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825" windowWidth="7650" windowHeight="7815" tabRatio="929"/>
  </bookViews>
  <sheets>
    <sheet name="INDICE" sheetId="69" r:id="rId1"/>
    <sheet name="A.1.1" sheetId="2" r:id="rId2"/>
    <sheet name="A.1.2" sheetId="3" r:id="rId3"/>
    <sheet name="A. 1.3" sheetId="70" r:id="rId4"/>
    <sheet name="A.1.4" sheetId="62" r:id="rId5"/>
    <sheet name="A.1.5" sheetId="6" r:id="rId6"/>
    <sheet name="A.1.6" sheetId="13" r:id="rId7"/>
    <sheet name="A.1.7" sheetId="15" r:id="rId8"/>
    <sheet name="A.1.8" sheetId="47" r:id="rId9"/>
    <sheet name="A.1.9" sheetId="18" r:id="rId10"/>
    <sheet name="A.1.10" sheetId="19" r:id="rId11"/>
    <sheet name="A.1.11" sheetId="20" r:id="rId12"/>
    <sheet name="A.1.12" sheetId="25" r:id="rId13"/>
    <sheet name="A.2.1" sheetId="17" r:id="rId14"/>
    <sheet name="A.2.2" sheetId="58" r:id="rId15"/>
    <sheet name="A.2.3" sheetId="72" r:id="rId16"/>
    <sheet name="A.2.4" sheetId="63" r:id="rId17"/>
    <sheet name="A.3.1" sheetId="26" r:id="rId18"/>
    <sheet name="A.3.2" sheetId="49" r:id="rId19"/>
    <sheet name="A.3.3" sheetId="50" r:id="rId20"/>
    <sheet name="A.3.4" sheetId="51" r:id="rId21"/>
    <sheet name="A.3.5" sheetId="52" r:id="rId22"/>
    <sheet name="A.3.6" sheetId="31" r:id="rId23"/>
    <sheet name="A.3.7" sheetId="74" r:id="rId24"/>
    <sheet name="A.3.8" sheetId="54" r:id="rId25"/>
    <sheet name="A.4.1" sheetId="42" r:id="rId26"/>
    <sheet name="A.4.2" sheetId="46" r:id="rId27"/>
    <sheet name="A.4.3" sheetId="12" r:id="rId28"/>
    <sheet name="A.4.4" sheetId="76" r:id="rId29"/>
    <sheet name="A.4.5" sheetId="55" r:id="rId30"/>
    <sheet name="A.4.6" sheetId="56" r:id="rId31"/>
    <sheet name="A.4.7" sheetId="77" r:id="rId32"/>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_r" localSheetId="28">#REF!</definedName>
    <definedName name="__r" localSheetId="31">#REF!</definedName>
    <definedName name="__r">#REF!</definedName>
    <definedName name="_r" localSheetId="28">#REF!</definedName>
    <definedName name="_r" localSheetId="31">#REF!</definedName>
    <definedName name="_r">#REF!</definedName>
    <definedName name="_xlnm.Print_Area" localSheetId="3">'A. 1.3'!$B$2:$C$53</definedName>
    <definedName name="_xlnm.Print_Area" localSheetId="1">A.1.1!$B$3:$D$74</definedName>
    <definedName name="_xlnm.Print_Area" localSheetId="10">A.1.10!$B$3:$H$64</definedName>
    <definedName name="_xlnm.Print_Area" localSheetId="11">A.1.11!$B$2:$H$84</definedName>
    <definedName name="_xlnm.Print_Area" localSheetId="12">A.1.12!$B$4:$F$183</definedName>
    <definedName name="_xlnm.Print_Area" localSheetId="2">A.1.2!$B$2:$D$35</definedName>
    <definedName name="_xlnm.Print_Area" localSheetId="4">A.1.4!$B$2:$D$66</definedName>
    <definedName name="_xlnm.Print_Area" localSheetId="5">A.1.5!$B$3:$E$23</definedName>
    <definedName name="_xlnm.Print_Area" localSheetId="6">A.1.6!$B$2:$D$55</definedName>
    <definedName name="_xlnm.Print_Area" localSheetId="7">A.1.7!$B$3:$C$61</definedName>
    <definedName name="_xlnm.Print_Area" localSheetId="8">A.1.8!$B$2:$C$35</definedName>
    <definedName name="_xlnm.Print_Area" localSheetId="9">A.1.9!$B$4:$H$106</definedName>
    <definedName name="_xlnm.Print_Area" localSheetId="13">A.2.1!$B$3:$G$77</definedName>
    <definedName name="_xlnm.Print_Area" localSheetId="14">A.2.2!$B$4:$D$79,A.2.2!$B$88:$E$112</definedName>
    <definedName name="_xlnm.Print_Area" localSheetId="15">A.2.3!$B$2:$D$75</definedName>
    <definedName name="_xlnm.Print_Area" localSheetId="16">A.2.4!$B$2:$F$71</definedName>
    <definedName name="_xlnm.Print_Area" localSheetId="17">A.3.1!$B$2:$Q$64</definedName>
    <definedName name="_xlnm.Print_Area" localSheetId="18">A.3.2!$B$3:$I$127</definedName>
    <definedName name="_xlnm.Print_Area" localSheetId="19">A.3.3!$B$3:$I$126</definedName>
    <definedName name="_xlnm.Print_Area" localSheetId="20">A.3.4!$B$3:$O$125</definedName>
    <definedName name="_xlnm.Print_Area" localSheetId="21">A.3.5!$B$3:$O$126</definedName>
    <definedName name="_xlnm.Print_Area" localSheetId="22">A.3.6!$B$3:$N$77</definedName>
    <definedName name="_xlnm.Print_Area" localSheetId="23">A.3.7!$B$3:$AJ$128</definedName>
    <definedName name="_xlnm.Print_Area" localSheetId="24">A.3.8!$B$3:$AJ$129</definedName>
    <definedName name="_xlnm.Print_Area" localSheetId="25">A.4.1!$B$4:$C$22</definedName>
    <definedName name="_xlnm.Print_Area" localSheetId="26">A.4.2!$B$4:$E$60</definedName>
    <definedName name="_xlnm.Print_Area" localSheetId="27">A.4.3!$B$4:$C$46</definedName>
    <definedName name="_xlnm.Print_Area" localSheetId="28">A.4.4!$B$4:$AA$41</definedName>
    <definedName name="_xlnm.Print_Area" localSheetId="29">A.4.5!$B$4:$F$89</definedName>
    <definedName name="_xlnm.Print_Area" localSheetId="30">A.4.6!$B$4:$I$29</definedName>
    <definedName name="_xlnm.Print_Area" localSheetId="31">A.4.7!$B$4:$T$38</definedName>
    <definedName name="_xlnm.Print_Area" localSheetId="0">INDICE!$B$2:$C$44</definedName>
    <definedName name="Coef" localSheetId="29">[1]CoefStocks!$A$4:$AT$260</definedName>
    <definedName name="Coef" localSheetId="30">[1]CoefStocks!$A$4:$AT$260</definedName>
    <definedName name="Coef">[1]CoefStocks!$A$4:$AT$260</definedName>
    <definedName name="CVAL">[2]Resumen!$A$2:$AU$262</definedName>
    <definedName name="dieferencias" localSheetId="23">#REF!</definedName>
    <definedName name="dieferencias" localSheetId="28">#REF!</definedName>
    <definedName name="dieferencias" localSheetId="31">#REF!</definedName>
    <definedName name="dieferencias">#REF!</definedName>
    <definedName name="Diferencia" localSheetId="8">#REF!</definedName>
    <definedName name="Diferencia" localSheetId="23">#REF!</definedName>
    <definedName name="Diferencia" localSheetId="28">#REF!</definedName>
    <definedName name="Diferencia" localSheetId="31">#REF!</definedName>
    <definedName name="Diferencia">#REF!</definedName>
    <definedName name="e" localSheetId="28">#REF!</definedName>
    <definedName name="e" localSheetId="31">#REF!</definedName>
    <definedName name="e">#REF!</definedName>
    <definedName name="eee">#REF!</definedName>
    <definedName name="ESTRUCTU_BONOS_PROVINCIALES_List">#REF!</definedName>
    <definedName name="Final">'[3]Amort Títulos'!$K$1</definedName>
    <definedName name="Kanual">'[4]2005 K'!$A$2:$G$399</definedName>
    <definedName name="Kmens2004">'[5]IV 2004 cap'!$A$3:$E$246</definedName>
    <definedName name="kmens2005" localSheetId="29">'[6]KAPITIV 2005'!$A$4:$E$248</definedName>
    <definedName name="kmens2005" localSheetId="30">'[6]KAPITIV 2005'!$A$4:$E$248</definedName>
    <definedName name="kmens2005">'[6]KAPITIV 2005'!$A$4:$E$248</definedName>
    <definedName name="Kmens2006" localSheetId="29">'[6]KAPITA 2006'!$A$4:$N$401</definedName>
    <definedName name="Kmens2006" localSheetId="30">'[6]KAPITA 2006'!$A$4:$N$401</definedName>
    <definedName name="Kmens2006">'[6]KAPITA 2006'!$A$4:$N$401</definedName>
    <definedName name="kmens2007" localSheetId="29">'[7]kap. 2007'!$A$3:$N$363</definedName>
    <definedName name="kmens2007" localSheetId="30">'[7]kap. 2007'!$A$3:$N$363</definedName>
    <definedName name="kmens2007">'[7]kap. 2007'!$A$3:$N$363</definedName>
    <definedName name="Kmens2008" localSheetId="29">'[8]kap 2008'!$A$4:$N$332</definedName>
    <definedName name="Kmens2008" localSheetId="30">'[8]kap 2008'!$A$4:$N$332</definedName>
    <definedName name="Kmens2008">'[8]kap 2008'!$A$4:$N$332</definedName>
    <definedName name="kmens2009">'[9]KAP 2009'!$A$4:$N$305</definedName>
    <definedName name="kmens2010">[9]KAP2010!$A$5:$N$287</definedName>
    <definedName name="Kresto" localSheetId="29">'[6]KAPITAL RESTO'!$A$3:$CH$370</definedName>
    <definedName name="Kresto" localSheetId="30">'[6]KAPITAL RESTO'!$A$3:$CH$370</definedName>
    <definedName name="Kresto">'[6]KAPITAL RESTO'!$A$3:$CH$370</definedName>
    <definedName name="p" localSheetId="23">#REF!</definedName>
    <definedName name="p" localSheetId="28">#REF!</definedName>
    <definedName name="p" localSheetId="31">#REF!</definedName>
    <definedName name="p">#REF!</definedName>
    <definedName name="POPO" localSheetId="8">#REF!</definedName>
    <definedName name="POPO" localSheetId="23">#REF!</definedName>
    <definedName name="POPO" localSheetId="28">#REF!</definedName>
    <definedName name="POPO" localSheetId="31">#REF!</definedName>
    <definedName name="POPO">#REF!</definedName>
    <definedName name="RESIDENTES">[10]!RESIDENTES</definedName>
    <definedName name="rrr" localSheetId="23">#REF!</definedName>
    <definedName name="rrr" localSheetId="28">#REF!</definedName>
    <definedName name="rrr" localSheetId="31">#REF!</definedName>
    <definedName name="rrr">#REF!</definedName>
    <definedName name="SIGADERD">[11]!SIGADERED</definedName>
    <definedName name="TABLE" localSheetId="1">A.1.1!#REF!</definedName>
    <definedName name="TABLE_2" localSheetId="1">A.1.1!#REF!</definedName>
    <definedName name="TABLE_3" localSheetId="1">A.1.1!#REF!</definedName>
    <definedName name="_xlnm.Print_Titles" localSheetId="23">A.3.7!$A:$A,A.3.7!$5:$8</definedName>
    <definedName name="_xlnm.Print_Titles" localSheetId="24">A.3.8!$A:$A,A.3.8!$5:$8</definedName>
    <definedName name="TOTAL" localSheetId="29">[1]SIGADE!$A$2:$AU$306</definedName>
    <definedName name="TOTAL" localSheetId="30">[1]SIGADE!$A$2:$AU$306</definedName>
    <definedName name="TOTAL">[1]SIGADE!$A$2:$AU$306</definedName>
    <definedName name="Z_AE035438_BA58_480D_90AC_43CF75BC256A_.wvu.Cols" localSheetId="10" hidden="1">A.1.10!#REF!,A.1.10!#REF!</definedName>
    <definedName name="Z_AE035438_BA58_480D_90AC_43CF75BC256A_.wvu.Cols" localSheetId="6" hidden="1">A.1.6!#REF!</definedName>
    <definedName name="Z_AE035438_BA58_480D_90AC_43CF75BC256A_.wvu.PrintArea" localSheetId="1" hidden="1">A.1.1!#REF!</definedName>
    <definedName name="Z_AE035438_BA58_480D_90AC_43CF75BC256A_.wvu.PrintArea" localSheetId="10" hidden="1">A.1.10!#REF!</definedName>
    <definedName name="Z_AE035438_BA58_480D_90AC_43CF75BC256A_.wvu.PrintArea" localSheetId="11" hidden="1">A.1.11!#REF!</definedName>
    <definedName name="Z_AE035438_BA58_480D_90AC_43CF75BC256A_.wvu.PrintArea" localSheetId="12" hidden="1">A.1.12!#REF!</definedName>
    <definedName name="Z_AE035438_BA58_480D_90AC_43CF75BC256A_.wvu.PrintArea" localSheetId="2" hidden="1">A.1.2!#REF!</definedName>
    <definedName name="Z_AE035438_BA58_480D_90AC_43CF75BC256A_.wvu.PrintArea" localSheetId="4" hidden="1">A.1.4!#REF!</definedName>
    <definedName name="Z_AE035438_BA58_480D_90AC_43CF75BC256A_.wvu.PrintArea" localSheetId="5" hidden="1">A.1.5!#REF!</definedName>
    <definedName name="Z_AE035438_BA58_480D_90AC_43CF75BC256A_.wvu.PrintArea" localSheetId="6" hidden="1">A.1.6!#REF!</definedName>
    <definedName name="Z_AE035438_BA58_480D_90AC_43CF75BC256A_.wvu.PrintArea" localSheetId="7" hidden="1">A.1.7!#REF!</definedName>
    <definedName name="Z_AE035438_BA58_480D_90AC_43CF75BC256A_.wvu.PrintArea" localSheetId="9" hidden="1">A.1.9!#REF!</definedName>
    <definedName name="Z_AE035438_BA58_480D_90AC_43CF75BC256A_.wvu.PrintArea" localSheetId="13" hidden="1">A.2.1!#REF!</definedName>
    <definedName name="Z_AE035438_BA58_480D_90AC_43CF75BC256A_.wvu.PrintArea" localSheetId="14" hidden="1">A.2.2!#REF!</definedName>
    <definedName name="Z_AE035438_BA58_480D_90AC_43CF75BC256A_.wvu.PrintArea" localSheetId="16" hidden="1">A.2.4!#REF!</definedName>
    <definedName name="Z_AE035438_BA58_480D_90AC_43CF75BC256A_.wvu.PrintArea" localSheetId="17" hidden="1">A.3.1!#REF!</definedName>
    <definedName name="Z_AE035438_BA58_480D_90AC_43CF75BC256A_.wvu.PrintArea" localSheetId="22" hidden="1">A.3.6!#REF!</definedName>
    <definedName name="Z_AE035438_BA58_480D_90AC_43CF75BC256A_.wvu.PrintArea" localSheetId="26" hidden="1">A.4.2!#REF!</definedName>
    <definedName name="Z_AE035438_BA58_480D_90AC_43CF75BC256A_.wvu.PrintArea" localSheetId="27" hidden="1">A.4.3!#REF!</definedName>
    <definedName name="Z_AE035438_BA58_480D_90AC_43CF75BC256A_.wvu.PrintArea" localSheetId="29" hidden="1">A.4.5!#REF!</definedName>
    <definedName name="Z_AE035438_BA58_480D_90AC_43CF75BC256A_.wvu.PrintArea" localSheetId="30" hidden="1">A.4.6!#REF!</definedName>
    <definedName name="Z_AE035438_BA58_480D_90AC_43CF75BC256A_.wvu.Rows" localSheetId="12" hidden="1">A.1.12!#REF!,A.1.12!#REF!,A.1.12!#REF!,A.1.12!#REF!,A.1.12!#REF!</definedName>
    <definedName name="Z_AE035438_BA58_480D_90AC_43CF75BC256A_.wvu.Rows" localSheetId="9" hidden="1">A.1.9!#REF!</definedName>
  </definedNames>
  <calcPr calcId="144525"/>
  <customWorkbookViews>
    <customWorkbookView name="Soledad Tortarolo - Vista personalizada" guid="{AE035438-BA58-480D-90AC-43CF75BC256A}" mergeInterval="0" personalView="1" maximized="1" windowWidth="796" windowHeight="305" tabRatio="924" activeSheetId="1"/>
  </customWorkbookViews>
</workbook>
</file>

<file path=xl/calcChain.xml><?xml version="1.0" encoding="utf-8"?>
<calcChain xmlns="http://schemas.openxmlformats.org/spreadsheetml/2006/main">
  <c r="F86" i="55" l="1"/>
  <c r="C24" i="56"/>
  <c r="C22" i="56"/>
  <c r="C20" i="56"/>
  <c r="C18" i="56"/>
  <c r="C16" i="56"/>
  <c r="C14" i="56"/>
  <c r="F17" i="17" l="1"/>
  <c r="E17" i="17"/>
  <c r="D17" i="17"/>
  <c r="C17" i="17"/>
  <c r="G17" i="17"/>
  <c r="C20" i="17"/>
  <c r="D20" i="17"/>
  <c r="E20" i="17"/>
  <c r="F20" i="17"/>
  <c r="C69" i="17"/>
  <c r="D69" i="17"/>
  <c r="E69" i="17"/>
  <c r="F69" i="17"/>
  <c r="C60" i="17"/>
  <c r="D60" i="17"/>
  <c r="E60" i="17"/>
  <c r="F60" i="17"/>
  <c r="F54" i="17"/>
  <c r="E54" i="17"/>
  <c r="D54" i="17"/>
  <c r="C54" i="17"/>
  <c r="F22" i="17"/>
  <c r="E22" i="17"/>
  <c r="D22" i="17"/>
  <c r="C22" i="17"/>
  <c r="C28" i="17"/>
  <c r="D28" i="17"/>
  <c r="E28" i="17"/>
  <c r="F28" i="17"/>
  <c r="C32" i="17"/>
  <c r="D32" i="17"/>
  <c r="E32" i="17"/>
  <c r="F32" i="17"/>
  <c r="G32" i="17"/>
  <c r="G28" i="17"/>
  <c r="O124" i="52"/>
  <c r="O123" i="52"/>
  <c r="O122" i="52"/>
  <c r="O120" i="52"/>
  <c r="O119" i="52"/>
  <c r="O118" i="52"/>
  <c r="O117" i="52"/>
  <c r="O116" i="52"/>
  <c r="O115" i="52"/>
  <c r="O114" i="52"/>
  <c r="O113" i="52"/>
  <c r="O112" i="52"/>
  <c r="O111" i="52"/>
  <c r="O110" i="52"/>
  <c r="O109" i="52"/>
  <c r="O108" i="52"/>
  <c r="O107" i="52"/>
  <c r="O106" i="52"/>
  <c r="O105" i="52"/>
  <c r="O104" i="52"/>
  <c r="O103" i="52"/>
  <c r="O102" i="52"/>
  <c r="O101" i="52"/>
  <c r="O100" i="52"/>
  <c r="O99" i="52"/>
  <c r="O98" i="52"/>
  <c r="O97" i="52"/>
  <c r="O96" i="52"/>
  <c r="O95" i="52"/>
  <c r="O94" i="52"/>
  <c r="O93" i="52"/>
  <c r="O92" i="52"/>
  <c r="O91" i="52"/>
  <c r="O90" i="52"/>
  <c r="O89" i="52"/>
  <c r="O88" i="52"/>
  <c r="O87" i="52"/>
  <c r="O86" i="52"/>
  <c r="O85" i="52"/>
  <c r="O84" i="52"/>
  <c r="O83" i="52"/>
  <c r="O82" i="52"/>
  <c r="O81" i="52"/>
  <c r="O80" i="52"/>
  <c r="O79" i="52"/>
  <c r="O78" i="52"/>
  <c r="O77" i="52"/>
  <c r="O76" i="52"/>
  <c r="O75" i="52"/>
  <c r="O74" i="52"/>
  <c r="O73" i="52"/>
  <c r="O72" i="52"/>
  <c r="O71" i="52"/>
  <c r="O70" i="52"/>
  <c r="O69" i="52"/>
  <c r="O68" i="52"/>
  <c r="O67" i="52"/>
  <c r="O66" i="52"/>
  <c r="O65" i="52"/>
  <c r="O64" i="52"/>
  <c r="O63" i="52"/>
  <c r="O62" i="52"/>
  <c r="O61" i="52"/>
  <c r="O60" i="52"/>
  <c r="O59" i="52"/>
  <c r="O58" i="52"/>
  <c r="O57" i="52"/>
  <c r="O56" i="52"/>
  <c r="O55" i="52"/>
  <c r="O54" i="52"/>
  <c r="O53" i="52"/>
  <c r="O52" i="52"/>
  <c r="O51" i="52"/>
  <c r="O50" i="52"/>
  <c r="O49" i="52"/>
  <c r="O48" i="52"/>
  <c r="O47" i="52"/>
  <c r="O46" i="52"/>
  <c r="O44" i="52"/>
  <c r="O43" i="52"/>
  <c r="O42" i="52"/>
  <c r="O41" i="52"/>
  <c r="O40" i="52"/>
  <c r="O39" i="52"/>
  <c r="O38" i="52"/>
  <c r="O37" i="52"/>
  <c r="O36" i="52"/>
  <c r="O35" i="52"/>
  <c r="O34" i="52"/>
  <c r="O33" i="52"/>
  <c r="O32" i="52"/>
  <c r="O31" i="52"/>
  <c r="O30" i="52"/>
  <c r="O29" i="52"/>
  <c r="O28" i="52"/>
  <c r="O27" i="52"/>
  <c r="O26" i="52"/>
  <c r="O25" i="52"/>
  <c r="O24" i="52"/>
  <c r="O23" i="52"/>
  <c r="O22" i="52"/>
  <c r="O21" i="52"/>
  <c r="O20" i="52"/>
  <c r="O19" i="52"/>
  <c r="O18" i="52"/>
  <c r="O17" i="52"/>
  <c r="N17" i="52"/>
  <c r="O15" i="51"/>
  <c r="O14" i="51"/>
  <c r="O15" i="52"/>
  <c r="O14" i="52"/>
  <c r="D62" i="72"/>
  <c r="C62" i="72"/>
  <c r="D56" i="72"/>
  <c r="C56" i="72"/>
  <c r="C20" i="72"/>
  <c r="D20" i="72"/>
  <c r="C30" i="72"/>
  <c r="D30" i="72"/>
  <c r="C49" i="72"/>
  <c r="D49" i="72"/>
  <c r="C43" i="72"/>
  <c r="C66" i="72"/>
  <c r="C68" i="72"/>
  <c r="D43" i="72"/>
  <c r="D66" i="72"/>
  <c r="D68" i="72"/>
  <c r="AJ101" i="54"/>
  <c r="AJ102" i="54"/>
  <c r="AJ100" i="54"/>
  <c r="AJ99" i="54"/>
  <c r="AJ98" i="54"/>
  <c r="AJ97" i="54"/>
  <c r="AJ96" i="54"/>
  <c r="AJ95" i="54"/>
  <c r="AJ94" i="54"/>
  <c r="AJ93" i="54"/>
  <c r="AJ92" i="54"/>
  <c r="AJ91" i="54"/>
  <c r="AJ90" i="54"/>
  <c r="AJ89" i="54"/>
  <c r="AJ88" i="54"/>
  <c r="AJ87" i="54"/>
  <c r="AJ86" i="54"/>
  <c r="AJ85" i="54"/>
  <c r="AJ84" i="54"/>
  <c r="AJ83" i="54"/>
  <c r="AJ82" i="54"/>
  <c r="AJ80" i="54"/>
  <c r="AJ79" i="54"/>
  <c r="AJ77" i="54"/>
  <c r="AJ76" i="54"/>
  <c r="AJ74" i="54"/>
  <c r="AJ73" i="54"/>
  <c r="AJ70" i="54"/>
  <c r="AJ69" i="54"/>
  <c r="AJ66" i="54"/>
  <c r="AJ65" i="54"/>
  <c r="AJ63" i="54"/>
  <c r="AJ62" i="54"/>
  <c r="AJ60" i="54"/>
  <c r="AJ59" i="54"/>
  <c r="AJ57" i="54"/>
  <c r="AJ56" i="54"/>
  <c r="AJ53" i="54"/>
  <c r="AJ52" i="54"/>
  <c r="AJ49" i="54"/>
  <c r="C107" i="54"/>
  <c r="D107" i="54"/>
  <c r="E107" i="54"/>
  <c r="F107" i="54"/>
  <c r="G107" i="54"/>
  <c r="H107" i="54"/>
  <c r="I107" i="54"/>
  <c r="J107" i="54"/>
  <c r="K107" i="54"/>
  <c r="L107" i="54"/>
  <c r="M107" i="54"/>
  <c r="N107" i="54"/>
  <c r="O107" i="54"/>
  <c r="P107" i="54"/>
  <c r="Q107" i="54"/>
  <c r="R107" i="54"/>
  <c r="S107" i="54"/>
  <c r="T107" i="54"/>
  <c r="U107" i="54"/>
  <c r="V107" i="54"/>
  <c r="W107" i="54"/>
  <c r="X107" i="54"/>
  <c r="Y107" i="54"/>
  <c r="Z107" i="54"/>
  <c r="AA107" i="54"/>
  <c r="AB107" i="54"/>
  <c r="AC107" i="54"/>
  <c r="AD107" i="54"/>
  <c r="AE107" i="54"/>
  <c r="AF107" i="54"/>
  <c r="AG107" i="54"/>
  <c r="AH107" i="54"/>
  <c r="AI107" i="54"/>
  <c r="N24" i="31"/>
  <c r="N23" i="31"/>
  <c r="N29" i="31"/>
  <c r="N70" i="31"/>
  <c r="N28" i="31"/>
  <c r="N34" i="31"/>
  <c r="N33" i="31"/>
  <c r="N39" i="31"/>
  <c r="N38" i="31"/>
  <c r="N44" i="31"/>
  <c r="N43" i="31"/>
  <c r="N49" i="31"/>
  <c r="N48" i="31"/>
  <c r="N54" i="31"/>
  <c r="N53" i="31"/>
  <c r="N59" i="31"/>
  <c r="N58" i="31"/>
  <c r="N65" i="31"/>
  <c r="N64" i="31"/>
  <c r="N32" i="31"/>
  <c r="N17" i="31"/>
  <c r="N16" i="31"/>
  <c r="I30" i="26"/>
  <c r="P30" i="26"/>
  <c r="Q30" i="26"/>
  <c r="N69" i="31"/>
  <c r="C14" i="31"/>
  <c r="D14" i="31"/>
  <c r="E14" i="31"/>
  <c r="F14" i="31"/>
  <c r="G14" i="31"/>
  <c r="H14" i="31"/>
  <c r="I14" i="31"/>
  <c r="J14" i="31"/>
  <c r="K14" i="31"/>
  <c r="L14" i="31"/>
  <c r="M14" i="31"/>
  <c r="C21" i="31"/>
  <c r="D21" i="31"/>
  <c r="E21" i="31"/>
  <c r="F21" i="31"/>
  <c r="G21" i="31"/>
  <c r="H21" i="31"/>
  <c r="I21" i="31"/>
  <c r="J21" i="31"/>
  <c r="K21" i="31"/>
  <c r="L21" i="31"/>
  <c r="M21" i="31"/>
  <c r="C26" i="31"/>
  <c r="D26" i="31"/>
  <c r="E26" i="31"/>
  <c r="F26" i="31"/>
  <c r="G26" i="31"/>
  <c r="H26" i="31"/>
  <c r="I26" i="31"/>
  <c r="J26" i="31"/>
  <c r="K26" i="31"/>
  <c r="L26" i="31"/>
  <c r="M26" i="31"/>
  <c r="C32" i="31"/>
  <c r="D32" i="31"/>
  <c r="E32" i="31"/>
  <c r="F32" i="31"/>
  <c r="G32" i="31"/>
  <c r="H32" i="31"/>
  <c r="I32" i="31"/>
  <c r="J32" i="31"/>
  <c r="K32" i="31"/>
  <c r="L32" i="31"/>
  <c r="M32" i="31"/>
  <c r="C37" i="31"/>
  <c r="D37" i="31"/>
  <c r="E37" i="31"/>
  <c r="F37" i="31"/>
  <c r="G37" i="31"/>
  <c r="H37" i="31"/>
  <c r="I37" i="31"/>
  <c r="J37" i="31"/>
  <c r="K37" i="31"/>
  <c r="L37" i="31"/>
  <c r="M37" i="31"/>
  <c r="C42" i="31"/>
  <c r="D42" i="31"/>
  <c r="E42" i="31"/>
  <c r="F42" i="31"/>
  <c r="G42" i="31"/>
  <c r="H42" i="31"/>
  <c r="I42" i="31"/>
  <c r="J42" i="31"/>
  <c r="K42" i="31"/>
  <c r="L42" i="31"/>
  <c r="M42" i="31"/>
  <c r="C47" i="31"/>
  <c r="D47" i="31"/>
  <c r="E47" i="31"/>
  <c r="F47" i="31"/>
  <c r="G47" i="31"/>
  <c r="H47" i="31"/>
  <c r="I47" i="31"/>
  <c r="J47" i="31"/>
  <c r="K47" i="31"/>
  <c r="L47" i="31"/>
  <c r="M47" i="31"/>
  <c r="C52" i="31"/>
  <c r="D52" i="31"/>
  <c r="E52" i="31"/>
  <c r="F52" i="31"/>
  <c r="G52" i="31"/>
  <c r="H52" i="31"/>
  <c r="I52" i="31"/>
  <c r="J52" i="31"/>
  <c r="K52" i="31"/>
  <c r="L52" i="31"/>
  <c r="M52" i="31"/>
  <c r="C57" i="31"/>
  <c r="D57" i="31"/>
  <c r="E57" i="31"/>
  <c r="F57" i="31"/>
  <c r="G57" i="31"/>
  <c r="H57" i="31"/>
  <c r="I57" i="31"/>
  <c r="J57" i="31"/>
  <c r="K57" i="31"/>
  <c r="L57" i="31"/>
  <c r="M57" i="31"/>
  <c r="C62" i="31"/>
  <c r="D62" i="31"/>
  <c r="E62" i="31"/>
  <c r="F62" i="31"/>
  <c r="G62" i="31"/>
  <c r="H62" i="31"/>
  <c r="I62" i="31"/>
  <c r="J62" i="31"/>
  <c r="K62" i="31"/>
  <c r="L62" i="31"/>
  <c r="M62" i="31"/>
  <c r="C67" i="31"/>
  <c r="D67" i="31"/>
  <c r="E67" i="31"/>
  <c r="F67" i="31"/>
  <c r="G67" i="31"/>
  <c r="H67" i="31"/>
  <c r="I67" i="31"/>
  <c r="J67" i="31"/>
  <c r="K67" i="31"/>
  <c r="L67" i="31"/>
  <c r="M67" i="31"/>
  <c r="AJ120" i="74"/>
  <c r="AJ119" i="74"/>
  <c r="AJ118" i="74"/>
  <c r="AJ117" i="74"/>
  <c r="AJ116" i="74"/>
  <c r="AJ115" i="74"/>
  <c r="AJ114" i="74"/>
  <c r="AJ113" i="74"/>
  <c r="AJ112" i="74"/>
  <c r="AJ111" i="74"/>
  <c r="AJ110" i="74"/>
  <c r="AJ109" i="74"/>
  <c r="AJ108" i="74"/>
  <c r="AJ107" i="74"/>
  <c r="AJ106" i="74"/>
  <c r="AJ105" i="74"/>
  <c r="AJ104" i="74"/>
  <c r="AJ103" i="74"/>
  <c r="AJ102" i="74"/>
  <c r="AJ101" i="74"/>
  <c r="AJ100" i="74"/>
  <c r="AJ99" i="74"/>
  <c r="AJ98" i="74"/>
  <c r="AJ97" i="74"/>
  <c r="AJ96" i="74"/>
  <c r="AJ95" i="74"/>
  <c r="AJ94" i="74"/>
  <c r="AJ93" i="74"/>
  <c r="AJ92" i="74"/>
  <c r="AJ91" i="74"/>
  <c r="AJ90" i="74"/>
  <c r="AJ89" i="74"/>
  <c r="AJ88" i="74"/>
  <c r="AJ87" i="74"/>
  <c r="AJ86" i="74"/>
  <c r="AJ85" i="74"/>
  <c r="AJ84" i="74"/>
  <c r="AJ83" i="74"/>
  <c r="AJ82" i="74"/>
  <c r="AJ81" i="74"/>
  <c r="AJ80" i="74"/>
  <c r="AJ79" i="74"/>
  <c r="AJ78" i="74"/>
  <c r="AJ77" i="74"/>
  <c r="AJ76" i="74"/>
  <c r="AJ75" i="74"/>
  <c r="AJ74" i="74"/>
  <c r="AJ73" i="74"/>
  <c r="AJ72" i="74"/>
  <c r="AJ71" i="74"/>
  <c r="AJ70" i="74"/>
  <c r="AJ69" i="74"/>
  <c r="AJ68" i="74"/>
  <c r="AJ67" i="74"/>
  <c r="AJ66" i="74"/>
  <c r="AJ65" i="74"/>
  <c r="AJ64" i="74"/>
  <c r="AJ63" i="74"/>
  <c r="AJ62" i="74"/>
  <c r="AJ61" i="74"/>
  <c r="AJ60" i="74"/>
  <c r="AJ59" i="74"/>
  <c r="AJ58" i="74"/>
  <c r="AJ57" i="74"/>
  <c r="AJ56" i="74"/>
  <c r="AJ55" i="74"/>
  <c r="AJ54" i="74"/>
  <c r="AJ53" i="74"/>
  <c r="AJ52" i="74"/>
  <c r="AJ51" i="74"/>
  <c r="AJ50" i="74"/>
  <c r="AJ49" i="74"/>
  <c r="AJ48" i="74"/>
  <c r="AJ47" i="74"/>
  <c r="AJ46" i="74"/>
  <c r="C108" i="58"/>
  <c r="D108" i="58"/>
  <c r="E108" i="58"/>
  <c r="C12" i="56"/>
  <c r="D12" i="56"/>
  <c r="E12" i="56"/>
  <c r="F12" i="56"/>
  <c r="G12" i="56"/>
  <c r="H12" i="56"/>
  <c r="I12" i="56"/>
  <c r="F85" i="55"/>
  <c r="F83" i="55"/>
  <c r="F82" i="55"/>
  <c r="F81" i="55"/>
  <c r="F80" i="55"/>
  <c r="F79" i="55"/>
  <c r="F78" i="55"/>
  <c r="F77" i="55"/>
  <c r="F76" i="55"/>
  <c r="F75" i="55"/>
  <c r="F74" i="55"/>
  <c r="F73" i="55"/>
  <c r="F72" i="55"/>
  <c r="F71" i="55"/>
  <c r="F70" i="55"/>
  <c r="F69" i="55"/>
  <c r="F68" i="55"/>
  <c r="F67" i="55"/>
  <c r="F66" i="55"/>
  <c r="F65" i="55"/>
  <c r="F64" i="55"/>
  <c r="F63" i="55"/>
  <c r="F62" i="55"/>
  <c r="AA13" i="76"/>
  <c r="AA14" i="76"/>
  <c r="AA15" i="76"/>
  <c r="AA16" i="76"/>
  <c r="AA17" i="76"/>
  <c r="AA19" i="76"/>
  <c r="AA20" i="76"/>
  <c r="AA21" i="76"/>
  <c r="AA22" i="76"/>
  <c r="AA23" i="76"/>
  <c r="AA25" i="76"/>
  <c r="AA26" i="76"/>
  <c r="AA27" i="76"/>
  <c r="AA28" i="76"/>
  <c r="AA29" i="76"/>
  <c r="AA31" i="76"/>
  <c r="AA32" i="76"/>
  <c r="AA33" i="76"/>
  <c r="AA34" i="76"/>
  <c r="AA35" i="76"/>
  <c r="AA37" i="76"/>
  <c r="AA38" i="76"/>
  <c r="AA39" i="76"/>
  <c r="AA40" i="76"/>
  <c r="AA41" i="76"/>
  <c r="C17" i="12"/>
  <c r="D52" i="58"/>
  <c r="D65" i="58"/>
  <c r="D59" i="58"/>
  <c r="D33" i="58"/>
  <c r="D22" i="58"/>
  <c r="C65" i="58"/>
  <c r="C59" i="58"/>
  <c r="C52" i="58"/>
  <c r="C33" i="58"/>
  <c r="C22" i="58"/>
  <c r="C70" i="58"/>
  <c r="C72" i="58"/>
  <c r="C76" i="58"/>
  <c r="D70" i="58"/>
  <c r="D72" i="58"/>
  <c r="D76" i="58"/>
  <c r="C37" i="13"/>
  <c r="H46" i="20"/>
  <c r="G26" i="20"/>
  <c r="G54" i="19"/>
  <c r="F54" i="19"/>
  <c r="F33" i="19"/>
  <c r="G27" i="18"/>
  <c r="H27" i="18"/>
  <c r="H59" i="20"/>
  <c r="G59" i="20"/>
  <c r="F59" i="20"/>
  <c r="F26" i="20"/>
  <c r="H33" i="19"/>
  <c r="G33" i="19"/>
  <c r="H73" i="18"/>
  <c r="G73" i="18"/>
  <c r="F73" i="18"/>
  <c r="F27" i="18"/>
  <c r="AJ15" i="54"/>
  <c r="AJ14" i="54"/>
  <c r="AI13" i="54"/>
  <c r="AH13" i="54"/>
  <c r="AG13" i="54"/>
  <c r="AF13" i="54"/>
  <c r="AE13" i="54"/>
  <c r="AD13" i="54"/>
  <c r="AC13" i="54"/>
  <c r="AB13" i="54"/>
  <c r="AA13" i="54"/>
  <c r="Z13" i="54"/>
  <c r="Y13" i="54"/>
  <c r="X13" i="54"/>
  <c r="W13" i="54"/>
  <c r="V13" i="54"/>
  <c r="U13" i="54"/>
  <c r="T13" i="54"/>
  <c r="S13" i="54"/>
  <c r="R13" i="54"/>
  <c r="Q13" i="54"/>
  <c r="P13" i="54"/>
  <c r="O13" i="54"/>
  <c r="N13" i="54"/>
  <c r="M13" i="54"/>
  <c r="L13" i="54"/>
  <c r="K13" i="54"/>
  <c r="J13" i="54"/>
  <c r="I13" i="54"/>
  <c r="H13" i="54"/>
  <c r="G13" i="54"/>
  <c r="F13" i="54"/>
  <c r="E13" i="54"/>
  <c r="D13" i="54"/>
  <c r="C13" i="54"/>
  <c r="AJ124" i="74"/>
  <c r="AJ123" i="74"/>
  <c r="AJ122" i="74"/>
  <c r="AJ15" i="74"/>
  <c r="AJ14" i="74"/>
  <c r="AI13" i="74"/>
  <c r="AH13" i="74"/>
  <c r="AG13" i="74"/>
  <c r="AF13" i="74"/>
  <c r="AE13" i="74"/>
  <c r="AD13" i="74"/>
  <c r="AC13" i="74"/>
  <c r="AB13" i="74"/>
  <c r="AA13" i="74"/>
  <c r="Z13" i="74"/>
  <c r="Y13" i="74"/>
  <c r="X13" i="74"/>
  <c r="W13" i="74"/>
  <c r="V13" i="74"/>
  <c r="U13" i="74"/>
  <c r="T13" i="74"/>
  <c r="S13" i="74"/>
  <c r="R13" i="74"/>
  <c r="Q13" i="74"/>
  <c r="P13" i="74"/>
  <c r="O13" i="74"/>
  <c r="N13" i="74"/>
  <c r="M13" i="74"/>
  <c r="L13" i="74"/>
  <c r="K13" i="74"/>
  <c r="J13" i="74"/>
  <c r="I13" i="74"/>
  <c r="H13" i="74"/>
  <c r="G13" i="74"/>
  <c r="F13" i="74"/>
  <c r="E13" i="74"/>
  <c r="D13" i="74"/>
  <c r="C13" i="74"/>
  <c r="D81" i="52"/>
  <c r="E81" i="52"/>
  <c r="F81" i="52"/>
  <c r="G81" i="52"/>
  <c r="H81" i="52"/>
  <c r="I81" i="52"/>
  <c r="J81" i="52"/>
  <c r="K81" i="52"/>
  <c r="L81" i="52"/>
  <c r="M81" i="52"/>
  <c r="N81" i="52"/>
  <c r="D78" i="52"/>
  <c r="E78" i="52"/>
  <c r="F78" i="52"/>
  <c r="G78" i="52"/>
  <c r="H78" i="52"/>
  <c r="I78" i="52"/>
  <c r="J78" i="52"/>
  <c r="K78" i="52"/>
  <c r="L78" i="52"/>
  <c r="M78" i="52"/>
  <c r="N78" i="52"/>
  <c r="D75" i="52"/>
  <c r="E75" i="52"/>
  <c r="F75" i="52"/>
  <c r="G75" i="52"/>
  <c r="H75" i="52"/>
  <c r="I75" i="52"/>
  <c r="J75" i="52"/>
  <c r="J71" i="52"/>
  <c r="K75" i="52"/>
  <c r="L75" i="52"/>
  <c r="M75" i="52"/>
  <c r="N75" i="52"/>
  <c r="D72" i="52"/>
  <c r="D71" i="52"/>
  <c r="E72" i="52"/>
  <c r="E71" i="52"/>
  <c r="F72" i="52"/>
  <c r="G72" i="52"/>
  <c r="H72" i="52"/>
  <c r="H71" i="52"/>
  <c r="I72" i="52"/>
  <c r="I71" i="52"/>
  <c r="J72" i="52"/>
  <c r="K72" i="52"/>
  <c r="K71" i="52"/>
  <c r="L72" i="52"/>
  <c r="L71" i="52"/>
  <c r="M72" i="52"/>
  <c r="N72" i="52"/>
  <c r="F71" i="52"/>
  <c r="G71" i="52"/>
  <c r="D68" i="52"/>
  <c r="E68" i="52"/>
  <c r="F68" i="52"/>
  <c r="G68" i="52"/>
  <c r="H68" i="52"/>
  <c r="I68" i="52"/>
  <c r="J68" i="52"/>
  <c r="K68" i="52"/>
  <c r="L68" i="52"/>
  <c r="M68" i="52"/>
  <c r="N68" i="52"/>
  <c r="C81" i="52"/>
  <c r="C78" i="52"/>
  <c r="C75" i="52"/>
  <c r="C72" i="52"/>
  <c r="C68" i="52"/>
  <c r="D64" i="52"/>
  <c r="E64" i="52"/>
  <c r="F64" i="52"/>
  <c r="G64" i="52"/>
  <c r="H64" i="52"/>
  <c r="I64" i="52"/>
  <c r="J64" i="52"/>
  <c r="K64" i="52"/>
  <c r="L64" i="52"/>
  <c r="M64" i="52"/>
  <c r="N64" i="52"/>
  <c r="C64" i="52"/>
  <c r="D61" i="52"/>
  <c r="E61" i="52"/>
  <c r="F61" i="52"/>
  <c r="G61" i="52"/>
  <c r="H61" i="52"/>
  <c r="I61" i="52"/>
  <c r="J61" i="52"/>
  <c r="K61" i="52"/>
  <c r="L61" i="52"/>
  <c r="M61" i="52"/>
  <c r="N61" i="52"/>
  <c r="C61" i="52"/>
  <c r="D58" i="52"/>
  <c r="E58" i="52"/>
  <c r="F58" i="52"/>
  <c r="G58" i="52"/>
  <c r="H58" i="52"/>
  <c r="I58" i="52"/>
  <c r="J58" i="52"/>
  <c r="K58" i="52"/>
  <c r="L58" i="52"/>
  <c r="M58" i="52"/>
  <c r="N58" i="52"/>
  <c r="C58" i="52"/>
  <c r="D55" i="52"/>
  <c r="D54" i="52"/>
  <c r="E55" i="52"/>
  <c r="E54" i="52"/>
  <c r="F55" i="52"/>
  <c r="F54" i="52"/>
  <c r="G55" i="52"/>
  <c r="G54" i="52"/>
  <c r="H55" i="52"/>
  <c r="H54" i="52"/>
  <c r="I55" i="52"/>
  <c r="I54" i="52"/>
  <c r="J55" i="52"/>
  <c r="J54" i="52"/>
  <c r="K55" i="52"/>
  <c r="K54" i="52"/>
  <c r="L55" i="52"/>
  <c r="L54" i="52"/>
  <c r="M55" i="52"/>
  <c r="M54" i="52"/>
  <c r="N55" i="52"/>
  <c r="N54" i="52"/>
  <c r="C55" i="52"/>
  <c r="C54" i="52"/>
  <c r="D51" i="52"/>
  <c r="E51" i="52"/>
  <c r="F51" i="52"/>
  <c r="G51" i="52"/>
  <c r="H51" i="52"/>
  <c r="I51" i="52"/>
  <c r="J51" i="52"/>
  <c r="K51" i="52"/>
  <c r="L51" i="52"/>
  <c r="M51" i="52"/>
  <c r="N51" i="52"/>
  <c r="C51" i="52"/>
  <c r="N107" i="52"/>
  <c r="M107" i="52"/>
  <c r="L107" i="52"/>
  <c r="K107" i="52"/>
  <c r="J107" i="52"/>
  <c r="I107" i="52"/>
  <c r="H107" i="52"/>
  <c r="G107" i="52"/>
  <c r="F107" i="52"/>
  <c r="E107" i="52"/>
  <c r="D107" i="52"/>
  <c r="C107" i="52"/>
  <c r="O102" i="51"/>
  <c r="O101" i="51"/>
  <c r="O100" i="51"/>
  <c r="O99" i="51"/>
  <c r="O98" i="51"/>
  <c r="O97" i="51"/>
  <c r="O96" i="51"/>
  <c r="O95" i="51"/>
  <c r="O94" i="51"/>
  <c r="O93" i="51"/>
  <c r="O92" i="51"/>
  <c r="O91" i="51"/>
  <c r="O90" i="51"/>
  <c r="O89" i="51"/>
  <c r="O88" i="51"/>
  <c r="O87" i="51"/>
  <c r="O86" i="51"/>
  <c r="O85" i="51"/>
  <c r="O84" i="51"/>
  <c r="O83" i="51"/>
  <c r="O82" i="51"/>
  <c r="O81" i="51"/>
  <c r="O80" i="51"/>
  <c r="O79" i="51"/>
  <c r="O78" i="51"/>
  <c r="O77" i="51"/>
  <c r="O76" i="51"/>
  <c r="O75" i="51"/>
  <c r="O74" i="51"/>
  <c r="O73" i="51"/>
  <c r="O72" i="51"/>
  <c r="O71" i="51"/>
  <c r="O70" i="51"/>
  <c r="O69" i="51"/>
  <c r="O68" i="51"/>
  <c r="O67" i="51"/>
  <c r="O66" i="51"/>
  <c r="O65" i="51"/>
  <c r="O64" i="51"/>
  <c r="O63" i="51"/>
  <c r="O62" i="51"/>
  <c r="O61" i="51"/>
  <c r="O60" i="51"/>
  <c r="O59" i="51"/>
  <c r="O58" i="51"/>
  <c r="O57" i="51"/>
  <c r="O56" i="51"/>
  <c r="O55" i="51"/>
  <c r="O54" i="51"/>
  <c r="O53" i="51"/>
  <c r="O52" i="51"/>
  <c r="O51" i="51"/>
  <c r="O50" i="51"/>
  <c r="O49" i="51"/>
  <c r="O48" i="51"/>
  <c r="O47" i="51"/>
  <c r="C106" i="51"/>
  <c r="D106" i="51"/>
  <c r="E106" i="51"/>
  <c r="F106" i="51"/>
  <c r="G106" i="51"/>
  <c r="H106" i="51"/>
  <c r="I106" i="51"/>
  <c r="J106" i="51"/>
  <c r="K106" i="51"/>
  <c r="L106" i="51"/>
  <c r="M106" i="51"/>
  <c r="N106" i="51"/>
  <c r="O119" i="51"/>
  <c r="O118" i="51"/>
  <c r="O117" i="51"/>
  <c r="O116" i="51"/>
  <c r="O115" i="51"/>
  <c r="O113" i="51"/>
  <c r="O112" i="51"/>
  <c r="O108" i="51"/>
  <c r="O107" i="51"/>
  <c r="O105" i="51"/>
  <c r="O104" i="51"/>
  <c r="O103" i="51"/>
  <c r="O44" i="51"/>
  <c r="O43" i="51"/>
  <c r="O42" i="51"/>
  <c r="O40" i="51"/>
  <c r="O39" i="51"/>
  <c r="O37" i="51"/>
  <c r="O36" i="51"/>
  <c r="O35" i="51"/>
  <c r="O32" i="51"/>
  <c r="O31" i="51"/>
  <c r="O30" i="51"/>
  <c r="O28" i="51"/>
  <c r="O26" i="51"/>
  <c r="O24" i="51"/>
  <c r="O23" i="51"/>
  <c r="O21" i="51"/>
  <c r="O20" i="51"/>
  <c r="O19" i="51"/>
  <c r="O13" i="51"/>
  <c r="N13" i="51"/>
  <c r="M13" i="51"/>
  <c r="L13" i="51"/>
  <c r="K13" i="51"/>
  <c r="J13" i="51"/>
  <c r="I13" i="51"/>
  <c r="H13" i="51"/>
  <c r="G13" i="51"/>
  <c r="F13" i="51"/>
  <c r="E13" i="51"/>
  <c r="D13" i="51"/>
  <c r="C13" i="51"/>
  <c r="I120" i="50"/>
  <c r="I119" i="50"/>
  <c r="I117" i="50"/>
  <c r="I116" i="50"/>
  <c r="I114" i="50"/>
  <c r="I113" i="50"/>
  <c r="I109" i="50"/>
  <c r="I108" i="50"/>
  <c r="I106" i="50"/>
  <c r="I105" i="50"/>
  <c r="I104" i="50"/>
  <c r="I103" i="50"/>
  <c r="I102" i="50"/>
  <c r="I101" i="50"/>
  <c r="I100" i="50"/>
  <c r="I99" i="50"/>
  <c r="I98" i="50"/>
  <c r="I97" i="50"/>
  <c r="I96" i="50"/>
  <c r="I95" i="50"/>
  <c r="I94" i="50"/>
  <c r="I93" i="50"/>
  <c r="I92" i="50"/>
  <c r="I91" i="50"/>
  <c r="I90" i="50"/>
  <c r="I89" i="50"/>
  <c r="I88" i="50"/>
  <c r="I87" i="50"/>
  <c r="I86" i="50"/>
  <c r="I85" i="50"/>
  <c r="I84" i="50"/>
  <c r="I83" i="50"/>
  <c r="I82" i="50"/>
  <c r="I80" i="50"/>
  <c r="I79" i="50"/>
  <c r="I77" i="50"/>
  <c r="I76" i="50"/>
  <c r="I74" i="50"/>
  <c r="I73" i="50"/>
  <c r="I70" i="50"/>
  <c r="I69" i="50"/>
  <c r="I66" i="50"/>
  <c r="I65" i="50"/>
  <c r="I63" i="50"/>
  <c r="I62" i="50"/>
  <c r="I60" i="50"/>
  <c r="I59" i="50"/>
  <c r="I57" i="50"/>
  <c r="I56" i="50"/>
  <c r="I53" i="50"/>
  <c r="I52" i="50"/>
  <c r="I49" i="50"/>
  <c r="I124" i="50"/>
  <c r="I123" i="50"/>
  <c r="I122" i="50"/>
  <c r="I13" i="49"/>
  <c r="H13" i="49"/>
  <c r="G13" i="49"/>
  <c r="F13" i="49"/>
  <c r="E13" i="49"/>
  <c r="D13" i="49"/>
  <c r="C13" i="49"/>
  <c r="I124" i="49"/>
  <c r="I123" i="49"/>
  <c r="I122" i="49"/>
  <c r="I102" i="49"/>
  <c r="I103" i="49"/>
  <c r="C107" i="49"/>
  <c r="D107" i="49"/>
  <c r="E107" i="49"/>
  <c r="F107" i="49"/>
  <c r="G107" i="49"/>
  <c r="H107" i="49"/>
  <c r="H27" i="49"/>
  <c r="G27" i="49"/>
  <c r="F27" i="49"/>
  <c r="E27" i="49"/>
  <c r="D27" i="49"/>
  <c r="C27" i="49"/>
  <c r="J67" i="52"/>
  <c r="F67" i="52"/>
  <c r="K50" i="52"/>
  <c r="G50" i="52"/>
  <c r="K67" i="52"/>
  <c r="G67" i="52"/>
  <c r="N71" i="52"/>
  <c r="N67" i="52"/>
  <c r="F50" i="52"/>
  <c r="M50" i="52"/>
  <c r="I50" i="52"/>
  <c r="E50" i="52"/>
  <c r="E67" i="52"/>
  <c r="L50" i="52"/>
  <c r="H50" i="52"/>
  <c r="D50" i="52"/>
  <c r="AJ13" i="54"/>
  <c r="AJ13" i="74"/>
  <c r="L67" i="52"/>
  <c r="H67" i="52"/>
  <c r="D67" i="52"/>
  <c r="M71" i="52"/>
  <c r="M67" i="52"/>
  <c r="I67" i="52"/>
  <c r="C71" i="52"/>
  <c r="N50" i="52"/>
  <c r="J50" i="52"/>
  <c r="C50" i="52"/>
  <c r="C33" i="62"/>
  <c r="C23" i="62"/>
  <c r="C67" i="52"/>
  <c r="C21" i="62"/>
  <c r="H118" i="50"/>
  <c r="G118" i="50"/>
  <c r="F118" i="50"/>
  <c r="E118" i="50"/>
  <c r="D118" i="50"/>
  <c r="C118" i="50"/>
  <c r="H115" i="50"/>
  <c r="G115" i="50"/>
  <c r="F115" i="50"/>
  <c r="E115" i="50"/>
  <c r="D115" i="50"/>
  <c r="C115" i="50"/>
  <c r="H112" i="50"/>
  <c r="G112" i="50"/>
  <c r="F112" i="50"/>
  <c r="E112" i="50"/>
  <c r="D112" i="50"/>
  <c r="C112" i="50"/>
  <c r="F111" i="50"/>
  <c r="F110" i="50"/>
  <c r="H107" i="50"/>
  <c r="G107" i="50"/>
  <c r="F107" i="50"/>
  <c r="E107" i="50"/>
  <c r="D107" i="50"/>
  <c r="C107" i="50"/>
  <c r="H81" i="50"/>
  <c r="G81" i="50"/>
  <c r="F81" i="50"/>
  <c r="E81" i="50"/>
  <c r="D81" i="50"/>
  <c r="C81" i="50"/>
  <c r="H78" i="50"/>
  <c r="G78" i="50"/>
  <c r="F78" i="50"/>
  <c r="E78" i="50"/>
  <c r="D78" i="50"/>
  <c r="C78" i="50"/>
  <c r="H75" i="50"/>
  <c r="G75" i="50"/>
  <c r="F75" i="50"/>
  <c r="E75" i="50"/>
  <c r="D75" i="50"/>
  <c r="C75" i="50"/>
  <c r="I75" i="50"/>
  <c r="H72" i="50"/>
  <c r="G72" i="50"/>
  <c r="F72" i="50"/>
  <c r="E72" i="50"/>
  <c r="D72" i="50"/>
  <c r="C72" i="50"/>
  <c r="F71" i="50"/>
  <c r="H68" i="50"/>
  <c r="G68" i="50"/>
  <c r="F68" i="50"/>
  <c r="E68" i="50"/>
  <c r="D68" i="50"/>
  <c r="C68" i="50"/>
  <c r="H64" i="50"/>
  <c r="G64" i="50"/>
  <c r="F64" i="50"/>
  <c r="E64" i="50"/>
  <c r="D64" i="50"/>
  <c r="C64" i="50"/>
  <c r="H61" i="50"/>
  <c r="G61" i="50"/>
  <c r="F61" i="50"/>
  <c r="E61" i="50"/>
  <c r="D61" i="50"/>
  <c r="C61" i="50"/>
  <c r="H58" i="50"/>
  <c r="G58" i="50"/>
  <c r="F58" i="50"/>
  <c r="E58" i="50"/>
  <c r="D58" i="50"/>
  <c r="C58" i="50"/>
  <c r="I58" i="50"/>
  <c r="H55" i="50"/>
  <c r="G55" i="50"/>
  <c r="F55" i="50"/>
  <c r="E55" i="50"/>
  <c r="E54" i="50"/>
  <c r="D55" i="50"/>
  <c r="C55" i="50"/>
  <c r="H51" i="50"/>
  <c r="G51" i="50"/>
  <c r="F51" i="50"/>
  <c r="E51" i="50"/>
  <c r="D51" i="50"/>
  <c r="C51" i="50"/>
  <c r="I51" i="50"/>
  <c r="H48" i="50"/>
  <c r="H47" i="50"/>
  <c r="G48" i="50"/>
  <c r="G47" i="50"/>
  <c r="F48" i="50"/>
  <c r="F47" i="50"/>
  <c r="E48" i="50"/>
  <c r="E47" i="50"/>
  <c r="D48" i="50"/>
  <c r="D47" i="50"/>
  <c r="C48" i="50"/>
  <c r="H41" i="50"/>
  <c r="G41" i="50"/>
  <c r="F41" i="50"/>
  <c r="E41" i="50"/>
  <c r="D41" i="50"/>
  <c r="C41" i="50"/>
  <c r="I41" i="50"/>
  <c r="H38" i="50"/>
  <c r="G38" i="50"/>
  <c r="F38" i="50"/>
  <c r="E38" i="50"/>
  <c r="D38" i="50"/>
  <c r="C38" i="50"/>
  <c r="H34" i="50"/>
  <c r="G34" i="50"/>
  <c r="G33" i="50"/>
  <c r="F34" i="50"/>
  <c r="E34" i="50"/>
  <c r="D34" i="50"/>
  <c r="C34" i="50"/>
  <c r="H29" i="50"/>
  <c r="G29" i="50"/>
  <c r="F29" i="50"/>
  <c r="E29" i="50"/>
  <c r="D29" i="50"/>
  <c r="C29" i="50"/>
  <c r="H27" i="50"/>
  <c r="G27" i="50"/>
  <c r="F27" i="50"/>
  <c r="E27" i="50"/>
  <c r="D27" i="50"/>
  <c r="C27" i="50"/>
  <c r="H22" i="50"/>
  <c r="G22" i="50"/>
  <c r="F22" i="50"/>
  <c r="E22" i="50"/>
  <c r="D22" i="50"/>
  <c r="C22" i="50"/>
  <c r="I44" i="50"/>
  <c r="I43" i="50"/>
  <c r="I42" i="50"/>
  <c r="I40" i="50"/>
  <c r="I39" i="50"/>
  <c r="I37" i="50"/>
  <c r="I36" i="50"/>
  <c r="I35" i="50"/>
  <c r="I32" i="50"/>
  <c r="I31" i="50"/>
  <c r="I30" i="50"/>
  <c r="I28" i="50"/>
  <c r="I26" i="50"/>
  <c r="I24" i="50"/>
  <c r="I23" i="50"/>
  <c r="I21" i="50"/>
  <c r="I20" i="50"/>
  <c r="I19" i="50"/>
  <c r="H18" i="50"/>
  <c r="G18" i="50"/>
  <c r="F18" i="50"/>
  <c r="E18" i="50"/>
  <c r="D18" i="50"/>
  <c r="C18" i="50"/>
  <c r="H118" i="49"/>
  <c r="G118" i="49"/>
  <c r="F118" i="49"/>
  <c r="E118" i="49"/>
  <c r="D118" i="49"/>
  <c r="C118" i="49"/>
  <c r="H115" i="49"/>
  <c r="G115" i="49"/>
  <c r="F115" i="49"/>
  <c r="E115" i="49"/>
  <c r="I115" i="49"/>
  <c r="D115" i="49"/>
  <c r="C115" i="49"/>
  <c r="H112" i="49"/>
  <c r="G112" i="49"/>
  <c r="F112" i="49"/>
  <c r="E112" i="49"/>
  <c r="D112" i="49"/>
  <c r="C112" i="49"/>
  <c r="F111" i="49"/>
  <c r="H75" i="49"/>
  <c r="G75" i="49"/>
  <c r="F75" i="49"/>
  <c r="I75" i="49"/>
  <c r="E75" i="49"/>
  <c r="D75" i="49"/>
  <c r="C75" i="49"/>
  <c r="H72" i="49"/>
  <c r="G72" i="49"/>
  <c r="F72" i="49"/>
  <c r="E72" i="49"/>
  <c r="D72" i="49"/>
  <c r="C72" i="49"/>
  <c r="H81" i="49"/>
  <c r="G81" i="49"/>
  <c r="F81" i="49"/>
  <c r="E81" i="49"/>
  <c r="D81" i="49"/>
  <c r="C81" i="49"/>
  <c r="I81" i="49"/>
  <c r="H78" i="49"/>
  <c r="G78" i="49"/>
  <c r="F78" i="49"/>
  <c r="E78" i="49"/>
  <c r="D78" i="49"/>
  <c r="C78" i="49"/>
  <c r="H68" i="49"/>
  <c r="G68" i="49"/>
  <c r="F68" i="49"/>
  <c r="E68" i="49"/>
  <c r="D68" i="49"/>
  <c r="C68" i="49"/>
  <c r="H64" i="49"/>
  <c r="G64" i="49"/>
  <c r="F64" i="49"/>
  <c r="E64" i="49"/>
  <c r="D64" i="49"/>
  <c r="C64" i="49"/>
  <c r="H61" i="49"/>
  <c r="G61" i="49"/>
  <c r="F61" i="49"/>
  <c r="E61" i="49"/>
  <c r="D61" i="49"/>
  <c r="C61" i="49"/>
  <c r="H58" i="49"/>
  <c r="G58" i="49"/>
  <c r="F58" i="49"/>
  <c r="E58" i="49"/>
  <c r="D58" i="49"/>
  <c r="C58" i="49"/>
  <c r="H55" i="49"/>
  <c r="G55" i="49"/>
  <c r="F55" i="49"/>
  <c r="E55" i="49"/>
  <c r="D55" i="49"/>
  <c r="C55" i="49"/>
  <c r="H51" i="49"/>
  <c r="G51" i="49"/>
  <c r="F51" i="49"/>
  <c r="E51" i="49"/>
  <c r="D51" i="49"/>
  <c r="C51" i="49"/>
  <c r="I120" i="49"/>
  <c r="I119" i="49"/>
  <c r="I118" i="49"/>
  <c r="I117" i="49"/>
  <c r="I116" i="49"/>
  <c r="I114" i="49"/>
  <c r="I113" i="49"/>
  <c r="I109" i="49"/>
  <c r="I108" i="49"/>
  <c r="I106" i="49"/>
  <c r="I105" i="49"/>
  <c r="I104" i="49"/>
  <c r="I101" i="49"/>
  <c r="I100" i="49"/>
  <c r="I99" i="49"/>
  <c r="I98" i="49"/>
  <c r="I97" i="49"/>
  <c r="I96" i="49"/>
  <c r="I95" i="49"/>
  <c r="I94" i="49"/>
  <c r="I93" i="49"/>
  <c r="I92" i="49"/>
  <c r="I91" i="49"/>
  <c r="I90" i="49"/>
  <c r="I89" i="49"/>
  <c r="I88" i="49"/>
  <c r="I87" i="49"/>
  <c r="I86" i="49"/>
  <c r="I85" i="49"/>
  <c r="I84" i="49"/>
  <c r="I83" i="49"/>
  <c r="I82" i="49"/>
  <c r="I80" i="49"/>
  <c r="I79" i="49"/>
  <c r="I77" i="49"/>
  <c r="I76" i="49"/>
  <c r="I74" i="49"/>
  <c r="I73" i="49"/>
  <c r="I70" i="49"/>
  <c r="I69" i="49"/>
  <c r="I66" i="49"/>
  <c r="I65" i="49"/>
  <c r="I63" i="49"/>
  <c r="I62" i="49"/>
  <c r="I60" i="49"/>
  <c r="I59" i="49"/>
  <c r="I57" i="49"/>
  <c r="I56" i="49"/>
  <c r="I53" i="49"/>
  <c r="I52" i="49"/>
  <c r="I49" i="49"/>
  <c r="H48" i="49"/>
  <c r="H47" i="49"/>
  <c r="G48" i="49"/>
  <c r="G47" i="49"/>
  <c r="F48" i="49"/>
  <c r="F47" i="49"/>
  <c r="E48" i="49"/>
  <c r="E47" i="49"/>
  <c r="D48" i="49"/>
  <c r="D47" i="49"/>
  <c r="C48" i="49"/>
  <c r="C47" i="49"/>
  <c r="H41" i="49"/>
  <c r="G41" i="49"/>
  <c r="F41" i="49"/>
  <c r="E41" i="49"/>
  <c r="D41" i="49"/>
  <c r="C41" i="49"/>
  <c r="H38" i="49"/>
  <c r="G38" i="49"/>
  <c r="F38" i="49"/>
  <c r="E38" i="49"/>
  <c r="D38" i="49"/>
  <c r="C38" i="49"/>
  <c r="H34" i="49"/>
  <c r="G34" i="49"/>
  <c r="F34" i="49"/>
  <c r="E34" i="49"/>
  <c r="D34" i="49"/>
  <c r="C34" i="49"/>
  <c r="H29" i="49"/>
  <c r="G29" i="49"/>
  <c r="F29" i="49"/>
  <c r="E29" i="49"/>
  <c r="D29" i="49"/>
  <c r="C29" i="49"/>
  <c r="H22" i="49"/>
  <c r="G22" i="49"/>
  <c r="F22" i="49"/>
  <c r="E22" i="49"/>
  <c r="D22" i="49"/>
  <c r="C22" i="49"/>
  <c r="I44" i="49"/>
  <c r="I43" i="49"/>
  <c r="I42" i="49"/>
  <c r="I40" i="49"/>
  <c r="I39" i="49"/>
  <c r="I37" i="49"/>
  <c r="I36" i="49"/>
  <c r="I35" i="49"/>
  <c r="I32" i="49"/>
  <c r="I31" i="49"/>
  <c r="I30" i="49"/>
  <c r="I28" i="49"/>
  <c r="I26" i="49"/>
  <c r="I24" i="49"/>
  <c r="I23" i="49"/>
  <c r="I21" i="49"/>
  <c r="I20" i="49"/>
  <c r="I19" i="49"/>
  <c r="H18" i="49"/>
  <c r="G18" i="49"/>
  <c r="F18" i="49"/>
  <c r="E18" i="49"/>
  <c r="D18" i="49"/>
  <c r="C18" i="49"/>
  <c r="AJ120" i="54"/>
  <c r="AJ119" i="54"/>
  <c r="AJ117" i="54"/>
  <c r="AJ116" i="54"/>
  <c r="AJ114" i="54"/>
  <c r="AJ113" i="54"/>
  <c r="AJ109" i="54"/>
  <c r="AJ108" i="54"/>
  <c r="AJ106" i="54"/>
  <c r="AJ105" i="54"/>
  <c r="AJ104" i="54"/>
  <c r="AJ103" i="54"/>
  <c r="AJ44" i="54"/>
  <c r="AJ43" i="54"/>
  <c r="AJ42" i="54"/>
  <c r="AJ40" i="54"/>
  <c r="AJ39" i="54"/>
  <c r="AJ37" i="54"/>
  <c r="AJ36" i="54"/>
  <c r="AJ35" i="54"/>
  <c r="AJ32" i="54"/>
  <c r="AJ31" i="54"/>
  <c r="AJ30" i="54"/>
  <c r="AJ28" i="54"/>
  <c r="AJ26" i="54"/>
  <c r="AJ24" i="54"/>
  <c r="AJ23" i="54"/>
  <c r="AJ21" i="54"/>
  <c r="AJ20" i="54"/>
  <c r="AJ19" i="54"/>
  <c r="AI118" i="54"/>
  <c r="AH118" i="54"/>
  <c r="AG118" i="54"/>
  <c r="AF118" i="54"/>
  <c r="AE118" i="54"/>
  <c r="AD118" i="54"/>
  <c r="AC118" i="54"/>
  <c r="AB118" i="54"/>
  <c r="AA118" i="54"/>
  <c r="Z118" i="54"/>
  <c r="Y118" i="54"/>
  <c r="X118" i="54"/>
  <c r="W118" i="54"/>
  <c r="V118" i="54"/>
  <c r="U118" i="54"/>
  <c r="T118" i="54"/>
  <c r="S118" i="54"/>
  <c r="R118" i="54"/>
  <c r="Q118" i="54"/>
  <c r="P118" i="54"/>
  <c r="O118" i="54"/>
  <c r="N118" i="54"/>
  <c r="M118" i="54"/>
  <c r="L118" i="54"/>
  <c r="K118" i="54"/>
  <c r="J118" i="54"/>
  <c r="I118" i="54"/>
  <c r="H118" i="54"/>
  <c r="G118" i="54"/>
  <c r="F118" i="54"/>
  <c r="E118" i="54"/>
  <c r="D118" i="54"/>
  <c r="C118" i="54"/>
  <c r="AI115" i="54"/>
  <c r="AH115" i="54"/>
  <c r="AG115" i="54"/>
  <c r="AF115" i="54"/>
  <c r="AE115" i="54"/>
  <c r="AD115" i="54"/>
  <c r="AC115" i="54"/>
  <c r="AB115" i="54"/>
  <c r="AA115" i="54"/>
  <c r="Z115" i="54"/>
  <c r="Y115" i="54"/>
  <c r="X115" i="54"/>
  <c r="W115" i="54"/>
  <c r="V115" i="54"/>
  <c r="U115" i="54"/>
  <c r="T115" i="54"/>
  <c r="S115" i="54"/>
  <c r="R115" i="54"/>
  <c r="Q115" i="54"/>
  <c r="P115" i="54"/>
  <c r="O115" i="54"/>
  <c r="N115" i="54"/>
  <c r="M115" i="54"/>
  <c r="L115" i="54"/>
  <c r="K115" i="54"/>
  <c r="J115" i="54"/>
  <c r="I115" i="54"/>
  <c r="H115" i="54"/>
  <c r="G115" i="54"/>
  <c r="F115" i="54"/>
  <c r="E115" i="54"/>
  <c r="D115" i="54"/>
  <c r="C115" i="54"/>
  <c r="AI112" i="54"/>
  <c r="AH112" i="54"/>
  <c r="AG112" i="54"/>
  <c r="AF112" i="54"/>
  <c r="AE112" i="54"/>
  <c r="AD112" i="54"/>
  <c r="AC112" i="54"/>
  <c r="AB112" i="54"/>
  <c r="AA112" i="54"/>
  <c r="Z112" i="54"/>
  <c r="Y112" i="54"/>
  <c r="X112" i="54"/>
  <c r="W112" i="54"/>
  <c r="V112" i="54"/>
  <c r="U112" i="54"/>
  <c r="T112" i="54"/>
  <c r="S112" i="54"/>
  <c r="R112" i="54"/>
  <c r="Q112" i="54"/>
  <c r="P112" i="54"/>
  <c r="O112" i="54"/>
  <c r="N112" i="54"/>
  <c r="M112" i="54"/>
  <c r="L112" i="54"/>
  <c r="K112" i="54"/>
  <c r="J112" i="54"/>
  <c r="I112" i="54"/>
  <c r="H112" i="54"/>
  <c r="G112" i="54"/>
  <c r="F112" i="54"/>
  <c r="E112" i="54"/>
  <c r="D112" i="54"/>
  <c r="C112" i="54"/>
  <c r="X111" i="54"/>
  <c r="AI81" i="54"/>
  <c r="AH81" i="54"/>
  <c r="AG81" i="54"/>
  <c r="AF81" i="54"/>
  <c r="AE81" i="54"/>
  <c r="AD81" i="54"/>
  <c r="AC81" i="54"/>
  <c r="AB81" i="54"/>
  <c r="AA81" i="54"/>
  <c r="Z81" i="54"/>
  <c r="Y81" i="54"/>
  <c r="X81" i="54"/>
  <c r="W81" i="54"/>
  <c r="V81" i="54"/>
  <c r="U81" i="54"/>
  <c r="T81" i="54"/>
  <c r="S81" i="54"/>
  <c r="R81" i="54"/>
  <c r="Q81" i="54"/>
  <c r="P81" i="54"/>
  <c r="O81" i="54"/>
  <c r="N81" i="54"/>
  <c r="M81" i="54"/>
  <c r="L81" i="54"/>
  <c r="K81" i="54"/>
  <c r="J81" i="54"/>
  <c r="I81" i="54"/>
  <c r="H81" i="54"/>
  <c r="G81" i="54"/>
  <c r="F81" i="54"/>
  <c r="E81" i="54"/>
  <c r="D81" i="54"/>
  <c r="C81" i="54"/>
  <c r="AI78" i="54"/>
  <c r="AH78" i="54"/>
  <c r="AG78" i="54"/>
  <c r="AF78" i="54"/>
  <c r="AE78" i="54"/>
  <c r="AD78" i="54"/>
  <c r="AC78" i="54"/>
  <c r="AB78" i="54"/>
  <c r="AA78" i="54"/>
  <c r="Z78" i="54"/>
  <c r="Y78" i="54"/>
  <c r="X78" i="54"/>
  <c r="W78" i="54"/>
  <c r="V78" i="54"/>
  <c r="U78" i="54"/>
  <c r="T78" i="54"/>
  <c r="S78" i="54"/>
  <c r="R78" i="54"/>
  <c r="Q78" i="54"/>
  <c r="P78" i="54"/>
  <c r="O78" i="54"/>
  <c r="N78" i="54"/>
  <c r="M78" i="54"/>
  <c r="L78" i="54"/>
  <c r="K78" i="54"/>
  <c r="J78" i="54"/>
  <c r="I78" i="54"/>
  <c r="H78" i="54"/>
  <c r="G78" i="54"/>
  <c r="F78" i="54"/>
  <c r="E78" i="54"/>
  <c r="D78" i="54"/>
  <c r="C78" i="54"/>
  <c r="AI75" i="54"/>
  <c r="AH75" i="54"/>
  <c r="AG75" i="54"/>
  <c r="AF75" i="54"/>
  <c r="AE75" i="54"/>
  <c r="AD75" i="54"/>
  <c r="AC75" i="54"/>
  <c r="AB75" i="54"/>
  <c r="AA75" i="54"/>
  <c r="Z75" i="54"/>
  <c r="Y75" i="54"/>
  <c r="X75" i="54"/>
  <c r="W75" i="54"/>
  <c r="V75" i="54"/>
  <c r="U75" i="54"/>
  <c r="T75" i="54"/>
  <c r="S75" i="54"/>
  <c r="R75" i="54"/>
  <c r="Q75" i="54"/>
  <c r="P75" i="54"/>
  <c r="O75" i="54"/>
  <c r="N75" i="54"/>
  <c r="M75" i="54"/>
  <c r="L75" i="54"/>
  <c r="K75" i="54"/>
  <c r="J75" i="54"/>
  <c r="I75" i="54"/>
  <c r="H75" i="54"/>
  <c r="G75" i="54"/>
  <c r="F75" i="54"/>
  <c r="E75" i="54"/>
  <c r="D75" i="54"/>
  <c r="C75" i="54"/>
  <c r="AI72" i="54"/>
  <c r="AH72" i="54"/>
  <c r="AG72" i="54"/>
  <c r="AF72" i="54"/>
  <c r="AE72" i="54"/>
  <c r="AD72" i="54"/>
  <c r="AC72" i="54"/>
  <c r="AB72" i="54"/>
  <c r="AA72" i="54"/>
  <c r="Z72" i="54"/>
  <c r="Y72" i="54"/>
  <c r="X72" i="54"/>
  <c r="W72" i="54"/>
  <c r="V72" i="54"/>
  <c r="U72" i="54"/>
  <c r="T72" i="54"/>
  <c r="S72" i="54"/>
  <c r="R72" i="54"/>
  <c r="Q72" i="54"/>
  <c r="P72" i="54"/>
  <c r="O72" i="54"/>
  <c r="N72" i="54"/>
  <c r="M72" i="54"/>
  <c r="L72" i="54"/>
  <c r="K72" i="54"/>
  <c r="J72" i="54"/>
  <c r="I72" i="54"/>
  <c r="H72" i="54"/>
  <c r="G72" i="54"/>
  <c r="F72" i="54"/>
  <c r="E72" i="54"/>
  <c r="D72" i="54"/>
  <c r="C72" i="54"/>
  <c r="AI68" i="54"/>
  <c r="AH68" i="54"/>
  <c r="AG68" i="54"/>
  <c r="AF68" i="54"/>
  <c r="AE68" i="54"/>
  <c r="AD68" i="54"/>
  <c r="AC68" i="54"/>
  <c r="AB68" i="54"/>
  <c r="AA68" i="54"/>
  <c r="Z68" i="54"/>
  <c r="Y68" i="54"/>
  <c r="X68" i="54"/>
  <c r="W68" i="54"/>
  <c r="V68" i="54"/>
  <c r="U68" i="54"/>
  <c r="T68" i="54"/>
  <c r="S68" i="54"/>
  <c r="R68" i="54"/>
  <c r="Q68" i="54"/>
  <c r="P68" i="54"/>
  <c r="O68" i="54"/>
  <c r="N68" i="54"/>
  <c r="M68" i="54"/>
  <c r="L68" i="54"/>
  <c r="K68" i="54"/>
  <c r="J68" i="54"/>
  <c r="I68" i="54"/>
  <c r="H68" i="54"/>
  <c r="G68" i="54"/>
  <c r="F68" i="54"/>
  <c r="E68" i="54"/>
  <c r="D68" i="54"/>
  <c r="C68" i="54"/>
  <c r="AI64" i="54"/>
  <c r="AH64" i="54"/>
  <c r="AG64" i="54"/>
  <c r="AF64" i="54"/>
  <c r="AE64" i="54"/>
  <c r="AD64" i="54"/>
  <c r="AC64" i="54"/>
  <c r="AB64" i="54"/>
  <c r="AA64" i="54"/>
  <c r="Z64" i="54"/>
  <c r="Y64" i="54"/>
  <c r="X64" i="54"/>
  <c r="W64" i="54"/>
  <c r="V64" i="54"/>
  <c r="U64" i="54"/>
  <c r="T64" i="54"/>
  <c r="S64" i="54"/>
  <c r="R64" i="54"/>
  <c r="Q64" i="54"/>
  <c r="P64" i="54"/>
  <c r="O64" i="54"/>
  <c r="N64" i="54"/>
  <c r="M64" i="54"/>
  <c r="L64" i="54"/>
  <c r="K64" i="54"/>
  <c r="J64" i="54"/>
  <c r="I64" i="54"/>
  <c r="H64" i="54"/>
  <c r="G64" i="54"/>
  <c r="F64" i="54"/>
  <c r="E64" i="54"/>
  <c r="D64" i="54"/>
  <c r="C64" i="54"/>
  <c r="AI61" i="54"/>
  <c r="AH61" i="54"/>
  <c r="AG61" i="54"/>
  <c r="AF61" i="54"/>
  <c r="AE61" i="54"/>
  <c r="AD61" i="54"/>
  <c r="AC61" i="54"/>
  <c r="AB61" i="54"/>
  <c r="AA61" i="54"/>
  <c r="Z61" i="54"/>
  <c r="Y61" i="54"/>
  <c r="X61" i="54"/>
  <c r="W61" i="54"/>
  <c r="V61" i="54"/>
  <c r="U61" i="54"/>
  <c r="T61" i="54"/>
  <c r="S61" i="54"/>
  <c r="R61" i="54"/>
  <c r="Q61" i="54"/>
  <c r="P61" i="54"/>
  <c r="O61" i="54"/>
  <c r="N61" i="54"/>
  <c r="M61" i="54"/>
  <c r="L61" i="54"/>
  <c r="K61" i="54"/>
  <c r="J61" i="54"/>
  <c r="I61" i="54"/>
  <c r="H61" i="54"/>
  <c r="G61" i="54"/>
  <c r="F61" i="54"/>
  <c r="E61" i="54"/>
  <c r="D61" i="54"/>
  <c r="C61" i="54"/>
  <c r="AI58" i="54"/>
  <c r="AH58" i="54"/>
  <c r="AG58" i="54"/>
  <c r="AF58" i="54"/>
  <c r="AE58" i="54"/>
  <c r="AD58" i="54"/>
  <c r="AC58" i="54"/>
  <c r="AB58" i="54"/>
  <c r="AA58" i="54"/>
  <c r="Z58" i="54"/>
  <c r="Y58" i="54"/>
  <c r="X58" i="54"/>
  <c r="W58" i="54"/>
  <c r="V58" i="54"/>
  <c r="U58" i="54"/>
  <c r="T58" i="54"/>
  <c r="S58" i="54"/>
  <c r="R58" i="54"/>
  <c r="Q58" i="54"/>
  <c r="P58" i="54"/>
  <c r="O58" i="54"/>
  <c r="N58" i="54"/>
  <c r="M58" i="54"/>
  <c r="L58" i="54"/>
  <c r="K58" i="54"/>
  <c r="J58" i="54"/>
  <c r="I58" i="54"/>
  <c r="H58" i="54"/>
  <c r="G58" i="54"/>
  <c r="F58" i="54"/>
  <c r="E58" i="54"/>
  <c r="D58" i="54"/>
  <c r="C58" i="54"/>
  <c r="AI55" i="54"/>
  <c r="AH55" i="54"/>
  <c r="AG55" i="54"/>
  <c r="AF55" i="54"/>
  <c r="AE55" i="54"/>
  <c r="AD55" i="54"/>
  <c r="AC55" i="54"/>
  <c r="AC54" i="54"/>
  <c r="AB55" i="54"/>
  <c r="AA55" i="54"/>
  <c r="Z55" i="54"/>
  <c r="Y55" i="54"/>
  <c r="X55" i="54"/>
  <c r="W55" i="54"/>
  <c r="V55" i="54"/>
  <c r="U55" i="54"/>
  <c r="T55" i="54"/>
  <c r="S55" i="54"/>
  <c r="R55" i="54"/>
  <c r="Q55" i="54"/>
  <c r="P55" i="54"/>
  <c r="O55" i="54"/>
  <c r="N55" i="54"/>
  <c r="M55" i="54"/>
  <c r="L55" i="54"/>
  <c r="K55" i="54"/>
  <c r="J55" i="54"/>
  <c r="I55" i="54"/>
  <c r="H55" i="54"/>
  <c r="G55" i="54"/>
  <c r="F55" i="54"/>
  <c r="E55" i="54"/>
  <c r="D55" i="54"/>
  <c r="C55" i="54"/>
  <c r="AI51" i="54"/>
  <c r="AH51" i="54"/>
  <c r="AG51" i="54"/>
  <c r="AF51" i="54"/>
  <c r="AE51" i="54"/>
  <c r="AD51" i="54"/>
  <c r="AC51" i="54"/>
  <c r="AB51" i="54"/>
  <c r="AA51" i="54"/>
  <c r="Z51" i="54"/>
  <c r="Y51" i="54"/>
  <c r="X51" i="54"/>
  <c r="W51" i="54"/>
  <c r="V51" i="54"/>
  <c r="U51" i="54"/>
  <c r="T51" i="54"/>
  <c r="S51" i="54"/>
  <c r="R51" i="54"/>
  <c r="Q51" i="54"/>
  <c r="P51" i="54"/>
  <c r="O51" i="54"/>
  <c r="N51" i="54"/>
  <c r="M51" i="54"/>
  <c r="L51" i="54"/>
  <c r="K51" i="54"/>
  <c r="J51" i="54"/>
  <c r="I51" i="54"/>
  <c r="H51" i="54"/>
  <c r="G51" i="54"/>
  <c r="F51" i="54"/>
  <c r="E51" i="54"/>
  <c r="D51" i="54"/>
  <c r="C51" i="54"/>
  <c r="AI48" i="54"/>
  <c r="AH48" i="54"/>
  <c r="AG48" i="54"/>
  <c r="AF48" i="54"/>
  <c r="AE48" i="54"/>
  <c r="AD48" i="54"/>
  <c r="AC48" i="54"/>
  <c r="AB48" i="54"/>
  <c r="AA48" i="54"/>
  <c r="Z48" i="54"/>
  <c r="Y48" i="54"/>
  <c r="X48" i="54"/>
  <c r="W48" i="54"/>
  <c r="V48" i="54"/>
  <c r="U48" i="54"/>
  <c r="T48" i="54"/>
  <c r="S48" i="54"/>
  <c r="R48" i="54"/>
  <c r="Q48" i="54"/>
  <c r="P48" i="54"/>
  <c r="O48" i="54"/>
  <c r="N48" i="54"/>
  <c r="M48" i="54"/>
  <c r="L48" i="54"/>
  <c r="K48" i="54"/>
  <c r="K47" i="54"/>
  <c r="J48" i="54"/>
  <c r="J47" i="54"/>
  <c r="I48" i="54"/>
  <c r="I47" i="54"/>
  <c r="H48" i="54"/>
  <c r="H47" i="54"/>
  <c r="G48" i="54"/>
  <c r="G47" i="54"/>
  <c r="F48" i="54"/>
  <c r="F47" i="54"/>
  <c r="E48" i="54"/>
  <c r="E47" i="54"/>
  <c r="D48" i="54"/>
  <c r="D47" i="54"/>
  <c r="AI47" i="54"/>
  <c r="AH47" i="54"/>
  <c r="AG47" i="54"/>
  <c r="AF47" i="54"/>
  <c r="AE47" i="54"/>
  <c r="AD47" i="54"/>
  <c r="AC47" i="54"/>
  <c r="AB47" i="54"/>
  <c r="AA47" i="54"/>
  <c r="Z47" i="54"/>
  <c r="Y47" i="54"/>
  <c r="X47" i="54"/>
  <c r="W47" i="54"/>
  <c r="V47" i="54"/>
  <c r="U47" i="54"/>
  <c r="T47" i="54"/>
  <c r="S47" i="54"/>
  <c r="R47" i="54"/>
  <c r="Q47" i="54"/>
  <c r="P47" i="54"/>
  <c r="O47" i="54"/>
  <c r="N47" i="54"/>
  <c r="M47" i="54"/>
  <c r="L47" i="54"/>
  <c r="C48" i="54"/>
  <c r="AI41" i="54"/>
  <c r="AH41" i="54"/>
  <c r="AG41" i="54"/>
  <c r="AF41" i="54"/>
  <c r="AE41" i="54"/>
  <c r="AD41" i="54"/>
  <c r="AC41" i="54"/>
  <c r="AB41" i="54"/>
  <c r="AA41" i="54"/>
  <c r="Z41" i="54"/>
  <c r="Y41" i="54"/>
  <c r="X41" i="54"/>
  <c r="W41" i="54"/>
  <c r="V41" i="54"/>
  <c r="U41" i="54"/>
  <c r="T41" i="54"/>
  <c r="S41" i="54"/>
  <c r="R41" i="54"/>
  <c r="Q41" i="54"/>
  <c r="P41" i="54"/>
  <c r="O41" i="54"/>
  <c r="N41" i="54"/>
  <c r="M41" i="54"/>
  <c r="L41" i="54"/>
  <c r="K41" i="54"/>
  <c r="J41" i="54"/>
  <c r="I41" i="54"/>
  <c r="H41" i="54"/>
  <c r="G41" i="54"/>
  <c r="F41" i="54"/>
  <c r="E41" i="54"/>
  <c r="D41" i="54"/>
  <c r="C41" i="54"/>
  <c r="AI38" i="54"/>
  <c r="AH38" i="54"/>
  <c r="AG38" i="54"/>
  <c r="AF38" i="54"/>
  <c r="AE38" i="54"/>
  <c r="AD38" i="54"/>
  <c r="AC38" i="54"/>
  <c r="AB38" i="54"/>
  <c r="AA38" i="54"/>
  <c r="Z38" i="54"/>
  <c r="Y38" i="54"/>
  <c r="X38" i="54"/>
  <c r="W38" i="54"/>
  <c r="V38" i="54"/>
  <c r="U38" i="54"/>
  <c r="T38" i="54"/>
  <c r="S38" i="54"/>
  <c r="R38" i="54"/>
  <c r="Q38" i="54"/>
  <c r="P38" i="54"/>
  <c r="O38" i="54"/>
  <c r="N38" i="54"/>
  <c r="M38" i="54"/>
  <c r="L38" i="54"/>
  <c r="K38" i="54"/>
  <c r="J38" i="54"/>
  <c r="I38" i="54"/>
  <c r="H38" i="54"/>
  <c r="G38" i="54"/>
  <c r="F38" i="54"/>
  <c r="E38" i="54"/>
  <c r="D38" i="54"/>
  <c r="C38" i="54"/>
  <c r="AI34" i="54"/>
  <c r="AH34" i="54"/>
  <c r="AG34" i="54"/>
  <c r="AF34" i="54"/>
  <c r="AE34" i="54"/>
  <c r="AD34" i="54"/>
  <c r="AC34" i="54"/>
  <c r="AB34" i="54"/>
  <c r="AA34" i="54"/>
  <c r="Z34" i="54"/>
  <c r="Y34" i="54"/>
  <c r="X34" i="54"/>
  <c r="W34" i="54"/>
  <c r="V34" i="54"/>
  <c r="U34" i="54"/>
  <c r="T34" i="54"/>
  <c r="S34" i="54"/>
  <c r="R34" i="54"/>
  <c r="Q34" i="54"/>
  <c r="P34" i="54"/>
  <c r="O34" i="54"/>
  <c r="N34" i="54"/>
  <c r="M34" i="54"/>
  <c r="L34" i="54"/>
  <c r="K34" i="54"/>
  <c r="J34" i="54"/>
  <c r="I34" i="54"/>
  <c r="H34" i="54"/>
  <c r="G34" i="54"/>
  <c r="F34" i="54"/>
  <c r="E34" i="54"/>
  <c r="D34" i="54"/>
  <c r="C34" i="54"/>
  <c r="AI29" i="54"/>
  <c r="AH29" i="54"/>
  <c r="AG29" i="54"/>
  <c r="AF29" i="54"/>
  <c r="AE29" i="54"/>
  <c r="AD29" i="54"/>
  <c r="AC29" i="54"/>
  <c r="AB29" i="54"/>
  <c r="AA29" i="54"/>
  <c r="Z29" i="54"/>
  <c r="Y29" i="54"/>
  <c r="X29" i="54"/>
  <c r="W29" i="54"/>
  <c r="V29" i="54"/>
  <c r="U29" i="54"/>
  <c r="T29" i="54"/>
  <c r="S29" i="54"/>
  <c r="R29" i="54"/>
  <c r="Q29" i="54"/>
  <c r="P29" i="54"/>
  <c r="O29" i="54"/>
  <c r="N29" i="54"/>
  <c r="M29" i="54"/>
  <c r="L29" i="54"/>
  <c r="K29" i="54"/>
  <c r="J29" i="54"/>
  <c r="I29" i="54"/>
  <c r="H29" i="54"/>
  <c r="G29" i="54"/>
  <c r="F29" i="54"/>
  <c r="E29" i="54"/>
  <c r="D29" i="54"/>
  <c r="C29" i="54"/>
  <c r="AI27" i="54"/>
  <c r="AH27" i="54"/>
  <c r="AG27" i="54"/>
  <c r="AF27" i="54"/>
  <c r="AE27" i="54"/>
  <c r="AD27" i="54"/>
  <c r="AC27" i="54"/>
  <c r="AB27" i="54"/>
  <c r="AA27" i="54"/>
  <c r="Z27" i="54"/>
  <c r="Y27" i="54"/>
  <c r="X27" i="54"/>
  <c r="W27" i="54"/>
  <c r="V27" i="54"/>
  <c r="U27" i="54"/>
  <c r="T27" i="54"/>
  <c r="S27" i="54"/>
  <c r="R27" i="54"/>
  <c r="Q27" i="54"/>
  <c r="P27" i="54"/>
  <c r="O27" i="54"/>
  <c r="N27" i="54"/>
  <c r="M27" i="54"/>
  <c r="L27" i="54"/>
  <c r="K27" i="54"/>
  <c r="J27" i="54"/>
  <c r="I27" i="54"/>
  <c r="H27" i="54"/>
  <c r="G27" i="54"/>
  <c r="F27" i="54"/>
  <c r="E27" i="54"/>
  <c r="D27" i="54"/>
  <c r="C27" i="54"/>
  <c r="AI22" i="54"/>
  <c r="AH22" i="54"/>
  <c r="AG22" i="54"/>
  <c r="AF22" i="54"/>
  <c r="AE22" i="54"/>
  <c r="AD22" i="54"/>
  <c r="AC22" i="54"/>
  <c r="AB22" i="54"/>
  <c r="AA22" i="54"/>
  <c r="Z22" i="54"/>
  <c r="Y22" i="54"/>
  <c r="X22" i="54"/>
  <c r="W22" i="54"/>
  <c r="V22" i="54"/>
  <c r="U22" i="54"/>
  <c r="T22" i="54"/>
  <c r="S22" i="54"/>
  <c r="R22" i="54"/>
  <c r="Q22" i="54"/>
  <c r="P22" i="54"/>
  <c r="O22" i="54"/>
  <c r="N22" i="54"/>
  <c r="M22" i="54"/>
  <c r="L22" i="54"/>
  <c r="K22" i="54"/>
  <c r="J22" i="54"/>
  <c r="I22" i="54"/>
  <c r="H22" i="54"/>
  <c r="G22" i="54"/>
  <c r="F22" i="54"/>
  <c r="E22" i="54"/>
  <c r="D22" i="54"/>
  <c r="C22" i="54"/>
  <c r="AI18" i="54"/>
  <c r="AH18" i="54"/>
  <c r="AG18" i="54"/>
  <c r="AF18" i="54"/>
  <c r="AE18" i="54"/>
  <c r="AD18" i="54"/>
  <c r="AC18" i="54"/>
  <c r="AB18" i="54"/>
  <c r="AA18" i="54"/>
  <c r="Z18" i="54"/>
  <c r="Y18" i="54"/>
  <c r="X18" i="54"/>
  <c r="W18" i="54"/>
  <c r="V18" i="54"/>
  <c r="U18" i="54"/>
  <c r="T18" i="54"/>
  <c r="S18" i="54"/>
  <c r="R18" i="54"/>
  <c r="Q18" i="54"/>
  <c r="P18" i="54"/>
  <c r="O18" i="54"/>
  <c r="N18" i="54"/>
  <c r="M18" i="54"/>
  <c r="L18" i="54"/>
  <c r="K18" i="54"/>
  <c r="J18" i="54"/>
  <c r="I18" i="54"/>
  <c r="H18" i="54"/>
  <c r="G18" i="54"/>
  <c r="F18" i="54"/>
  <c r="E18" i="54"/>
  <c r="D18" i="54"/>
  <c r="C18" i="54"/>
  <c r="AJ44" i="74"/>
  <c r="AJ43" i="74"/>
  <c r="AJ42" i="74"/>
  <c r="AJ40" i="74"/>
  <c r="AJ39" i="74"/>
  <c r="AJ37" i="74"/>
  <c r="AJ36" i="74"/>
  <c r="AJ35" i="74"/>
  <c r="AJ32" i="74"/>
  <c r="AJ31" i="74"/>
  <c r="AJ30" i="74"/>
  <c r="AJ28" i="74"/>
  <c r="AJ26" i="74"/>
  <c r="AJ24" i="74"/>
  <c r="AJ23" i="74"/>
  <c r="AJ21" i="74"/>
  <c r="AJ20" i="74"/>
  <c r="AJ19" i="74"/>
  <c r="N67" i="31"/>
  <c r="N62" i="31"/>
  <c r="N57" i="31"/>
  <c r="N52" i="31"/>
  <c r="N47" i="31"/>
  <c r="N42" i="31"/>
  <c r="N37" i="31"/>
  <c r="N26" i="31"/>
  <c r="N21" i="31"/>
  <c r="N14" i="31"/>
  <c r="AJ61" i="54"/>
  <c r="AJ51" i="54"/>
  <c r="E71" i="54"/>
  <c r="U71" i="54"/>
  <c r="AF111" i="54"/>
  <c r="AF110" i="54"/>
  <c r="E111" i="54"/>
  <c r="E110" i="54"/>
  <c r="I111" i="54"/>
  <c r="M111" i="54"/>
  <c r="Q111" i="54"/>
  <c r="U111" i="54"/>
  <c r="U110" i="54"/>
  <c r="I64" i="50"/>
  <c r="AJ75" i="54"/>
  <c r="Y33" i="54"/>
  <c r="AJ68" i="54"/>
  <c r="AJ81" i="54"/>
  <c r="I110" i="54"/>
  <c r="M110" i="54"/>
  <c r="Q110" i="54"/>
  <c r="Y111" i="54"/>
  <c r="Y110" i="54"/>
  <c r="AC111" i="54"/>
  <c r="AC110" i="54"/>
  <c r="AG111" i="54"/>
  <c r="AG110" i="54"/>
  <c r="AJ58" i="54"/>
  <c r="AJ72" i="54"/>
  <c r="I112" i="50"/>
  <c r="I118" i="50"/>
  <c r="AJ64" i="54"/>
  <c r="AJ78" i="54"/>
  <c r="AJ55" i="54"/>
  <c r="C47" i="54"/>
  <c r="AJ48" i="54"/>
  <c r="D111" i="54"/>
  <c r="K71" i="54"/>
  <c r="S71" i="54"/>
  <c r="AA71" i="54"/>
  <c r="AI71" i="54"/>
  <c r="E54" i="54"/>
  <c r="F15" i="31"/>
  <c r="H22" i="31"/>
  <c r="J63" i="31"/>
  <c r="J68" i="31"/>
  <c r="H15" i="31"/>
  <c r="J22" i="31"/>
  <c r="F27" i="31"/>
  <c r="D63" i="31"/>
  <c r="L63" i="31"/>
  <c r="D68" i="31"/>
  <c r="L68" i="31"/>
  <c r="J15" i="31"/>
  <c r="H27" i="31"/>
  <c r="F63" i="31"/>
  <c r="F68" i="31"/>
  <c r="D15" i="31"/>
  <c r="L15" i="31"/>
  <c r="F22" i="31"/>
  <c r="J27" i="31"/>
  <c r="H63" i="31"/>
  <c r="H68" i="31"/>
  <c r="L27" i="31"/>
  <c r="C68" i="31"/>
  <c r="K27" i="31"/>
  <c r="I22" i="31"/>
  <c r="E15" i="31"/>
  <c r="I68" i="31"/>
  <c r="E63" i="31"/>
  <c r="K22" i="31"/>
  <c r="G15" i="31"/>
  <c r="D27" i="31"/>
  <c r="K63" i="31"/>
  <c r="G27" i="31"/>
  <c r="E22" i="31"/>
  <c r="L22" i="31"/>
  <c r="E68" i="31"/>
  <c r="M27" i="31"/>
  <c r="G22" i="31"/>
  <c r="C15" i="31"/>
  <c r="K68" i="31"/>
  <c r="G63" i="31"/>
  <c r="C27" i="31"/>
  <c r="M15" i="31"/>
  <c r="D22" i="31"/>
  <c r="M63" i="31"/>
  <c r="I27" i="31"/>
  <c r="C22" i="31"/>
  <c r="G68" i="31"/>
  <c r="C63" i="31"/>
  <c r="M22" i="31"/>
  <c r="I15" i="31"/>
  <c r="M68" i="31"/>
  <c r="I63" i="31"/>
  <c r="E27" i="31"/>
  <c r="K15" i="31"/>
  <c r="N22" i="31"/>
  <c r="N27" i="31"/>
  <c r="N15" i="31"/>
  <c r="N63" i="31"/>
  <c r="H111" i="54"/>
  <c r="L111" i="54"/>
  <c r="P111" i="54"/>
  <c r="P110" i="54"/>
  <c r="T111" i="54"/>
  <c r="AB111" i="54"/>
  <c r="AG33" i="54"/>
  <c r="Z25" i="54"/>
  <c r="K33" i="54"/>
  <c r="O33" i="54"/>
  <c r="AA33" i="54"/>
  <c r="AE33" i="54"/>
  <c r="D54" i="54"/>
  <c r="H54" i="54"/>
  <c r="L54" i="54"/>
  <c r="P54" i="54"/>
  <c r="T54" i="54"/>
  <c r="X54" i="54"/>
  <c r="AB54" i="54"/>
  <c r="D71" i="54"/>
  <c r="H71" i="54"/>
  <c r="L71" i="54"/>
  <c r="P71" i="54"/>
  <c r="P67" i="54"/>
  <c r="T71" i="54"/>
  <c r="X71" i="54"/>
  <c r="X67" i="54"/>
  <c r="AB71" i="54"/>
  <c r="AF71" i="54"/>
  <c r="D54" i="49"/>
  <c r="C47" i="50"/>
  <c r="I47" i="50"/>
  <c r="I48" i="50"/>
  <c r="I55" i="50"/>
  <c r="I61" i="50"/>
  <c r="I68" i="50"/>
  <c r="E111" i="50"/>
  <c r="I115" i="50"/>
  <c r="D25" i="54"/>
  <c r="H25" i="54"/>
  <c r="L25" i="54"/>
  <c r="P25" i="54"/>
  <c r="T25" i="54"/>
  <c r="X25" i="54"/>
  <c r="AB25" i="54"/>
  <c r="AF25" i="54"/>
  <c r="AJ29" i="54"/>
  <c r="D33" i="54"/>
  <c r="H33" i="54"/>
  <c r="L33" i="54"/>
  <c r="P33" i="54"/>
  <c r="T33" i="54"/>
  <c r="T17" i="54"/>
  <c r="X33" i="54"/>
  <c r="AB33" i="54"/>
  <c r="AF33" i="54"/>
  <c r="I71" i="54"/>
  <c r="M71" i="54"/>
  <c r="Q71" i="54"/>
  <c r="Y71" i="54"/>
  <c r="Y67" i="54"/>
  <c r="AC71" i="54"/>
  <c r="AC67" i="54"/>
  <c r="AG71" i="54"/>
  <c r="I81" i="50"/>
  <c r="E50" i="54"/>
  <c r="AJ107" i="54"/>
  <c r="C71" i="49"/>
  <c r="G71" i="49"/>
  <c r="D111" i="49"/>
  <c r="H111" i="49"/>
  <c r="H110" i="49"/>
  <c r="I72" i="50"/>
  <c r="I78" i="50"/>
  <c r="I107" i="50"/>
  <c r="AJ112" i="54"/>
  <c r="E67" i="54"/>
  <c r="I67" i="54"/>
  <c r="U67" i="54"/>
  <c r="L67" i="54"/>
  <c r="S67" i="54"/>
  <c r="AI67" i="54"/>
  <c r="Q67" i="54"/>
  <c r="AF54" i="54"/>
  <c r="M54" i="54"/>
  <c r="U54" i="54"/>
  <c r="U50" i="54"/>
  <c r="F54" i="54"/>
  <c r="J54" i="54"/>
  <c r="N54" i="54"/>
  <c r="R54" i="54"/>
  <c r="V54" i="54"/>
  <c r="Z54" i="54"/>
  <c r="AD54" i="54"/>
  <c r="AH54" i="54"/>
  <c r="E33" i="54"/>
  <c r="I33" i="54"/>
  <c r="M33" i="54"/>
  <c r="Q33" i="54"/>
  <c r="U33" i="54"/>
  <c r="AC33" i="54"/>
  <c r="O25" i="54"/>
  <c r="F25" i="54"/>
  <c r="G25" i="54"/>
  <c r="K25" i="54"/>
  <c r="S25" i="54"/>
  <c r="W25" i="54"/>
  <c r="AA25" i="54"/>
  <c r="AE25" i="54"/>
  <c r="AI25" i="54"/>
  <c r="AJ38" i="74"/>
  <c r="AJ18" i="74"/>
  <c r="H33" i="50"/>
  <c r="F25" i="50"/>
  <c r="D25" i="50"/>
  <c r="I38" i="50"/>
  <c r="D71" i="50"/>
  <c r="D67" i="50"/>
  <c r="I34" i="50"/>
  <c r="I29" i="50"/>
  <c r="D33" i="50"/>
  <c r="F54" i="50"/>
  <c r="F50" i="50"/>
  <c r="D111" i="50"/>
  <c r="D110" i="50"/>
  <c r="D54" i="50"/>
  <c r="E50" i="50"/>
  <c r="E111" i="49"/>
  <c r="E110" i="49"/>
  <c r="I78" i="49"/>
  <c r="D71" i="49"/>
  <c r="H71" i="49"/>
  <c r="I64" i="49"/>
  <c r="E25" i="49"/>
  <c r="I29" i="49"/>
  <c r="E33" i="49"/>
  <c r="E54" i="49"/>
  <c r="E50" i="49"/>
  <c r="F54" i="49"/>
  <c r="F50" i="49"/>
  <c r="F71" i="49"/>
  <c r="F67" i="49"/>
  <c r="I18" i="49"/>
  <c r="AJ27" i="54"/>
  <c r="AJ41" i="74"/>
  <c r="J25" i="54"/>
  <c r="V25" i="54"/>
  <c r="I54" i="54"/>
  <c r="I50" i="54"/>
  <c r="I46" i="54"/>
  <c r="Q54" i="54"/>
  <c r="Q50" i="54"/>
  <c r="Q46" i="54"/>
  <c r="Y54" i="54"/>
  <c r="AG54" i="54"/>
  <c r="AJ115" i="54"/>
  <c r="D25" i="49"/>
  <c r="I47" i="49"/>
  <c r="I48" i="49"/>
  <c r="D67" i="49"/>
  <c r="E71" i="49"/>
  <c r="E33" i="50"/>
  <c r="AJ118" i="54"/>
  <c r="I51" i="49"/>
  <c r="I61" i="49"/>
  <c r="E25" i="50"/>
  <c r="AG67" i="54"/>
  <c r="D67" i="54"/>
  <c r="H67" i="54"/>
  <c r="T67" i="54"/>
  <c r="AB67" i="54"/>
  <c r="G71" i="54"/>
  <c r="G67" i="54"/>
  <c r="O71" i="54"/>
  <c r="W71" i="54"/>
  <c r="W67" i="54"/>
  <c r="AE71" i="54"/>
  <c r="C111" i="54"/>
  <c r="C110" i="54"/>
  <c r="L110" i="54"/>
  <c r="AB110" i="54"/>
  <c r="F25" i="49"/>
  <c r="F33" i="49"/>
  <c r="I72" i="49"/>
  <c r="I18" i="50"/>
  <c r="AC50" i="54"/>
  <c r="AC46" i="54"/>
  <c r="G54" i="54"/>
  <c r="G50" i="54"/>
  <c r="K54" i="54"/>
  <c r="K50" i="54"/>
  <c r="O54" i="54"/>
  <c r="O50" i="54"/>
  <c r="S54" i="54"/>
  <c r="S50" i="54"/>
  <c r="W54" i="54"/>
  <c r="W50" i="54"/>
  <c r="W46" i="54"/>
  <c r="AA54" i="54"/>
  <c r="AA50" i="54"/>
  <c r="AE54" i="54"/>
  <c r="AE50" i="54"/>
  <c r="AI54" i="54"/>
  <c r="AI50" i="54"/>
  <c r="AF67" i="54"/>
  <c r="F33" i="50"/>
  <c r="AJ18" i="54"/>
  <c r="E25" i="54"/>
  <c r="I25" i="54"/>
  <c r="M25" i="54"/>
  <c r="Q25" i="54"/>
  <c r="U25" i="54"/>
  <c r="Y25" i="54"/>
  <c r="AC25" i="54"/>
  <c r="AG25" i="54"/>
  <c r="AJ38" i="54"/>
  <c r="G33" i="54"/>
  <c r="S33" i="54"/>
  <c r="W33" i="54"/>
  <c r="N68" i="31"/>
  <c r="AJ29" i="74"/>
  <c r="AJ22" i="54"/>
  <c r="AJ41" i="54"/>
  <c r="M50" i="54"/>
  <c r="M46" i="54"/>
  <c r="AJ34" i="54"/>
  <c r="Y50" i="54"/>
  <c r="Y46" i="54"/>
  <c r="AG50" i="54"/>
  <c r="AG46" i="54"/>
  <c r="M67" i="54"/>
  <c r="N25" i="54"/>
  <c r="R25" i="54"/>
  <c r="AD25" i="54"/>
  <c r="AH25" i="54"/>
  <c r="F71" i="54"/>
  <c r="F67" i="54"/>
  <c r="J71" i="54"/>
  <c r="J67" i="54"/>
  <c r="N71" i="54"/>
  <c r="N67" i="54"/>
  <c r="R71" i="54"/>
  <c r="V71" i="54"/>
  <c r="V67" i="54"/>
  <c r="Z71" i="54"/>
  <c r="Z67" i="54"/>
  <c r="AD71" i="54"/>
  <c r="AH71" i="54"/>
  <c r="K67" i="54"/>
  <c r="AE67" i="54"/>
  <c r="G111" i="54"/>
  <c r="G110" i="54"/>
  <c r="K111" i="54"/>
  <c r="K110" i="54"/>
  <c r="O111" i="54"/>
  <c r="O110" i="54"/>
  <c r="S111" i="54"/>
  <c r="S110" i="54"/>
  <c r="W111" i="54"/>
  <c r="W110" i="54"/>
  <c r="AA111" i="54"/>
  <c r="AA110" i="54"/>
  <c r="AE111" i="54"/>
  <c r="AE110" i="54"/>
  <c r="AI111" i="54"/>
  <c r="AI110" i="54"/>
  <c r="I41" i="49"/>
  <c r="I55" i="49"/>
  <c r="I58" i="49"/>
  <c r="H67" i="49"/>
  <c r="F110" i="49"/>
  <c r="D110" i="49"/>
  <c r="H25" i="50"/>
  <c r="F67" i="50"/>
  <c r="F50" i="54"/>
  <c r="J50" i="54"/>
  <c r="N50" i="54"/>
  <c r="R50" i="54"/>
  <c r="V50" i="54"/>
  <c r="Z50" i="54"/>
  <c r="AD50" i="54"/>
  <c r="H110" i="54"/>
  <c r="X110" i="54"/>
  <c r="I22" i="49"/>
  <c r="H25" i="49"/>
  <c r="H54" i="49"/>
  <c r="H50" i="49"/>
  <c r="C111" i="49"/>
  <c r="C110" i="49"/>
  <c r="G111" i="49"/>
  <c r="G110" i="49"/>
  <c r="C71" i="50"/>
  <c r="G71" i="50"/>
  <c r="G67" i="50"/>
  <c r="H111" i="50"/>
  <c r="H110" i="50"/>
  <c r="D50" i="49"/>
  <c r="H54" i="50"/>
  <c r="H50" i="50"/>
  <c r="H46" i="50"/>
  <c r="E71" i="50"/>
  <c r="H71" i="50"/>
  <c r="H67" i="50"/>
  <c r="AI33" i="54"/>
  <c r="D110" i="54"/>
  <c r="T110" i="54"/>
  <c r="F111" i="54"/>
  <c r="F110" i="54"/>
  <c r="J111" i="54"/>
  <c r="J110" i="54"/>
  <c r="N111" i="54"/>
  <c r="N110" i="54"/>
  <c r="R111" i="54"/>
  <c r="R110" i="54"/>
  <c r="V111" i="54"/>
  <c r="V110" i="54"/>
  <c r="Z111" i="54"/>
  <c r="Z110" i="54"/>
  <c r="AD111" i="54"/>
  <c r="AD110" i="54"/>
  <c r="AH111" i="54"/>
  <c r="AH110" i="54"/>
  <c r="I38" i="49"/>
  <c r="D33" i="49"/>
  <c r="H33" i="49"/>
  <c r="C33" i="50"/>
  <c r="I33" i="50"/>
  <c r="E110" i="50"/>
  <c r="C111" i="50"/>
  <c r="G111" i="50"/>
  <c r="G110" i="50"/>
  <c r="E67" i="50"/>
  <c r="D50" i="50"/>
  <c r="D46" i="50"/>
  <c r="C54" i="50"/>
  <c r="G54" i="50"/>
  <c r="G50" i="50"/>
  <c r="C25" i="50"/>
  <c r="G25" i="50"/>
  <c r="I27" i="50"/>
  <c r="I22" i="50"/>
  <c r="I112" i="49"/>
  <c r="I107" i="49"/>
  <c r="E67" i="49"/>
  <c r="I71" i="49"/>
  <c r="C67" i="49"/>
  <c r="G67" i="49"/>
  <c r="I68" i="49"/>
  <c r="C54" i="49"/>
  <c r="C50" i="49"/>
  <c r="G54" i="49"/>
  <c r="G50" i="49"/>
  <c r="C33" i="49"/>
  <c r="G33" i="49"/>
  <c r="I34" i="49"/>
  <c r="C25" i="49"/>
  <c r="G25" i="49"/>
  <c r="I27" i="49"/>
  <c r="O67" i="54"/>
  <c r="AA67" i="54"/>
  <c r="C71" i="54"/>
  <c r="AJ71" i="54"/>
  <c r="R67" i="54"/>
  <c r="AD67" i="54"/>
  <c r="AH67" i="54"/>
  <c r="D50" i="54"/>
  <c r="H50" i="54"/>
  <c r="H46" i="54"/>
  <c r="L50" i="54"/>
  <c r="L46" i="54"/>
  <c r="P50" i="54"/>
  <c r="T50" i="54"/>
  <c r="X50" i="54"/>
  <c r="X46" i="54"/>
  <c r="AB50" i="54"/>
  <c r="AB46" i="54"/>
  <c r="AF50" i="54"/>
  <c r="AF46" i="54"/>
  <c r="AH50" i="54"/>
  <c r="C54" i="54"/>
  <c r="AJ54" i="54"/>
  <c r="F33" i="54"/>
  <c r="J33" i="54"/>
  <c r="N33" i="54"/>
  <c r="R33" i="54"/>
  <c r="R17" i="54"/>
  <c r="V33" i="54"/>
  <c r="V17" i="54"/>
  <c r="Z33" i="54"/>
  <c r="AD33" i="54"/>
  <c r="AH33" i="54"/>
  <c r="AH17" i="54"/>
  <c r="C33" i="54"/>
  <c r="C25" i="54"/>
  <c r="AJ25" i="54"/>
  <c r="AJ33" i="74"/>
  <c r="AJ34" i="74"/>
  <c r="AJ27" i="74"/>
  <c r="AJ22" i="74"/>
  <c r="N114" i="51"/>
  <c r="M114" i="51"/>
  <c r="L114" i="51"/>
  <c r="K114" i="51"/>
  <c r="J114" i="51"/>
  <c r="I114" i="51"/>
  <c r="H114" i="51"/>
  <c r="G114" i="51"/>
  <c r="F114" i="51"/>
  <c r="E114" i="51"/>
  <c r="D114" i="51"/>
  <c r="C114" i="51"/>
  <c r="N111" i="51"/>
  <c r="M111" i="51"/>
  <c r="M110" i="51"/>
  <c r="M109" i="51"/>
  <c r="M46" i="51"/>
  <c r="L111" i="51"/>
  <c r="L110" i="51"/>
  <c r="L109" i="51"/>
  <c r="L46" i="51"/>
  <c r="K111" i="51"/>
  <c r="J111" i="51"/>
  <c r="I111" i="51"/>
  <c r="H111" i="51"/>
  <c r="H110" i="51"/>
  <c r="H109" i="51"/>
  <c r="H46" i="51"/>
  <c r="G111" i="51"/>
  <c r="F111" i="51"/>
  <c r="E111" i="51"/>
  <c r="D111" i="51"/>
  <c r="C111" i="51"/>
  <c r="N41" i="51"/>
  <c r="M41" i="51"/>
  <c r="L41" i="51"/>
  <c r="K41" i="51"/>
  <c r="J41" i="51"/>
  <c r="I41" i="51"/>
  <c r="H41" i="51"/>
  <c r="G41" i="51"/>
  <c r="F41" i="51"/>
  <c r="E41" i="51"/>
  <c r="D41" i="51"/>
  <c r="C41" i="51"/>
  <c r="N34" i="51"/>
  <c r="M34" i="51"/>
  <c r="L34" i="51"/>
  <c r="K34" i="51"/>
  <c r="J34" i="51"/>
  <c r="I34" i="51"/>
  <c r="H34" i="51"/>
  <c r="G34" i="51"/>
  <c r="F34" i="51"/>
  <c r="E34" i="51"/>
  <c r="D34" i="51"/>
  <c r="C34" i="51"/>
  <c r="N38" i="51"/>
  <c r="M38" i="51"/>
  <c r="L38" i="51"/>
  <c r="K38" i="51"/>
  <c r="K33" i="51"/>
  <c r="J38" i="51"/>
  <c r="I38" i="51"/>
  <c r="H38" i="51"/>
  <c r="G38" i="51"/>
  <c r="G33" i="51"/>
  <c r="F38" i="51"/>
  <c r="E38" i="51"/>
  <c r="D38" i="51"/>
  <c r="C38" i="51"/>
  <c r="N29" i="51"/>
  <c r="M29" i="51"/>
  <c r="L29" i="51"/>
  <c r="K29" i="51"/>
  <c r="J29" i="51"/>
  <c r="I29" i="51"/>
  <c r="H29" i="51"/>
  <c r="G29" i="51"/>
  <c r="F29" i="51"/>
  <c r="E29" i="51"/>
  <c r="D29" i="51"/>
  <c r="C29" i="51"/>
  <c r="N27" i="51"/>
  <c r="N25" i="51"/>
  <c r="M27" i="51"/>
  <c r="L27" i="51"/>
  <c r="K27" i="51"/>
  <c r="K25" i="51"/>
  <c r="J27" i="51"/>
  <c r="J25" i="51"/>
  <c r="I27" i="51"/>
  <c r="H27" i="51"/>
  <c r="H25" i="51"/>
  <c r="G27" i="51"/>
  <c r="G25" i="51"/>
  <c r="F27" i="51"/>
  <c r="F25" i="51"/>
  <c r="E27" i="51"/>
  <c r="D27" i="51"/>
  <c r="C27" i="51"/>
  <c r="N22" i="51"/>
  <c r="M22" i="51"/>
  <c r="L22" i="51"/>
  <c r="K22" i="51"/>
  <c r="J22" i="51"/>
  <c r="I22" i="51"/>
  <c r="H22" i="51"/>
  <c r="G22" i="51"/>
  <c r="F22" i="51"/>
  <c r="E22" i="51"/>
  <c r="D22" i="51"/>
  <c r="C22" i="51"/>
  <c r="N18" i="51"/>
  <c r="M18" i="51"/>
  <c r="L18" i="51"/>
  <c r="K18" i="51"/>
  <c r="J18" i="51"/>
  <c r="I18" i="51"/>
  <c r="H18" i="51"/>
  <c r="G18" i="51"/>
  <c r="F18" i="51"/>
  <c r="E18" i="51"/>
  <c r="D18" i="51"/>
  <c r="C18" i="51"/>
  <c r="I13" i="50"/>
  <c r="H13" i="50"/>
  <c r="G13" i="50"/>
  <c r="F13" i="50"/>
  <c r="E13" i="50"/>
  <c r="D13" i="50"/>
  <c r="C13" i="50"/>
  <c r="N118" i="52"/>
  <c r="M118" i="52"/>
  <c r="L118" i="52"/>
  <c r="K118" i="52"/>
  <c r="J118" i="52"/>
  <c r="I118" i="52"/>
  <c r="H118" i="52"/>
  <c r="G118" i="52"/>
  <c r="F118" i="52"/>
  <c r="E118" i="52"/>
  <c r="D118" i="52"/>
  <c r="C118" i="52"/>
  <c r="N115" i="52"/>
  <c r="M115" i="52"/>
  <c r="L115" i="52"/>
  <c r="K115" i="52"/>
  <c r="J115" i="52"/>
  <c r="I115" i="52"/>
  <c r="H115" i="52"/>
  <c r="G115" i="52"/>
  <c r="F115" i="52"/>
  <c r="E115" i="52"/>
  <c r="D115" i="52"/>
  <c r="C115" i="52"/>
  <c r="N112" i="52"/>
  <c r="M112" i="52"/>
  <c r="L112" i="52"/>
  <c r="K112" i="52"/>
  <c r="J112" i="52"/>
  <c r="I112" i="52"/>
  <c r="H112" i="52"/>
  <c r="G112" i="52"/>
  <c r="F112" i="52"/>
  <c r="F111" i="52"/>
  <c r="F110" i="52"/>
  <c r="E112" i="52"/>
  <c r="E111" i="52"/>
  <c r="D112" i="52"/>
  <c r="C112" i="52"/>
  <c r="N111" i="52"/>
  <c r="N110" i="52"/>
  <c r="M111" i="52"/>
  <c r="M110" i="52"/>
  <c r="N47" i="52"/>
  <c r="M47" i="52"/>
  <c r="L47" i="52"/>
  <c r="K47" i="52"/>
  <c r="J47" i="52"/>
  <c r="I47" i="52"/>
  <c r="H47" i="52"/>
  <c r="G47" i="52"/>
  <c r="F47" i="52"/>
  <c r="E47" i="52"/>
  <c r="D47" i="52"/>
  <c r="C47" i="52"/>
  <c r="N41" i="52"/>
  <c r="M41" i="52"/>
  <c r="L41" i="52"/>
  <c r="K41" i="52"/>
  <c r="J41" i="52"/>
  <c r="I41" i="52"/>
  <c r="H41" i="52"/>
  <c r="G41" i="52"/>
  <c r="F41" i="52"/>
  <c r="E41" i="52"/>
  <c r="D41" i="52"/>
  <c r="C41" i="52"/>
  <c r="N38" i="52"/>
  <c r="M38" i="52"/>
  <c r="L38" i="52"/>
  <c r="K38" i="52"/>
  <c r="J38" i="52"/>
  <c r="I38" i="52"/>
  <c r="H38" i="52"/>
  <c r="G38" i="52"/>
  <c r="F38" i="52"/>
  <c r="E38" i="52"/>
  <c r="D38" i="52"/>
  <c r="C38" i="52"/>
  <c r="N34" i="52"/>
  <c r="M34" i="52"/>
  <c r="L34" i="52"/>
  <c r="K34" i="52"/>
  <c r="J34" i="52"/>
  <c r="I34" i="52"/>
  <c r="H34" i="52"/>
  <c r="G34" i="52"/>
  <c r="F34" i="52"/>
  <c r="E34" i="52"/>
  <c r="D34" i="52"/>
  <c r="C34" i="52"/>
  <c r="N27" i="52"/>
  <c r="M27" i="52"/>
  <c r="L27" i="52"/>
  <c r="K27" i="52"/>
  <c r="J27" i="52"/>
  <c r="I27" i="52"/>
  <c r="I25" i="52"/>
  <c r="H27" i="52"/>
  <c r="G27" i="52"/>
  <c r="F27" i="52"/>
  <c r="E27" i="52"/>
  <c r="E25" i="52"/>
  <c r="D27" i="52"/>
  <c r="N29" i="52"/>
  <c r="N25" i="52"/>
  <c r="M29" i="52"/>
  <c r="L29" i="52"/>
  <c r="K29" i="52"/>
  <c r="K25" i="52"/>
  <c r="J29" i="52"/>
  <c r="J25" i="52"/>
  <c r="I29" i="52"/>
  <c r="H29" i="52"/>
  <c r="G29" i="52"/>
  <c r="G25" i="52"/>
  <c r="F29" i="52"/>
  <c r="F25" i="52"/>
  <c r="E29" i="52"/>
  <c r="D29" i="52"/>
  <c r="C29" i="52"/>
  <c r="C27" i="52"/>
  <c r="M25" i="52"/>
  <c r="L25" i="52"/>
  <c r="D25" i="52"/>
  <c r="N22" i="52"/>
  <c r="M22" i="52"/>
  <c r="L22" i="52"/>
  <c r="K22" i="52"/>
  <c r="J22" i="52"/>
  <c r="I22" i="52"/>
  <c r="H22" i="52"/>
  <c r="G22" i="52"/>
  <c r="F22" i="52"/>
  <c r="E22" i="52"/>
  <c r="D22" i="52"/>
  <c r="C22" i="52"/>
  <c r="N18" i="52"/>
  <c r="M18" i="52"/>
  <c r="L18" i="52"/>
  <c r="K18" i="52"/>
  <c r="J18" i="52"/>
  <c r="I18" i="52"/>
  <c r="H18" i="52"/>
  <c r="G18" i="52"/>
  <c r="F18" i="52"/>
  <c r="E18" i="52"/>
  <c r="D18" i="52"/>
  <c r="C18" i="52"/>
  <c r="O13" i="52"/>
  <c r="N13" i="52"/>
  <c r="M13" i="52"/>
  <c r="L13" i="52"/>
  <c r="K13" i="52"/>
  <c r="J13" i="52"/>
  <c r="I13" i="52"/>
  <c r="H13" i="52"/>
  <c r="G13" i="52"/>
  <c r="F13" i="52"/>
  <c r="E13" i="52"/>
  <c r="D13" i="52"/>
  <c r="C13" i="52"/>
  <c r="AI17" i="54"/>
  <c r="AG17" i="54"/>
  <c r="AF17" i="54"/>
  <c r="AE17" i="54"/>
  <c r="AC17" i="54"/>
  <c r="AA17" i="54"/>
  <c r="Z17" i="54"/>
  <c r="Y17" i="54"/>
  <c r="X17" i="54"/>
  <c r="W17" i="54"/>
  <c r="U17" i="54"/>
  <c r="S17" i="54"/>
  <c r="Q17" i="54"/>
  <c r="P17" i="54"/>
  <c r="O17" i="54"/>
  <c r="M17" i="54"/>
  <c r="K17" i="54"/>
  <c r="J17" i="54"/>
  <c r="I17" i="54"/>
  <c r="H17" i="54"/>
  <c r="G17" i="54"/>
  <c r="E17" i="54"/>
  <c r="C17" i="54"/>
  <c r="H17" i="50"/>
  <c r="G17" i="50"/>
  <c r="F17" i="50"/>
  <c r="E17" i="50"/>
  <c r="D17" i="50"/>
  <c r="C17" i="50"/>
  <c r="H17" i="49"/>
  <c r="G17" i="49"/>
  <c r="F17" i="49"/>
  <c r="E17" i="49"/>
  <c r="D17" i="49"/>
  <c r="C17" i="49"/>
  <c r="P60" i="26"/>
  <c r="Q60" i="26"/>
  <c r="D59" i="26"/>
  <c r="E59" i="26"/>
  <c r="F59" i="26"/>
  <c r="G59" i="26"/>
  <c r="H59" i="26"/>
  <c r="I59" i="26"/>
  <c r="J59" i="26"/>
  <c r="K59" i="26"/>
  <c r="L59" i="26"/>
  <c r="M59" i="26"/>
  <c r="N59" i="26"/>
  <c r="O59" i="26"/>
  <c r="P59" i="26"/>
  <c r="Q59" i="26"/>
  <c r="C59" i="26"/>
  <c r="P53" i="26"/>
  <c r="Q53" i="26"/>
  <c r="P48" i="26"/>
  <c r="Q48" i="26"/>
  <c r="P43" i="26"/>
  <c r="Q43" i="26"/>
  <c r="P38" i="26"/>
  <c r="Q38" i="26"/>
  <c r="P33" i="26"/>
  <c r="Q33" i="26"/>
  <c r="P28" i="26"/>
  <c r="Q28" i="26"/>
  <c r="Q23" i="26"/>
  <c r="P23" i="26"/>
  <c r="P18" i="26"/>
  <c r="Q18" i="26"/>
  <c r="P13" i="26"/>
  <c r="Q13" i="26"/>
  <c r="E61" i="25"/>
  <c r="D61" i="25"/>
  <c r="E34" i="25"/>
  <c r="D34" i="25"/>
  <c r="D17" i="25"/>
  <c r="H25" i="52"/>
  <c r="AD17" i="54"/>
  <c r="N17" i="54"/>
  <c r="AH46" i="54"/>
  <c r="T46" i="54"/>
  <c r="D46" i="54"/>
  <c r="U46" i="54"/>
  <c r="E46" i="54"/>
  <c r="P46" i="54"/>
  <c r="AB17" i="54"/>
  <c r="G46" i="50"/>
  <c r="Z46" i="54"/>
  <c r="J46" i="54"/>
  <c r="AE46" i="54"/>
  <c r="O46" i="54"/>
  <c r="V46" i="54"/>
  <c r="F46" i="54"/>
  <c r="AA46" i="54"/>
  <c r="K46" i="54"/>
  <c r="R46" i="54"/>
  <c r="G46" i="54"/>
  <c r="AD46" i="54"/>
  <c r="N46" i="54"/>
  <c r="AI46" i="54"/>
  <c r="S46" i="54"/>
  <c r="D17" i="54"/>
  <c r="L17" i="54"/>
  <c r="F17" i="54"/>
  <c r="AJ47" i="54"/>
  <c r="N46" i="52"/>
  <c r="L33" i="51"/>
  <c r="F46" i="50"/>
  <c r="E46" i="50"/>
  <c r="L33" i="52"/>
  <c r="M46" i="52"/>
  <c r="J111" i="52"/>
  <c r="J110" i="52"/>
  <c r="J46" i="52"/>
  <c r="E33" i="52"/>
  <c r="I33" i="52"/>
  <c r="M33" i="52"/>
  <c r="F46" i="52"/>
  <c r="O27" i="51"/>
  <c r="O29" i="51"/>
  <c r="C50" i="50"/>
  <c r="I50" i="50"/>
  <c r="I54" i="50"/>
  <c r="C67" i="50"/>
  <c r="I67" i="50"/>
  <c r="I71" i="50"/>
  <c r="C110" i="50"/>
  <c r="I110" i="50"/>
  <c r="I111" i="50"/>
  <c r="I111" i="49"/>
  <c r="I25" i="50"/>
  <c r="C67" i="54"/>
  <c r="AJ67" i="54"/>
  <c r="E110" i="52"/>
  <c r="E46" i="52"/>
  <c r="I111" i="52"/>
  <c r="I110" i="52"/>
  <c r="I46" i="52"/>
  <c r="G111" i="52"/>
  <c r="K111" i="52"/>
  <c r="G33" i="52"/>
  <c r="L17" i="52"/>
  <c r="C110" i="51"/>
  <c r="C109" i="51"/>
  <c r="C46" i="51"/>
  <c r="O38" i="51"/>
  <c r="H33" i="51"/>
  <c r="H17" i="51"/>
  <c r="O22" i="51"/>
  <c r="D25" i="51"/>
  <c r="O18" i="51"/>
  <c r="O34" i="51"/>
  <c r="O41" i="51"/>
  <c r="O106" i="51"/>
  <c r="D110" i="51"/>
  <c r="O111" i="51"/>
  <c r="O114" i="51"/>
  <c r="D33" i="51"/>
  <c r="E25" i="51"/>
  <c r="I25" i="51"/>
  <c r="M25" i="51"/>
  <c r="C46" i="50"/>
  <c r="I46" i="50"/>
  <c r="F61" i="25"/>
  <c r="P58" i="26"/>
  <c r="E110" i="51"/>
  <c r="E109" i="51"/>
  <c r="E46" i="51"/>
  <c r="I110" i="51"/>
  <c r="I109" i="51"/>
  <c r="I46" i="51"/>
  <c r="AJ25" i="74"/>
  <c r="AJ17" i="74"/>
  <c r="K33" i="52"/>
  <c r="D111" i="52"/>
  <c r="D110" i="52"/>
  <c r="D46" i="52"/>
  <c r="H111" i="52"/>
  <c r="H110" i="52"/>
  <c r="H46" i="52"/>
  <c r="L111" i="52"/>
  <c r="L110" i="52"/>
  <c r="L46" i="52"/>
  <c r="G110" i="52"/>
  <c r="G46" i="52"/>
  <c r="K110" i="52"/>
  <c r="K46" i="52"/>
  <c r="E33" i="51"/>
  <c r="E17" i="51"/>
  <c r="I33" i="51"/>
  <c r="I17" i="51"/>
  <c r="M33" i="51"/>
  <c r="D17" i="51"/>
  <c r="K110" i="51"/>
  <c r="K109" i="51"/>
  <c r="K46" i="51"/>
  <c r="I33" i="49"/>
  <c r="F34" i="25"/>
  <c r="E17" i="52"/>
  <c r="I17" i="52"/>
  <c r="M17" i="52"/>
  <c r="D33" i="52"/>
  <c r="D17" i="52"/>
  <c r="H33" i="52"/>
  <c r="H17" i="52"/>
  <c r="F33" i="51"/>
  <c r="F17" i="51"/>
  <c r="J33" i="51"/>
  <c r="N33" i="51"/>
  <c r="AJ110" i="54"/>
  <c r="Q58" i="26"/>
  <c r="L25" i="51"/>
  <c r="L17" i="51"/>
  <c r="C50" i="54"/>
  <c r="AJ50" i="54"/>
  <c r="I25" i="49"/>
  <c r="I67" i="49"/>
  <c r="G17" i="51"/>
  <c r="K17" i="51"/>
  <c r="I17" i="50"/>
  <c r="I54" i="49"/>
  <c r="G110" i="51"/>
  <c r="G109" i="51"/>
  <c r="G46" i="51"/>
  <c r="AJ33" i="54"/>
  <c r="AJ17" i="54"/>
  <c r="I50" i="49"/>
  <c r="AJ111" i="54"/>
  <c r="I110" i="49"/>
  <c r="F110" i="51"/>
  <c r="F109" i="51"/>
  <c r="F46" i="51"/>
  <c r="J110" i="51"/>
  <c r="J109" i="51"/>
  <c r="J46" i="51"/>
  <c r="N110" i="51"/>
  <c r="N109" i="51"/>
  <c r="N46" i="51"/>
  <c r="C33" i="51"/>
  <c r="M17" i="51"/>
  <c r="J17" i="51"/>
  <c r="N17" i="51"/>
  <c r="C25" i="51"/>
  <c r="O25" i="51"/>
  <c r="C111" i="52"/>
  <c r="G17" i="52"/>
  <c r="K17" i="52"/>
  <c r="F33" i="52"/>
  <c r="F17" i="52"/>
  <c r="J33" i="52"/>
  <c r="J17" i="52"/>
  <c r="N33" i="52"/>
  <c r="C33" i="52"/>
  <c r="C25" i="52"/>
  <c r="D33" i="2"/>
  <c r="C33" i="2"/>
  <c r="C17" i="52"/>
  <c r="C46" i="54"/>
  <c r="AJ46" i="54"/>
  <c r="I17" i="49"/>
  <c r="C110" i="52"/>
  <c r="D109" i="51"/>
  <c r="O110" i="51"/>
  <c r="O33" i="51"/>
  <c r="O17" i="51"/>
  <c r="C17" i="51"/>
  <c r="C46" i="52"/>
  <c r="O109" i="51"/>
  <c r="O46" i="51"/>
  <c r="D46" i="51"/>
  <c r="D54" i="2"/>
  <c r="C54" i="2"/>
  <c r="F46" i="49"/>
  <c r="E46" i="49"/>
  <c r="C46" i="49"/>
  <c r="D46" i="49"/>
  <c r="G46" i="49"/>
  <c r="H46" i="49"/>
  <c r="G69" i="17"/>
  <c r="G46" i="20"/>
  <c r="F46" i="20"/>
  <c r="O60" i="26"/>
  <c r="N60" i="26"/>
  <c r="M60" i="26"/>
  <c r="L60" i="26"/>
  <c r="K60" i="26"/>
  <c r="J60" i="26"/>
  <c r="I60" i="26"/>
  <c r="I58" i="26"/>
  <c r="H60" i="26"/>
  <c r="G60" i="26"/>
  <c r="F60" i="26"/>
  <c r="E60" i="26"/>
  <c r="D60" i="26"/>
  <c r="C60" i="26"/>
  <c r="O53" i="26"/>
  <c r="N53" i="26"/>
  <c r="M53" i="26"/>
  <c r="L53" i="26"/>
  <c r="K53" i="26"/>
  <c r="J53" i="26"/>
  <c r="I53" i="26"/>
  <c r="H53" i="26"/>
  <c r="G53" i="26"/>
  <c r="F53" i="26"/>
  <c r="E53" i="26"/>
  <c r="D53" i="26"/>
  <c r="C53" i="26"/>
  <c r="O48" i="26"/>
  <c r="N48" i="26"/>
  <c r="M48" i="26"/>
  <c r="L48" i="26"/>
  <c r="K48" i="26"/>
  <c r="J48" i="26"/>
  <c r="I48" i="26"/>
  <c r="H48" i="26"/>
  <c r="G48" i="26"/>
  <c r="F48" i="26"/>
  <c r="E48" i="26"/>
  <c r="D48" i="26"/>
  <c r="C48" i="26"/>
  <c r="O43" i="26"/>
  <c r="N43" i="26"/>
  <c r="M43" i="26"/>
  <c r="L43" i="26"/>
  <c r="K43" i="26"/>
  <c r="J43" i="26"/>
  <c r="I43" i="26"/>
  <c r="H43" i="26"/>
  <c r="G43" i="26"/>
  <c r="F43" i="26"/>
  <c r="E43" i="26"/>
  <c r="D43" i="26"/>
  <c r="C43" i="26"/>
  <c r="O38" i="26"/>
  <c r="N38" i="26"/>
  <c r="M38" i="26"/>
  <c r="L38" i="26"/>
  <c r="K38" i="26"/>
  <c r="J38" i="26"/>
  <c r="I38" i="26"/>
  <c r="H38" i="26"/>
  <c r="G38" i="26"/>
  <c r="F38" i="26"/>
  <c r="E38" i="26"/>
  <c r="D38" i="26"/>
  <c r="C38" i="26"/>
  <c r="O33" i="26"/>
  <c r="N33" i="26"/>
  <c r="M33" i="26"/>
  <c r="L33" i="26"/>
  <c r="K33" i="26"/>
  <c r="J33" i="26"/>
  <c r="I33" i="26"/>
  <c r="H33" i="26"/>
  <c r="G33" i="26"/>
  <c r="F33" i="26"/>
  <c r="E33" i="26"/>
  <c r="D33" i="26"/>
  <c r="C33" i="26"/>
  <c r="O28" i="26"/>
  <c r="N28" i="26"/>
  <c r="M28" i="26"/>
  <c r="L28" i="26"/>
  <c r="K28" i="26"/>
  <c r="J28" i="26"/>
  <c r="I28" i="26"/>
  <c r="H28" i="26"/>
  <c r="G28" i="26"/>
  <c r="F28" i="26"/>
  <c r="E28" i="26"/>
  <c r="D28" i="26"/>
  <c r="C28" i="26"/>
  <c r="O23" i="26"/>
  <c r="N23" i="26"/>
  <c r="M23" i="26"/>
  <c r="L23" i="26"/>
  <c r="K23" i="26"/>
  <c r="J23" i="26"/>
  <c r="I23" i="26"/>
  <c r="H23" i="26"/>
  <c r="G23" i="26"/>
  <c r="F23" i="26"/>
  <c r="E23" i="26"/>
  <c r="D23" i="26"/>
  <c r="C23" i="26"/>
  <c r="O18" i="26"/>
  <c r="N18" i="26"/>
  <c r="M18" i="26"/>
  <c r="L18" i="26"/>
  <c r="K18" i="26"/>
  <c r="J18" i="26"/>
  <c r="I18" i="26"/>
  <c r="H18" i="26"/>
  <c r="G18" i="26"/>
  <c r="F18" i="26"/>
  <c r="E18" i="26"/>
  <c r="D18" i="26"/>
  <c r="C18" i="26"/>
  <c r="O13" i="26"/>
  <c r="N13" i="26"/>
  <c r="M13" i="26"/>
  <c r="L13" i="26"/>
  <c r="K13" i="26"/>
  <c r="J13" i="26"/>
  <c r="I13" i="26"/>
  <c r="H13" i="26"/>
  <c r="G13" i="26"/>
  <c r="F13" i="26"/>
  <c r="E13" i="26"/>
  <c r="D13" i="26"/>
  <c r="C13" i="26"/>
  <c r="M58" i="26"/>
  <c r="J58" i="26"/>
  <c r="N58" i="26"/>
  <c r="K58" i="26"/>
  <c r="O58" i="26"/>
  <c r="L58" i="26"/>
  <c r="E58" i="26"/>
  <c r="F58" i="26"/>
  <c r="G58" i="26"/>
  <c r="D58" i="26"/>
  <c r="H58" i="26"/>
  <c r="C58" i="26"/>
  <c r="C34" i="13"/>
  <c r="C45" i="13"/>
  <c r="C41" i="13"/>
  <c r="C22" i="13"/>
  <c r="C17" i="13"/>
  <c r="C32" i="70"/>
  <c r="C15" i="13"/>
  <c r="C27" i="13"/>
  <c r="C25" i="13"/>
  <c r="C50" i="13"/>
  <c r="D17" i="13"/>
  <c r="D25" i="13"/>
  <c r="D15" i="13"/>
  <c r="D22" i="13"/>
  <c r="D27" i="13"/>
  <c r="D34" i="13"/>
  <c r="D41" i="13"/>
  <c r="D45" i="13"/>
  <c r="D50" i="13"/>
  <c r="F61" i="55"/>
  <c r="F60" i="55"/>
  <c r="F59" i="55"/>
  <c r="F58" i="55"/>
  <c r="F57" i="55"/>
  <c r="F56" i="55"/>
  <c r="F55" i="55"/>
  <c r="F54" i="55"/>
  <c r="F53" i="55"/>
  <c r="F52" i="55"/>
  <c r="F51" i="55"/>
  <c r="F50" i="55"/>
  <c r="F49" i="55"/>
  <c r="F48" i="55"/>
  <c r="F47" i="55"/>
  <c r="F46" i="55"/>
  <c r="F45" i="55"/>
  <c r="F44" i="55"/>
  <c r="F43" i="55"/>
  <c r="F42" i="55"/>
  <c r="F41" i="55"/>
  <c r="F40" i="55"/>
  <c r="F39" i="55"/>
  <c r="F38" i="55"/>
  <c r="F37" i="55"/>
  <c r="F36" i="55"/>
  <c r="F35" i="55"/>
  <c r="F34" i="55"/>
  <c r="F32" i="55"/>
  <c r="F31" i="55"/>
  <c r="F30" i="55"/>
  <c r="F29" i="55"/>
  <c r="F28" i="55"/>
  <c r="F27" i="55"/>
  <c r="F26" i="55"/>
  <c r="F25" i="55"/>
  <c r="F24" i="55"/>
  <c r="F23" i="55"/>
  <c r="F22" i="55"/>
  <c r="F21" i="55"/>
  <c r="F20" i="55"/>
  <c r="F19" i="55"/>
  <c r="F18" i="55"/>
  <c r="F17" i="55"/>
  <c r="F16" i="55"/>
  <c r="F15" i="55"/>
  <c r="F14" i="55"/>
  <c r="F13" i="55"/>
  <c r="G60" i="17"/>
  <c r="G54" i="17"/>
  <c r="G22" i="17"/>
  <c r="B90" i="25"/>
  <c r="B89" i="25"/>
  <c r="E17" i="25"/>
  <c r="D181" i="25"/>
  <c r="H54" i="19"/>
  <c r="H51" i="19"/>
  <c r="G51" i="19"/>
  <c r="F51" i="19"/>
  <c r="H21" i="19"/>
  <c r="G21" i="19"/>
  <c r="F21" i="19"/>
  <c r="H16" i="19"/>
  <c r="G16" i="19"/>
  <c r="F16" i="19"/>
  <c r="H98" i="18"/>
  <c r="G98" i="18"/>
  <c r="F98" i="18"/>
  <c r="H94" i="18"/>
  <c r="G94" i="18"/>
  <c r="F94" i="18"/>
  <c r="H22" i="18"/>
  <c r="G22" i="18"/>
  <c r="F22" i="18"/>
  <c r="H74" i="20"/>
  <c r="G74" i="20"/>
  <c r="F74" i="20"/>
  <c r="H26" i="20"/>
  <c r="H16" i="20"/>
  <c r="G16" i="20"/>
  <c r="F16" i="20"/>
  <c r="F80" i="20" s="1"/>
  <c r="E16" i="6"/>
  <c r="D16" i="6"/>
  <c r="C16" i="6"/>
  <c r="C61" i="62"/>
  <c r="C56" i="62"/>
  <c r="C47" i="62"/>
  <c r="C40" i="62"/>
  <c r="C44" i="70"/>
  <c r="C37" i="70"/>
  <c r="C20" i="70"/>
  <c r="D23" i="3"/>
  <c r="C23" i="3"/>
  <c r="D18" i="3"/>
  <c r="C18" i="3"/>
  <c r="D23" i="2"/>
  <c r="C23" i="2"/>
  <c r="D60" i="2"/>
  <c r="C60" i="2"/>
  <c r="D29" i="2"/>
  <c r="C29" i="2"/>
  <c r="H80" i="20"/>
  <c r="F20" i="18"/>
  <c r="F103" i="18" s="1"/>
  <c r="H20" i="18"/>
  <c r="G31" i="19"/>
  <c r="G80" i="20"/>
  <c r="G20" i="18"/>
  <c r="G103" i="18" s="1"/>
  <c r="F31" i="19"/>
  <c r="F58" i="19"/>
  <c r="H31" i="19"/>
  <c r="C42" i="70"/>
  <c r="C18" i="62"/>
  <c r="C15" i="3"/>
  <c r="C31" i="3"/>
  <c r="D21" i="2"/>
  <c r="G58" i="19"/>
  <c r="C54" i="62"/>
  <c r="C18" i="70"/>
  <c r="C21" i="2"/>
  <c r="C38" i="62"/>
  <c r="H58" i="19"/>
  <c r="C16" i="62"/>
  <c r="H103" i="18"/>
  <c r="D15" i="3"/>
  <c r="D31" i="3"/>
  <c r="E181" i="25"/>
  <c r="F17" i="25"/>
  <c r="G20" i="17"/>
  <c r="C14" i="62"/>
  <c r="D19" i="2"/>
  <c r="D16" i="2"/>
  <c r="C15" i="70"/>
  <c r="C19" i="2"/>
  <c r="F181" i="25"/>
  <c r="C16" i="2"/>
  <c r="C69" i="2"/>
  <c r="D69" i="2"/>
  <c r="I46" i="49"/>
  <c r="D37" i="46"/>
  <c r="C37" i="46"/>
  <c r="E37" i="46"/>
</calcChain>
</file>

<file path=xl/sharedStrings.xml><?xml version="1.0" encoding="utf-8"?>
<sst xmlns="http://schemas.openxmlformats.org/spreadsheetml/2006/main" count="2073" uniqueCount="893">
  <si>
    <t>Gob. de la Ciudad de Buenos Aires</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</si>
  <si>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</si>
  <si>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</si>
  <si>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</si>
  <si>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</si>
  <si>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</si>
  <si>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</si>
  <si>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</si>
  <si>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</si>
  <si>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</si>
  <si>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</si>
  <si>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</si>
  <si>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</si>
  <si>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</si>
  <si>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</si>
  <si>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</si>
  <si>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 xml:space="preserve">INDICADORES DE SOSTENIBILIDAD DE LA DEUDA PÚBLICA </t>
  </si>
  <si>
    <t xml:space="preserve">INDICADORES </t>
  </si>
  <si>
    <t>Deuda Bruta del Sector Público Nacional</t>
  </si>
  <si>
    <t>Deuda Externa del Sector Público Nacional</t>
  </si>
  <si>
    <t>Intereses Totales Pagados</t>
  </si>
  <si>
    <t>Servicios Totales Pagados</t>
  </si>
  <si>
    <t>COMO % DE DEUDA BRUTA</t>
  </si>
  <si>
    <t>Deuda en moneda extranjera</t>
  </si>
  <si>
    <t>Deuda Ajustable por CER</t>
  </si>
  <si>
    <t>Deuda con Tasa Variable</t>
  </si>
  <si>
    <t xml:space="preserve">Deuda Externa del Sector Público Nacional </t>
  </si>
  <si>
    <t xml:space="preserve">Servicios de Capital - Vencimientos a 2 años </t>
  </si>
  <si>
    <t>Vida Promedio de la Deuda Bruta</t>
  </si>
  <si>
    <t>Como % de Reservas</t>
  </si>
  <si>
    <t>Como % de los Recursos Tributarios</t>
  </si>
  <si>
    <t xml:space="preserve">Fuente: Elaboración propia en base a datos de la Dirección Nacional de Cuentas Nacionales (INDEC), Secretaría de Finanzas </t>
  </si>
  <si>
    <t>y Secretaría de Hacienda del Ministerio de Economía y Producción.</t>
  </si>
  <si>
    <t>ACTIVOS FINANCIEROS RELACIONADOS CON DEUDA NO PRESENTADA AL CANJE</t>
  </si>
  <si>
    <t xml:space="preserve"> GARANTÍAS PLAN BRADY </t>
  </si>
  <si>
    <t>. BONO CUPÓN CERO DE 30 AÑOS DEL TESORO ESTADOUNIDENSE</t>
  </si>
  <si>
    <t>. GARANTÍA POR INTERESES</t>
  </si>
  <si>
    <t>. BONO CUPÓN CERO DEL KREDITANSTALT FUR WIEDERAUFBAU</t>
  </si>
  <si>
    <t>En miles</t>
  </si>
  <si>
    <t>6. PROVEEDORES Y OTROS</t>
  </si>
  <si>
    <t>BONAR/$/BADLAR+250pb/11-3-19</t>
  </si>
  <si>
    <t>BONAR/$/BADLAR+300pb/10-6-2019</t>
  </si>
  <si>
    <t xml:space="preserve">    . Boden/USD/7%/2015</t>
  </si>
  <si>
    <t>Par/$+CER/T.Fija/2038</t>
  </si>
  <si>
    <t>Par/U$S/T.Fija/2038</t>
  </si>
  <si>
    <t>Par/EUR/T.Fija/2038</t>
  </si>
  <si>
    <t>Par/JPY/T.Fija/2038</t>
  </si>
  <si>
    <t>Discount/$+CER/5,83%/2033</t>
  </si>
  <si>
    <t>Discount/U$S/8,28%/2033</t>
  </si>
  <si>
    <t>Discount/EUR/7,82%/2033</t>
  </si>
  <si>
    <t>Discount/JPY/4,33%/2033</t>
  </si>
  <si>
    <t>CUASIPAR/$+CER/3,31%/2045</t>
  </si>
  <si>
    <t>BONOS GLOBALES/U$S/8,75%/2017</t>
  </si>
  <si>
    <t>BONAR X /U$S/7%/2017</t>
  </si>
  <si>
    <t>BONAR/$/BADLAR+300PB/2015</t>
  </si>
  <si>
    <t>BONAR/$/BADLAR+325PB/2016</t>
  </si>
  <si>
    <t>BONAR/U$S/9%/2018</t>
  </si>
  <si>
    <t>BONAR/U$S/9%/2019</t>
  </si>
  <si>
    <t>POR RESIDENCIA DEL TENEDOR</t>
  </si>
  <si>
    <t>Período</t>
  </si>
  <si>
    <t>U$S - LEY NY (TVPY-TVYO)</t>
  </si>
  <si>
    <t>CHF</t>
  </si>
  <si>
    <t>VIDA PROMEDIO DE LA DEUDA PÚBLICA NACIONAL</t>
  </si>
  <si>
    <t>BOCON PROV. 3º S. DOLAR - PRO6</t>
  </si>
  <si>
    <t>Septiembre</t>
  </si>
  <si>
    <t>Total Deuda</t>
  </si>
  <si>
    <t>Deuda Externa</t>
  </si>
  <si>
    <t>Deuda Interna</t>
  </si>
  <si>
    <t xml:space="preserve">% Deuda Externa </t>
  </si>
  <si>
    <t>2. ORGANISMOS INTERNACIONALES</t>
  </si>
  <si>
    <t>3. ACREEDORES OFICIALES</t>
  </si>
  <si>
    <t>4. BANCOS COMERCIALES</t>
  </si>
  <si>
    <t>(Operaciones valuadas a la fecha de registro)</t>
  </si>
  <si>
    <t>ORGANISMOS</t>
  </si>
  <si>
    <t>FMI</t>
  </si>
  <si>
    <t>DESEMBOLSOS</t>
  </si>
  <si>
    <t>CAPITAL REEMBOLSADO</t>
  </si>
  <si>
    <t>CAPITAL NETO</t>
  </si>
  <si>
    <t>INTERESES PAGADOS</t>
  </si>
  <si>
    <t>FLUJO NETO ANUAL</t>
  </si>
  <si>
    <t>BID</t>
  </si>
  <si>
    <t>BIRF</t>
  </si>
  <si>
    <t>TOTAL INTERESES PAGADOS</t>
  </si>
  <si>
    <t>BAADE/U$S/4%/17-7-2016</t>
  </si>
  <si>
    <t>FLUJO NETO TOTAL</t>
  </si>
  <si>
    <t xml:space="preserve">       Letras del Tesoro</t>
  </si>
  <si>
    <t xml:space="preserve">       Otros préstamos</t>
  </si>
  <si>
    <t>Variación</t>
  </si>
  <si>
    <t>S/Saldos</t>
  </si>
  <si>
    <t>S/Atrasos</t>
  </si>
  <si>
    <t xml:space="preserve">- En años - </t>
  </si>
  <si>
    <t xml:space="preserve"> Total Préstamos </t>
  </si>
  <si>
    <t>PERFIL MENSUAL DE VENCIMIENTOS DE CAPITAL DE LA DEUDA DEL SECTOR PÚBLICO NACIONAL</t>
  </si>
  <si>
    <t>Otros</t>
  </si>
  <si>
    <t>PERFIL ANUAL DE VENCIMIENTOS DE CAPITAL DE LA DEUDA DEL SECTOR PÚBLICO NACIONAL</t>
  </si>
  <si>
    <t>Tasa Cero</t>
  </si>
  <si>
    <t>Tipo de Cambio (excluye deudas ajustables por CER)</t>
  </si>
  <si>
    <t>Variación de la deuda ajustable por CER (efectos tipo de cambio y CER)</t>
  </si>
  <si>
    <t>Capitalización de Bonos del Canje, Préstamos Garantizados, Pagaré Banco Nación, Bocones y Otros</t>
  </si>
  <si>
    <t>Deuda pendiente de reestructuración</t>
  </si>
  <si>
    <t>DEUDA DEL SECTOR PÚBLICO NACIONAL</t>
  </si>
  <si>
    <t>PRÉSTAMOS</t>
  </si>
  <si>
    <t>I- TOTAL DEUDA PÚBLICA -BRUTA- ( II + III )</t>
  </si>
  <si>
    <t xml:space="preserve">    Administración Central</t>
  </si>
  <si>
    <t xml:space="preserve"> V- TOTAL DEUDA PÚBLICA -NETA- ( I - IV )</t>
  </si>
  <si>
    <t>Dto.1023/7-7-95/RIO NEGRO</t>
  </si>
  <si>
    <t xml:space="preserve">  PRESTAMOS GARANTIZADOS</t>
  </si>
  <si>
    <t>Otras Operaciones (Registro CCF, amparos y excepciones y otros ajustes)</t>
  </si>
  <si>
    <t>VIDA PROMEDIO TOTAL</t>
  </si>
  <si>
    <t>I- DEUDA NO PRESENTADA AL CANJE -BRUTA- ( II + III )</t>
  </si>
  <si>
    <t xml:space="preserve"> V- DEUDA NO PRESENTADA AL CANJE -NETA- ( I - IV )</t>
  </si>
  <si>
    <t xml:space="preserve"> - Organismos Internacionales</t>
  </si>
  <si>
    <t xml:space="preserve"> - Organismos Oficiales</t>
  </si>
  <si>
    <t xml:space="preserve"> - Préstamos Garantizados (Canje Noviembre 2001)</t>
  </si>
  <si>
    <t>Efecto de las diferencias de cambio del período sobre el stock de deuda</t>
  </si>
  <si>
    <t xml:space="preserve"> - Banca Comercial</t>
  </si>
  <si>
    <t xml:space="preserve"> - Otros Acreedores</t>
  </si>
  <si>
    <t xml:space="preserve"> - Adelantos Transitorios</t>
  </si>
  <si>
    <t>PERFIL DE VENCIMIENTOS DE LA DEUDA EN SITUACIÓN DE PAGO REGULAR</t>
  </si>
  <si>
    <t xml:space="preserve">TOTAL </t>
  </si>
  <si>
    <t xml:space="preserve">   CORTO PLAZO</t>
  </si>
  <si>
    <t xml:space="preserve">   MEDIANO Y LARGO PLAZO</t>
  </si>
  <si>
    <t>Organismos Internacionales</t>
  </si>
  <si>
    <t xml:space="preserve"> . BIRF</t>
  </si>
  <si>
    <t xml:space="preserve"> . BID</t>
  </si>
  <si>
    <t xml:space="preserve"> . Otros</t>
  </si>
  <si>
    <t>Préstamos Garantizados</t>
  </si>
  <si>
    <t xml:space="preserve"> . En moneda nacional ajustable por CER</t>
  </si>
  <si>
    <t xml:space="preserve"> . En moneda nacional no ajustable por CER</t>
  </si>
  <si>
    <t>Banca Comercial</t>
  </si>
  <si>
    <t xml:space="preserve"> . En moneda extranjera</t>
  </si>
  <si>
    <t xml:space="preserve">Organismos Oficiales </t>
  </si>
  <si>
    <t xml:space="preserve"> . En moneda nacional</t>
  </si>
  <si>
    <t>Otros Acreedores</t>
  </si>
  <si>
    <t xml:space="preserve">    TASA PROMEDIO PONDERADA TOTAL</t>
  </si>
  <si>
    <t xml:space="preserve">       Pagaré 2019</t>
  </si>
  <si>
    <t xml:space="preserve">      Adelantos Transitorios BCRA</t>
  </si>
  <si>
    <t>BONAR $ 2018</t>
  </si>
  <si>
    <t xml:space="preserve">     Pagaré 2019</t>
  </si>
  <si>
    <t>BONAR/$/BADLAR+300PB/18-8-2018</t>
  </si>
  <si>
    <t xml:space="preserve"> PRÉSTAMOS</t>
  </si>
  <si>
    <t xml:space="preserve">  Boden en dólares</t>
  </si>
  <si>
    <t>PAR</t>
  </si>
  <si>
    <t>DESCUENTO</t>
  </si>
  <si>
    <t>A.2.3</t>
  </si>
  <si>
    <t>A.4.6</t>
  </si>
  <si>
    <t>A.4.7</t>
  </si>
  <si>
    <t>LETRA INTRANSFERIBLE - BCRA</t>
  </si>
  <si>
    <t>En moneda nacional</t>
  </si>
  <si>
    <t>Préstamos Organismos Oficiales</t>
  </si>
  <si>
    <t xml:space="preserve">     · Ajustable por CER</t>
  </si>
  <si>
    <t>BODEN 2015</t>
  </si>
  <si>
    <t>Deuda del Sector Público Nacional - Clasificado por Deuda Directa o Indirecta</t>
  </si>
  <si>
    <t>Efecto de la variación de la relación Libra Esterlina/dólar</t>
  </si>
  <si>
    <t xml:space="preserve"> Pagarés del Tesoro</t>
  </si>
  <si>
    <t xml:space="preserve">          · Otros</t>
  </si>
  <si>
    <t xml:space="preserve">     · No ajustable por CER</t>
  </si>
  <si>
    <t>Evolución reciente de la deuda</t>
  </si>
  <si>
    <t>LARGO PLAZO</t>
  </si>
  <si>
    <t xml:space="preserve"> Títulos Públicos</t>
  </si>
  <si>
    <t xml:space="preserve"> Organismos Intenacionales</t>
  </si>
  <si>
    <t xml:space="preserve"> Organismos Oficiales</t>
  </si>
  <si>
    <t xml:space="preserve"> Banca Comercial</t>
  </si>
  <si>
    <t xml:space="preserve"> Adelantos Transitorios</t>
  </si>
  <si>
    <t xml:space="preserve"> Letras del Tesoro</t>
  </si>
  <si>
    <t xml:space="preserve">  CAPITAL</t>
  </si>
  <si>
    <t>Bonos de Consolidación</t>
  </si>
  <si>
    <t>Serie de Tipos de Cambio y Coeficiente de Estabilización de Referencia</t>
  </si>
  <si>
    <t>Fecha</t>
  </si>
  <si>
    <t>CER</t>
  </si>
  <si>
    <t>USD / Peso</t>
  </si>
  <si>
    <t>Euro (Ref) / Peso</t>
  </si>
  <si>
    <t xml:space="preserve">     Pagaré 2015</t>
  </si>
  <si>
    <t xml:space="preserve">     Financiamiento BNA</t>
  </si>
  <si>
    <t xml:space="preserve">     Otros</t>
  </si>
  <si>
    <t>A.1.12</t>
  </si>
  <si>
    <t xml:space="preserve"> CLASIFICADO POR DEUDA DIRECTA E INDIRECTA</t>
  </si>
  <si>
    <t>BONAR 2018</t>
  </si>
  <si>
    <t>BONAR 2019</t>
  </si>
  <si>
    <t>Deuda del Sector Público Nacional por instrumento y tipo de plazo</t>
  </si>
  <si>
    <t>Efecto de la variación de la relación Peso/dólar en deudas en pesos no ajustadas por CER</t>
  </si>
  <si>
    <t>Efecto de la variación de la relación Euro/dólar</t>
  </si>
  <si>
    <t>Efecto de la variación de la relación Yen/dólar</t>
  </si>
  <si>
    <t>Efecto de la variación de la relación Franco Suizo/dólar</t>
  </si>
  <si>
    <t>En moneda extranjera</t>
  </si>
  <si>
    <t>TOTAL DEUDA DENOMINADA EN PESOS</t>
  </si>
  <si>
    <t xml:space="preserve">     · Deuda ajustable por CER</t>
  </si>
  <si>
    <t>TOTAL DEUDA EN MONEDA EXTRANJERA</t>
  </si>
  <si>
    <t xml:space="preserve">    - Moneda extranjera </t>
  </si>
  <si>
    <t xml:space="preserve"> - EN SITUACION DE PAGO NORMAL</t>
  </si>
  <si>
    <t xml:space="preserve"> - EN SITUACIÓN DE PAGO DIFERIDO</t>
  </si>
  <si>
    <t xml:space="preserve"> TOTAL</t>
  </si>
  <si>
    <t>VALORES NEGOCIABLES VINCULADOS AL PBI</t>
  </si>
  <si>
    <t>NO PRESENTADA AL CANJE (Dtos. 1735/04 y 563/10)</t>
  </si>
  <si>
    <t>(Dtos. 1735/04 y 563/10)</t>
  </si>
  <si>
    <t xml:space="preserve">PAR EN PESOS - DTO. 1735/04 </t>
  </si>
  <si>
    <t>PAR EN PESOS - DTO. 563/10</t>
  </si>
  <si>
    <t>DISCOUNT EN PESOS - DTO. 1735/04</t>
  </si>
  <si>
    <t>DISCOUNT EN PESOS - DTO. 563/10</t>
  </si>
  <si>
    <t>CUASIPAR EN PESOS - DTO. 1735/04</t>
  </si>
  <si>
    <t>PAR EN U$S - DTO. 1735/04 - LEY NY</t>
  </si>
  <si>
    <t>PAR EN U$S - DTO. 1735/04 - LEY ARG</t>
  </si>
  <si>
    <t>PAR EN U$S - DTO. 563/10 - LEY NY</t>
  </si>
  <si>
    <t>PAR EN U$S - DTO. 563/10 - LEY ARG</t>
  </si>
  <si>
    <t>PAR EN EUROS - DTO. 1735/04</t>
  </si>
  <si>
    <t>PAR EN EUROS - DTO. 563/10</t>
  </si>
  <si>
    <t>PAR EN YENES - DTO. 1735/04</t>
  </si>
  <si>
    <t>PAR EN YENES - DTO. 563/10</t>
  </si>
  <si>
    <t>DISCOUNT EN U$S - DTO. 1735/04 - LEY NY</t>
  </si>
  <si>
    <t>DISCOUNT EN U$S - DTO. 1735/04 - LEY ARG</t>
  </si>
  <si>
    <t>DISCOUNT EN U$S - DTO. 563/10 - LEY NY</t>
  </si>
  <si>
    <t>DISCOUNT EN U$S - DTO. 563/10 - LEY ARG</t>
  </si>
  <si>
    <t>DISCOUNT EN EUROS - DTO. 1735/04</t>
  </si>
  <si>
    <t>DISCOUNT EN EUROS - DTO. 563/10</t>
  </si>
  <si>
    <t>DISCOUNT EN YENES - DTO. 1735/04</t>
  </si>
  <si>
    <t>DISCOUNT EN YENES - DTO. 563/10</t>
  </si>
  <si>
    <t>GLOBAL 2017 USD - DTO. 563/10</t>
  </si>
  <si>
    <t>BONTES/u$s/3,20%+TASA ENC/2003</t>
  </si>
  <si>
    <t>LETRAS ADQUIRIDAS POR EL BCRA</t>
  </si>
  <si>
    <t>Otros Cuadros</t>
  </si>
  <si>
    <t>Valores Negociables Vinculados al PBI</t>
  </si>
  <si>
    <t>Deuda del Sector Público Nacional - Por legislación, situación e instrumento</t>
  </si>
  <si>
    <t>Composición por tipo de moneda y tasa de la deuda del Sector Público Nacional</t>
  </si>
  <si>
    <t>A.1.4</t>
  </si>
  <si>
    <t>A.1.5</t>
  </si>
  <si>
    <t>A.1.6</t>
  </si>
  <si>
    <t>A.1.7</t>
  </si>
  <si>
    <t>A.1.8</t>
  </si>
  <si>
    <t>A.1.9</t>
  </si>
  <si>
    <t>A.1.10</t>
  </si>
  <si>
    <t>A.1.11</t>
  </si>
  <si>
    <t>A.3.1</t>
  </si>
  <si>
    <t>A.3.2</t>
  </si>
  <si>
    <t>A.3.3</t>
  </si>
  <si>
    <t>A.3.4</t>
  </si>
  <si>
    <t>A.3.5</t>
  </si>
  <si>
    <t>A.3.6</t>
  </si>
  <si>
    <t>A.3.7</t>
  </si>
  <si>
    <t>A.3.8</t>
  </si>
  <si>
    <t>A.4.1</t>
  </si>
  <si>
    <t>A.4.2</t>
  </si>
  <si>
    <t>A.4.3</t>
  </si>
  <si>
    <t>A.4.4</t>
  </si>
  <si>
    <t>A.4.5</t>
  </si>
  <si>
    <t xml:space="preserve">          · Bocones</t>
  </si>
  <si>
    <t>SECRETARIA DE FINANZAS</t>
  </si>
  <si>
    <t>Julio</t>
  </si>
  <si>
    <t>Marzo</t>
  </si>
  <si>
    <t>BONAR $ 2016</t>
  </si>
  <si>
    <t>Diciembre</t>
  </si>
  <si>
    <t>GLOBAL BOND/u$s/12,125%/2019</t>
  </si>
  <si>
    <t>EUROLETRA/u$s/LIBOR+5,75%/2004</t>
  </si>
  <si>
    <t>GLOBAL BOND/u$s/11,75%/2009</t>
  </si>
  <si>
    <t>GLOBAL/u$s/CERO CUPON/2000-04</t>
  </si>
  <si>
    <t>GLOBAL BOND/u$s/10,25%/2030</t>
  </si>
  <si>
    <t>GLOBAL BOND/u$s/12,375%/2012</t>
  </si>
  <si>
    <t>EUROLETRA/u$s/BADLAR+2,98/2004</t>
  </si>
  <si>
    <t>EUROLETRA/u$s/ENC+4,95%/2004</t>
  </si>
  <si>
    <t>EUROLETRA/JPY/7,40%/2006</t>
  </si>
  <si>
    <t>EUROLETRA/JPY/7,40%/2006-2</t>
  </si>
  <si>
    <t>EUROLETRA/JPY/7,40%/2006-3</t>
  </si>
  <si>
    <t>EUROLETRA/JPY/6%/2005</t>
  </si>
  <si>
    <t>EUROLETRA/JPY/5%/2002</t>
  </si>
  <si>
    <t>EUROLETRA/JPY/4,40%/2004</t>
  </si>
  <si>
    <t>EUROLETRA/DEM/7%/2004</t>
  </si>
  <si>
    <t>EUROLETRA/DEM/8%/2009</t>
  </si>
  <si>
    <t>EUROLETRA/EUR/11%-8%/2008</t>
  </si>
  <si>
    <t>EUROLETRA/EUR/8-8,25-9%/2010</t>
  </si>
  <si>
    <t>EUROLETRA/DEM/7,875%/2005</t>
  </si>
  <si>
    <t>EUROLETRA/DEM/14%-9%/2008</t>
  </si>
  <si>
    <t>EUROLETRA/JPY/3,50%/2009</t>
  </si>
  <si>
    <t>BONO R.A./JPY/5,40%/2003</t>
  </si>
  <si>
    <t>BONO R.A./EUR/9%/2003</t>
  </si>
  <si>
    <t>SAMURAI/JPY/5,125%/2004</t>
  </si>
  <si>
    <t xml:space="preserve">TOTAL GENERAL </t>
  </si>
  <si>
    <t xml:space="preserve">     Deuda no ajustable por CER</t>
  </si>
  <si>
    <t xml:space="preserve">        Tasa fija</t>
  </si>
  <si>
    <t xml:space="preserve">        Tasa Cero</t>
  </si>
  <si>
    <t xml:space="preserve">     Deuda ajustable por CER</t>
  </si>
  <si>
    <t xml:space="preserve">        Tasas Variables</t>
  </si>
  <si>
    <t xml:space="preserve">               Otras tasas variables</t>
  </si>
  <si>
    <t>BOCON PROV 1º S. PESOS - PRO1</t>
  </si>
  <si>
    <t>BOCON PROV. 2º S. PESOS - PRO3</t>
  </si>
  <si>
    <t>BOCON PROV. 3º S. PESOS - PRO5</t>
  </si>
  <si>
    <t>BOCON PROV 5ta S. PESOS - PRO9</t>
  </si>
  <si>
    <t>LETES/ Vto: 15-03-2002/ 70615</t>
  </si>
  <si>
    <t>LETES/ Vto: 15-02-02/ 70634</t>
  </si>
  <si>
    <t>LETES/ Vto: 8-3-2002/ 70635</t>
  </si>
  <si>
    <t>LETES/ Vto: 22-02-2002/ 70638</t>
  </si>
  <si>
    <t>LETES/Vto: 22-03-2002/70639</t>
  </si>
  <si>
    <t>BOCON PROV. 1º S. DOLAR - PRO2</t>
  </si>
  <si>
    <t>BOCON PROV. 2º S. DOLAR - PRO4</t>
  </si>
  <si>
    <t>BOCON PROV. 5º S.DOLAR - PRO10</t>
  </si>
  <si>
    <t>BONO/u$s/ENCUESTA+4%/2002</t>
  </si>
  <si>
    <t>BONO/u$s/ENCUESTA+3,3%/2002</t>
  </si>
  <si>
    <t>BONO/U$S/ENCUESTA+4.35/2004</t>
  </si>
  <si>
    <t>BONAR X</t>
  </si>
  <si>
    <t>Abril</t>
  </si>
  <si>
    <t>Tasa promedio ponderada de la deuda del Sector Público Nacional por moneda e instrumento</t>
  </si>
  <si>
    <t>Agosto</t>
  </si>
  <si>
    <t>Octubre</t>
  </si>
  <si>
    <t>Noviembre</t>
  </si>
  <si>
    <t>Febrero</t>
  </si>
  <si>
    <t>Mayo</t>
  </si>
  <si>
    <t>A.2.1</t>
  </si>
  <si>
    <t>A.2.2</t>
  </si>
  <si>
    <t>Serie de Tipos de Cambio y Coeficiente de estabilización de referencia</t>
  </si>
  <si>
    <t xml:space="preserve">  ORGANISMOS INTERNACIONALES</t>
  </si>
  <si>
    <t xml:space="preserve">  ADELANTOS TRANSITORIOS BCRA</t>
  </si>
  <si>
    <t xml:space="preserve">  ORGANISMOS OFICIALES</t>
  </si>
  <si>
    <t xml:space="preserve">  BANCA COMERCIAL</t>
  </si>
  <si>
    <t xml:space="preserve">  OTROS ACREEDORES</t>
  </si>
  <si>
    <t>Moneda extranjera</t>
  </si>
  <si>
    <t>(En millones de u$s)</t>
  </si>
  <si>
    <t>ÍNDICE</t>
  </si>
  <si>
    <t>HOJA</t>
  </si>
  <si>
    <t>CONTENIDO</t>
  </si>
  <si>
    <t>A.1.1</t>
  </si>
  <si>
    <t>Activos financieros de la Administración Pública Nacional</t>
  </si>
  <si>
    <t>Títulos públicos y préstamos garantizados emitidos en moneda nacional y ajustables por CER</t>
  </si>
  <si>
    <t>Títulos públicos emitidos en moneda extranjera</t>
  </si>
  <si>
    <t>Moneda de origen</t>
  </si>
  <si>
    <t>EN MONEDA NACIONAL</t>
  </si>
  <si>
    <t>II- ORGANISMOS INTERNACIONALES - FONDO FIDUCIARIO PARA LA RECONSTRUCCIÓN DE EMPRESAS</t>
  </si>
  <si>
    <t xml:space="preserve">   - BEI</t>
  </si>
  <si>
    <t>EUROLETRA/$/11,75%/2007</t>
  </si>
  <si>
    <t>EUROLETRA/$/8,75%/2002</t>
  </si>
  <si>
    <t>Dto.1023/7-7-95/CHACO</t>
  </si>
  <si>
    <t>Dto.1023/7-7-95/CHUBUT</t>
  </si>
  <si>
    <t>Dto.1023/7-7-95/SALTA</t>
  </si>
  <si>
    <t>Dto.1023/7-7-95/SANT. ESTERO</t>
  </si>
  <si>
    <t>EN MONEDA NACIONAL AJUSTABLE POR CER</t>
  </si>
  <si>
    <t>BONEX 1992 / PESIFICADO</t>
  </si>
  <si>
    <t>FERROBONOS / PESIFICADO</t>
  </si>
  <si>
    <t>PRE4 / PESIFICADO</t>
  </si>
  <si>
    <t>PRO2 / PESIFICADO</t>
  </si>
  <si>
    <t>PRO4 / PESIFICADO</t>
  </si>
  <si>
    <t>PRO6 / PESIFICADO</t>
  </si>
  <si>
    <t>PRO8 / PESIFICADO</t>
  </si>
  <si>
    <t>PRO10 / PESIFICADO</t>
  </si>
  <si>
    <t>PRE6 / PESIFICADO</t>
  </si>
  <si>
    <t>BONTE 06 / PESIFICADO</t>
  </si>
  <si>
    <t>BONTE 05 / PESIFICADO</t>
  </si>
  <si>
    <t>BONTE 03 / PESIFICADO</t>
  </si>
  <si>
    <t>BONTE 02 / PESIFICADO</t>
  </si>
  <si>
    <t>BONTE 03 V / PESIFICADO</t>
  </si>
  <si>
    <t>BONTE 04 / PESIFICADO</t>
  </si>
  <si>
    <t>B-P 02 / E+4,00% / PESIFICADO</t>
  </si>
  <si>
    <t>B-P 02 / E+3,30% / PESIFICADO</t>
  </si>
  <si>
    <t>BONO/2002/9% PESIFICADO</t>
  </si>
  <si>
    <t>B-P 04 / E+4,35% / PESIFICADO</t>
  </si>
  <si>
    <t>EN MONEDA EXTRANJERA</t>
  </si>
  <si>
    <t>EUROLETRA/CHF/7%/2003</t>
  </si>
  <si>
    <t>DISCOUNT/DEM/L+0,8125%/2023</t>
  </si>
  <si>
    <t>EUR</t>
  </si>
  <si>
    <t>PAR BONDS/DEM/5,87%/2023</t>
  </si>
  <si>
    <t>EUROLETRA/EUR/8,75%/2003</t>
  </si>
  <si>
    <t>BONO R.A./EUR/10%/2007</t>
  </si>
  <si>
    <t>EUROLETRA/ATS/7%/2004</t>
  </si>
  <si>
    <t>BONO R.A./EUR/9%/2006</t>
  </si>
  <si>
    <t>BONO R.A./EUR/10%/2004</t>
  </si>
  <si>
    <t>BONO R.A./EUR/9,75%/2003</t>
  </si>
  <si>
    <t>EUROLETRA/EUR/10%/2005</t>
  </si>
  <si>
    <t>EUROLETRA/EUR/EURIB+510%/2004</t>
  </si>
  <si>
    <t>BONO R.A./EUR/10,25%/2007</t>
  </si>
  <si>
    <t>EUROLETRA/EUR/8,125%/2004</t>
  </si>
  <si>
    <t>EUROLETRA/EUR/9%/2005</t>
  </si>
  <si>
    <t>EUROLETRAS/EUR/9,25%/2004</t>
  </si>
  <si>
    <t>EUROLETRA/EUR/10,00%/2007</t>
  </si>
  <si>
    <t>EUROLETRA/ITL/11%/2003</t>
  </si>
  <si>
    <t>EUROLETRA/ITL/10%/2007</t>
  </si>
  <si>
    <t>EUROLETRA/ITL/LIBOR+1,6%/2004</t>
  </si>
  <si>
    <t>EUR/ITL/10-7,625/SWAP-CAN/2007</t>
  </si>
  <si>
    <t>EUROLETRA/ITL/9,25%-7%/2004</t>
  </si>
  <si>
    <t>EUROLETRA/ITL/9%-7%/2004</t>
  </si>
  <si>
    <t>EUROLETRA/DEM/10,50%/2002</t>
  </si>
  <si>
    <t>EUROLETRA/DEM/10,25%/2003</t>
  </si>
  <si>
    <t>EUROLETRA/DEM/11,25%/2006</t>
  </si>
  <si>
    <t>EUROLETRA/DEM/11,75%/2011</t>
  </si>
  <si>
    <t>EUROLETRA/DEM/9%/2003</t>
  </si>
  <si>
    <t>EUROLETRA/DEM/12%/2016</t>
  </si>
  <si>
    <t>EUROLETRA/DEM/11,75%/2026</t>
  </si>
  <si>
    <t>EUROLETRA/DEM/8,50%/2005</t>
  </si>
  <si>
    <t>BONO R.A./EUR/10%-8%/2008</t>
  </si>
  <si>
    <t>EURO-BONO/ESP/7,50%/2002</t>
  </si>
  <si>
    <t>GLOBAL BOND/EUR/8,125%/2008</t>
  </si>
  <si>
    <t>EUROLETRA/EUR/CUP-FIJO/2028</t>
  </si>
  <si>
    <t>EUROLETRA/EUR/8,50%/2010</t>
  </si>
  <si>
    <t>BONO R.A./EUR/8%/2002</t>
  </si>
  <si>
    <t>BONO R.A./EUR/15%-8%/2008</t>
  </si>
  <si>
    <t>EUROLETRA/ITL/10,375%-8%/2009</t>
  </si>
  <si>
    <t>EUROLETRA/ITL/LIBOR+2,50%/2005</t>
  </si>
  <si>
    <t>BONO R.A./EUR/9,50%/2004</t>
  </si>
  <si>
    <t>BONO R.A./EUR/14%-8%/2008</t>
  </si>
  <si>
    <t>BONAR $ 2019</t>
  </si>
  <si>
    <t>Badlar Bancos Privados + 2,50%</t>
  </si>
  <si>
    <t>EUROLETRA/EUR/10,50%-7%/2004</t>
  </si>
  <si>
    <t>BONO R.A./EUR/9%/2009</t>
  </si>
  <si>
    <t>EUROLETRA/EUR/7,125%/2002</t>
  </si>
  <si>
    <t>BONO R.A./EUR/8,50%/2004</t>
  </si>
  <si>
    <t>BONO R.A./EUR/EURIBOR+4%/2003</t>
  </si>
  <si>
    <t>BONO R.A./EUR/9,25%/2002</t>
  </si>
  <si>
    <t>EUROLETRA/GBP/10%/2007</t>
  </si>
  <si>
    <t>GBP</t>
  </si>
  <si>
    <t>JPY</t>
  </si>
  <si>
    <t>BONO RA/JPY/SAMURAI/4,85%/2005</t>
  </si>
  <si>
    <t>GLOBAL BOND/u$s/7%-15,5%/2008</t>
  </si>
  <si>
    <t>USD</t>
  </si>
  <si>
    <t>GLOBAL BOND/U$S/12,25%/2018</t>
  </si>
  <si>
    <t>GLOBAL BOND/U$S/12,00%/2031</t>
  </si>
  <si>
    <t>GLOBAL BOND/$/10%-12%/2008</t>
  </si>
  <si>
    <t>DISCOUNT/u$s/L+0,8125%/2023</t>
  </si>
  <si>
    <t>PAR BONDS/u$s/6%/2023</t>
  </si>
  <si>
    <t>FLOATING RATE BOND/L+0,8125%</t>
  </si>
  <si>
    <t>GLOBAL BOND/u$s/8,375%/2003</t>
  </si>
  <si>
    <t>GLOBAL BOND/u$s/11%/2006</t>
  </si>
  <si>
    <t>GLOBAL BOND/u$s/11,375%/2017</t>
  </si>
  <si>
    <t>GLOBAL BOND/u$s/9,75%/2027</t>
  </si>
  <si>
    <t>SPAN/u$s/SPREAD AJUS+T.F./2002</t>
  </si>
  <si>
    <t>Indice</t>
  </si>
  <si>
    <t>FRANs/u$s/TASA FLOTANTE/2005</t>
  </si>
  <si>
    <t>GLOBAL BOND/u$s/8,875%/2029</t>
  </si>
  <si>
    <t>GLOBAL BOND/u$s/11%/2005</t>
  </si>
  <si>
    <t>GLOBAL BOND/u$s/12%/2020</t>
  </si>
  <si>
    <t>GLOBAL BOND/u$s/11,375%/2010</t>
  </si>
  <si>
    <t>GLOBAL BOND/u$s/11,75%/2015</t>
  </si>
  <si>
    <t>LETRAS DEL TESORO</t>
  </si>
  <si>
    <t>POR TRIMESTRE Y POR INSTRUMENTO</t>
  </si>
  <si>
    <t>En miles de u$s - TC del trimestre</t>
  </si>
  <si>
    <t>INSTRUMENTO</t>
  </si>
  <si>
    <t>II- MEDIANO Y LARGO PLAZO</t>
  </si>
  <si>
    <t>III- CORTO PLAZO</t>
  </si>
  <si>
    <t xml:space="preserve">IV- ATRASOS </t>
  </si>
  <si>
    <t>AMPAROS</t>
  </si>
  <si>
    <t>A.1.2</t>
  </si>
  <si>
    <t xml:space="preserve">        MEDIANO Y LARGO PLAZO</t>
  </si>
  <si>
    <t>II- SUB-TOTAL DEUDA A VENCER</t>
  </si>
  <si>
    <t>DEUDA DEL SECTOR PÚBLICO NACIONAL NO PRESENTADA AL CANJE</t>
  </si>
  <si>
    <t>II-  CAPITAL</t>
  </si>
  <si>
    <t>YEN - LEY JAPONESA</t>
  </si>
  <si>
    <t xml:space="preserve"> - TOTAL DEUDA PÚBLICA (EXCLUYE BONOS NO PRESENTADOS AL CANJE)</t>
  </si>
  <si>
    <t xml:space="preserve"> - CAPITAL</t>
  </si>
  <si>
    <t>Libor - 1,00%</t>
  </si>
  <si>
    <t>Badlar Bancos Privados + 3,25%</t>
  </si>
  <si>
    <t>Badlar Bancos Privados + 3,00%</t>
  </si>
  <si>
    <t>EMITIDOS EN MONEDA NACIONAL AJUSTABLES POR CER</t>
  </si>
  <si>
    <t xml:space="preserve">     Deuda en dólares estadounidenses</t>
  </si>
  <si>
    <t xml:space="preserve">     Deuda en Euros</t>
  </si>
  <si>
    <t xml:space="preserve">     Deuda en Yenes</t>
  </si>
  <si>
    <t>TOTAL DEUDA NO INGRESADA AL  CANJE - Dtos. 1735/04 y 563/10</t>
  </si>
  <si>
    <t>Tasa vigente</t>
  </si>
  <si>
    <t>Caja de ahorro en Pesos</t>
  </si>
  <si>
    <t>Badlar Bancos Privados</t>
  </si>
  <si>
    <t>Tasa Vigente</t>
  </si>
  <si>
    <t>Pesos</t>
  </si>
  <si>
    <t>Pesos Ajustados por CER</t>
  </si>
  <si>
    <t xml:space="preserve"> TÍTULOS PÚBLICOS</t>
  </si>
  <si>
    <t>Bono del Tesoro $ 2016</t>
  </si>
  <si>
    <t xml:space="preserve">  LETRAS DEL TESORO</t>
  </si>
  <si>
    <t>PERFIL ANUAL DE VENCIMIENTOS DE CAPITAL E INTERÉS DE LA DEUDA DEL SECTOR PUBLICO NACIONAL</t>
  </si>
  <si>
    <t>Financiamiento BNA</t>
  </si>
  <si>
    <t>ADELANTOS TRANSITORIOS BCRA</t>
  </si>
  <si>
    <t>Emisión Canje 2005</t>
  </si>
  <si>
    <t>Emisión Canje 2010</t>
  </si>
  <si>
    <t>Leg. Nueva York</t>
  </si>
  <si>
    <t>Leg. Argentina</t>
  </si>
  <si>
    <t>BONO DEL TESORO $ 2016</t>
  </si>
  <si>
    <t xml:space="preserve"> POR MONEDA E INSTRUMENTO</t>
  </si>
  <si>
    <t xml:space="preserve">    Deuda en dólares estadounidenses</t>
  </si>
  <si>
    <t xml:space="preserve">       Organismos Internacionales</t>
  </si>
  <si>
    <t xml:space="preserve">       Organismos Oficiales</t>
  </si>
  <si>
    <t xml:space="preserve">     Deuda en pesos no ajustables por CER</t>
  </si>
  <si>
    <t xml:space="preserve">     Deuda en pesos ajustables por CER</t>
  </si>
  <si>
    <t xml:space="preserve">       Títulos Públicos </t>
  </si>
  <si>
    <t xml:space="preserve">       Préstamos garantizados</t>
  </si>
  <si>
    <t xml:space="preserve">     Deuda en euros</t>
  </si>
  <si>
    <t xml:space="preserve">     Deuda en yenes</t>
  </si>
  <si>
    <t xml:space="preserve">     Deuda en otras monedas extranjeras</t>
  </si>
  <si>
    <t xml:space="preserve">    - Capital </t>
  </si>
  <si>
    <t>BONOS NO PRESENTADOS AL CANJE  (Dtos. 1735/04 y 563/10)</t>
  </si>
  <si>
    <t>Activos financieros con cargo a provincias</t>
  </si>
  <si>
    <t>Indicadores de sostenibilidad de la Deuda Pública.</t>
  </si>
  <si>
    <t>Vida promedio de la deuda del Sector Público Nacional por instrumento</t>
  </si>
  <si>
    <t>Títulos públicos, letras del tesoro y préstamos garantizados emitidos en moneda nacional</t>
  </si>
  <si>
    <r>
      <t>Deuda del Sector Público Nacional no presentada al canje</t>
    </r>
    <r>
      <rPr>
        <sz val="12"/>
        <color indexed="10"/>
        <rFont val="Times New Roman"/>
        <family val="1"/>
      </rPr>
      <t/>
    </r>
  </si>
  <si>
    <t>Deuda del Sector Público Nacional no presentada al canje, desagregada por instrumento</t>
  </si>
  <si>
    <t>Perfil anual de vencimientos de capital de la deuda del Sector Público Nacional, desagregado por instrumento</t>
  </si>
  <si>
    <t>Perfil anual de vencimientos de intereses de la deuda del Sector Público Nacional, desagregado por instrumento</t>
  </si>
  <si>
    <t>Perfil anual de vencimientos de capital e intereses de la deuda del Sector Público Nacional</t>
  </si>
  <si>
    <t xml:space="preserve">    PAGARÉS DEL TESORO</t>
  </si>
  <si>
    <t xml:space="preserve"> TOTAL DEUDA PÚBLICA -BRUTA-</t>
  </si>
  <si>
    <t xml:space="preserve"> TOTAL DEUDA PÚBLICA</t>
  </si>
  <si>
    <t>Flujos netos anuales con Organismos internacionales</t>
  </si>
  <si>
    <t>DEUDA DEL SECTOR PÚBLICO NACIONAL EXCLUÍDA LA DEUDA</t>
  </si>
  <si>
    <t>U$S - LEY ARG (TVPA)</t>
  </si>
  <si>
    <t>ARP - LEY ARG (TVPP)</t>
  </si>
  <si>
    <t>EUR - LEY INGLESA (TVPE)</t>
  </si>
  <si>
    <t>Fuente: elaboración propia en base a las estimaciones trimestrales de la Dirección Nacional de Cuentas Internacionales, Ministerio de Economía, publicadas por el INDEC.</t>
  </si>
  <si>
    <t>Las cantidades expresadas en Valor Nocional se refieren a los valores de los activos subyacentes (deuda reestructurada) que les dieron origen.  Los Valores Negociables Vinculados al PBI representan derechos contingentes a percibir pagos, sujeto a las condiciones establecidas en el prospecto de reestructuración de la deuda (Dec. 1735/04), incluyendo la de crecimiento del PBI argentino por encima de lo proyectado en dicho prospecto.  Dado su carácter contingente, los Valores Negociables Vinculados al PBI no están contabilizados como deuda pública.</t>
  </si>
  <si>
    <t xml:space="preserve"> TOTAL BONOS NO PRESENTADOS AL CANJE - DECRETOS 1735/04 y  563/10</t>
  </si>
  <si>
    <t>A.1.3</t>
  </si>
  <si>
    <t xml:space="preserve">    PRÉSTAMOS GARANTIZADOS</t>
  </si>
  <si>
    <t>PERFIL MENSUAL DE VENCIMIENTOS DE INTERÉS DE LA DEUDA DEL SECTOR PÚBLICO NACIONAL</t>
  </si>
  <si>
    <t>PERFIL ANUAL DE VENCIMIENTOS DE INTERÉS DE LA DEUDA DEL SECTOR PÚBLICO NACIONAL</t>
  </si>
  <si>
    <t xml:space="preserve">  VARIACIONES</t>
  </si>
  <si>
    <t>Préstamos Organismos Multilaterales</t>
  </si>
  <si>
    <t xml:space="preserve"> 2 - Amortizaciones y Cancelaciones</t>
  </si>
  <si>
    <t>III- CON CARGO A PROVINCIAS</t>
  </si>
  <si>
    <t xml:space="preserve">Deuda no Presentada al Canje </t>
  </si>
  <si>
    <t xml:space="preserve">   - BID</t>
  </si>
  <si>
    <t xml:space="preserve">   - BIRF</t>
  </si>
  <si>
    <t xml:space="preserve">   - FONPLATA</t>
  </si>
  <si>
    <t xml:space="preserve">   - FIDA</t>
  </si>
  <si>
    <t xml:space="preserve">    ORGANISMOS OFICIALES</t>
  </si>
  <si>
    <t xml:space="preserve">    ORGANISMOS INTERNACIONALES</t>
  </si>
  <si>
    <t xml:space="preserve">    BANCA COMERCIAL</t>
  </si>
  <si>
    <t xml:space="preserve">    OTROS ACREEDORES</t>
  </si>
  <si>
    <t xml:space="preserve">    - Moneda nacional</t>
  </si>
  <si>
    <t xml:space="preserve">    - Moneda extranjera</t>
  </si>
  <si>
    <t>Saldo Bruto</t>
  </si>
  <si>
    <t>Miles de u$s</t>
  </si>
  <si>
    <t>Miles de $</t>
  </si>
  <si>
    <t xml:space="preserve">    CAPITAL</t>
  </si>
  <si>
    <t xml:space="preserve"> POR INSTRUMENTO Y POR TIPO DE PLAZO</t>
  </si>
  <si>
    <t xml:space="preserve">    ADELANTOS TRANSITORIOS BCRA</t>
  </si>
  <si>
    <t>OTROS</t>
  </si>
  <si>
    <t>TOTAL</t>
  </si>
  <si>
    <t xml:space="preserve">   - CAF</t>
  </si>
  <si>
    <t>FLUJOS Y VARIACIONES</t>
  </si>
  <si>
    <t>CAPITAL</t>
  </si>
  <si>
    <t xml:space="preserve">ACTIVOS FINANCIEROS </t>
  </si>
  <si>
    <t xml:space="preserve"> - En miles u$s -</t>
  </si>
  <si>
    <t>Concepto</t>
  </si>
  <si>
    <t>Capital</t>
  </si>
  <si>
    <t>Interés</t>
  </si>
  <si>
    <t>Acumulado</t>
  </si>
  <si>
    <t xml:space="preserve">  Bonos de Consolidación en Moneda Nacional 1ra. Serie</t>
  </si>
  <si>
    <t xml:space="preserve">  Bonos de Consolidación en Dólares 1ra. Serie - Pesificado</t>
  </si>
  <si>
    <t>. ORGANISMOS INTERNACIONALES</t>
  </si>
  <si>
    <t>TOTAL GENERAL</t>
  </si>
  <si>
    <t>(En miles de u$s)</t>
  </si>
  <si>
    <t>TIPO DE DEUDA</t>
  </si>
  <si>
    <t>Moneda</t>
  </si>
  <si>
    <t>%</t>
  </si>
  <si>
    <t>Tipo de Tasa</t>
  </si>
  <si>
    <t xml:space="preserve"> </t>
  </si>
  <si>
    <t>Denominación</t>
  </si>
  <si>
    <t>Vencimiento</t>
  </si>
  <si>
    <t>Total</t>
  </si>
  <si>
    <t>EMITIDOS EN MONEDA NACIONAL</t>
  </si>
  <si>
    <t>En miles de u$s</t>
  </si>
  <si>
    <t>Fecha de emisión</t>
  </si>
  <si>
    <t>Valor nominal original en circulación</t>
  </si>
  <si>
    <t>BOCONES</t>
  </si>
  <si>
    <t>PRO 7</t>
  </si>
  <si>
    <t>Bono del Tesoro Consolidado 2089</t>
  </si>
  <si>
    <t>AMPAROS Y EXCEPCIONES</t>
  </si>
  <si>
    <t>PTMO. GAR. TASA FIJA PRO 7 $</t>
  </si>
  <si>
    <t>PR 12</t>
  </si>
  <si>
    <t>PR 13</t>
  </si>
  <si>
    <t>(Continuación)</t>
  </si>
  <si>
    <t>TOTALES</t>
  </si>
  <si>
    <t>BODEN</t>
  </si>
  <si>
    <t>TASA PROMEDIO PONDERADA</t>
  </si>
  <si>
    <t>TIPO DE ACREEDOR</t>
  </si>
  <si>
    <t>Junio</t>
  </si>
  <si>
    <t xml:space="preserve">    LETRAS DEL TESORO</t>
  </si>
  <si>
    <t>Valor Nocional</t>
  </si>
  <si>
    <t>Dto.1023/7-7-95/M.C.B.A.</t>
  </si>
  <si>
    <t>MINISTERIO DE ECONOMÍA Y FINANZAS PÚBLICAS</t>
  </si>
  <si>
    <t>SECRETARÍA DE FINANZAS</t>
  </si>
  <si>
    <t>TÍTULOS PÚBLICOS</t>
  </si>
  <si>
    <t xml:space="preserve">    INTERÉS</t>
  </si>
  <si>
    <t>TÍTULOS PÚBLICOS Y LETRAS DEL TESORO</t>
  </si>
  <si>
    <t>DEUDA PENDIENTE DE REESTRUCTURACIÓN</t>
  </si>
  <si>
    <t>I- TÍTULOS COLOCADOS</t>
  </si>
  <si>
    <t>TÍTULOS LOCALES</t>
  </si>
  <si>
    <t xml:space="preserve"> 1 - Financiamiento</t>
  </si>
  <si>
    <t xml:space="preserve"> a) Financiamiento, neto de amortizaciones ( 1 - 2 )</t>
  </si>
  <si>
    <t>PTMO. GAR. TASA FIJA GL 17</t>
  </si>
  <si>
    <t>PTMO. GAR. TASA VAR. GL 17</t>
  </si>
  <si>
    <t>PTMO. GAR. TASA FIJA GL 18</t>
  </si>
  <si>
    <t>PTMO. GAR. TASA VAR. GL 18</t>
  </si>
  <si>
    <t>PTMO. GAR. TASA FIJA GL19</t>
  </si>
  <si>
    <t>PTMO. GAR. TASA VAR. PRO 8</t>
  </si>
  <si>
    <t>PTMO. GAR. TASA FIJA GL 20</t>
  </si>
  <si>
    <t>PTMO. GAR. TASA VAR. GL 20</t>
  </si>
  <si>
    <t>PTMO. GAR. TASA FIJA BONTE 27</t>
  </si>
  <si>
    <t>PTMO. GAR. TASA FIJA GL 27</t>
  </si>
  <si>
    <t>PTMO. GAR. TASA VAR. GL 27</t>
  </si>
  <si>
    <t>PTMO. GAR. TASA VAR. GL 30</t>
  </si>
  <si>
    <t>PTMO. GAR. TASA FIJA GL 30</t>
  </si>
  <si>
    <t>PTMO. GAR. TASA FIJA GL 31</t>
  </si>
  <si>
    <t>PTMO. GAR. TASA FIJA GL 31 MEGA</t>
  </si>
  <si>
    <t>PTMO. GAR. TASA VAR. GL 31 MEGA</t>
  </si>
  <si>
    <t>PTMO. GAR. CERT. CAP. B.N.A. 2018</t>
  </si>
  <si>
    <t>BONAR $ 2015</t>
  </si>
  <si>
    <t>BOCON PREV. 2º S. PESOS - PRE3</t>
  </si>
  <si>
    <t>PR 14</t>
  </si>
  <si>
    <t>PR 15</t>
  </si>
  <si>
    <t>ACTIVOS FINANCIEROS - CON CARGO A LAS PROVINCIAS</t>
  </si>
  <si>
    <t>Provincia</t>
  </si>
  <si>
    <t>Buenos Aires</t>
  </si>
  <si>
    <t>Catamarca</t>
  </si>
  <si>
    <t>Chaco</t>
  </si>
  <si>
    <t>Chubut</t>
  </si>
  <si>
    <t>Córdoba</t>
  </si>
  <si>
    <t>Corrientes</t>
  </si>
  <si>
    <t>Entre Ríos</t>
  </si>
  <si>
    <t>Formosa</t>
  </si>
  <si>
    <t xml:space="preserve"> IV- ACTIVOS FINANCIEROS (2)</t>
  </si>
  <si>
    <t>(1)  No incluye intereses moratorios ni punitorios.  Resulta relevante recordar que para aquella deuda elegible que sí fuera presentada al canje; no se reconocieron los intereses devengados e impagos con posterioridad al 31-12-2001.</t>
  </si>
  <si>
    <t>(2) Activos Financieros son créditos a favor del Estado Nacional que se originan en operaciones de Crédito Público.</t>
  </si>
  <si>
    <t>CORTO PLAZO (1)</t>
  </si>
  <si>
    <t xml:space="preserve">    INTERÉS (2)</t>
  </si>
  <si>
    <t>INTERÉS (1)</t>
  </si>
  <si>
    <t>(1) No incluye intereses Moratorios ni Punitorios.</t>
  </si>
  <si>
    <t>COMPOSICIÓN POR MONEDA Y TASA (1)</t>
  </si>
  <si>
    <t>(1) Excluye la deuda no presentada al canje (Decretos 1735/04 y 563/10).</t>
  </si>
  <si>
    <t>(1) Excluye atrasos de capital e intereses y deuda pendiente de reestructuración.</t>
  </si>
  <si>
    <t>Valor nominal residual en circulación (1)</t>
  </si>
  <si>
    <t>Valor nominal actualizado en circulación (2)</t>
  </si>
  <si>
    <t>Valor nominal original en circulación (1)</t>
  </si>
  <si>
    <t>Valor nominal residual en circulación (2)</t>
  </si>
  <si>
    <t xml:space="preserve">Valor nominal actualizado en circulación (3) </t>
  </si>
  <si>
    <t xml:space="preserve">(1) En el caso de los préstamos garantizados, el monto surge de multiplicar por 1,40 el VNO en circulación. </t>
  </si>
  <si>
    <t>Atrasos de Interés (1)</t>
  </si>
  <si>
    <t>(1) No incluye intereses moratorios ni punitorios.</t>
  </si>
  <si>
    <t xml:space="preserve">    LETRAS DEL TESORO (1)</t>
  </si>
  <si>
    <t xml:space="preserve">    - Interés (2)</t>
  </si>
  <si>
    <t>(1) No incluye las Letras en Garantia</t>
  </si>
  <si>
    <t>(2) No incluye intereses moratorios ni punitorios.</t>
  </si>
  <si>
    <t>Efecto de la variación de la relación DEG/dólar (1)</t>
  </si>
  <si>
    <t>Efecto de la variación de la relación del dólar con otras monedas (2)</t>
  </si>
  <si>
    <t xml:space="preserve">(1) El DEG es una canasta de monedas. </t>
  </si>
  <si>
    <t>Coeficiente de pesificación (1)</t>
  </si>
  <si>
    <t>DEUDA EN SITUACIÓN DE PAGO NORMAL (1)</t>
  </si>
  <si>
    <t>OTROS (1)</t>
  </si>
  <si>
    <t>(1) Incluye bonos de consolidación, amparos y excepciones.</t>
  </si>
  <si>
    <t>Denominación (1)</t>
  </si>
  <si>
    <t>ADMINISTRACIÓN PUBLICA NACIONAL (1)</t>
  </si>
  <si>
    <t>(1) Comprende solamente Activos Financieros relacionados con operaciones de crédito público, excluyendo aquellos activos vinculados a la deuda no presentada al canje. No incluye deudas de Anses, AFIP, Lotería Nacional y otros organismos públicos por emisión de bocones - Las cifras presentadas se encuentran en proceso de conciliación.</t>
  </si>
  <si>
    <t>Organismos Internacionales - Principal a Cargo de Provincias (1)</t>
  </si>
  <si>
    <t>(1) Incluye deuda a vencer y vencimientos pagados por el Tesoro Nacional pendientes de reembolso</t>
  </si>
  <si>
    <t>2005 (1)</t>
  </si>
  <si>
    <t>2006 (1)</t>
  </si>
  <si>
    <t>2007 (1)</t>
  </si>
  <si>
    <t>2008 (1)</t>
  </si>
  <si>
    <t xml:space="preserve"> 2009 (1) </t>
  </si>
  <si>
    <t>2010 (1)</t>
  </si>
  <si>
    <t xml:space="preserve">2011 (1) </t>
  </si>
  <si>
    <t xml:space="preserve">2012 (1) </t>
  </si>
  <si>
    <t>(1) Cálculo no incluye a la deuda no presentada al canje.</t>
  </si>
  <si>
    <t>(2) Proceso de reestructuración de la deuda instrumentada en títulos públicos.</t>
  </si>
  <si>
    <t xml:space="preserve">        CORTO PLAZO (2)</t>
  </si>
  <si>
    <t>PAGARES DEL TESORO</t>
  </si>
  <si>
    <t>Pagaré 2015 $</t>
  </si>
  <si>
    <t>Pagaré 2019 $</t>
  </si>
  <si>
    <t>PAGARÉS DEL TESORO</t>
  </si>
  <si>
    <t>PAGARE 2038-BNA</t>
  </si>
  <si>
    <t>Pagaré -Cammesa 2021</t>
  </si>
  <si>
    <t xml:space="preserve">    PAGARES DEL TESORO</t>
  </si>
  <si>
    <t>(1) No incluye las Letras en Garantía</t>
  </si>
  <si>
    <t>BAADE 2016 Registral</t>
  </si>
  <si>
    <t>BAADE 2016 Al portador</t>
  </si>
  <si>
    <t>(3) Serie ajustada a inicio por reclasificación de ''Pagarés a Entidades Financieras''.</t>
  </si>
  <si>
    <t>BONAR $ 2020</t>
  </si>
  <si>
    <t>BONAR/$/BADLAR+300pb/23-12-20</t>
  </si>
  <si>
    <t>Letra del Tesoro - AGP</t>
  </si>
  <si>
    <t>Letra del Tesoro - CAMMESA</t>
  </si>
  <si>
    <t>Letra del Tesoro - ENARSA</t>
  </si>
  <si>
    <t>Letra del Tesoro - FFPEV</t>
  </si>
  <si>
    <t>Letra del Tesoro - FFRE</t>
  </si>
  <si>
    <t>Letra del Tesoro - FFRH</t>
  </si>
  <si>
    <t>Letra del Tesoro - IAF</t>
  </si>
  <si>
    <t>Letra del Tesoro - SRT</t>
  </si>
  <si>
    <t>Letra del Tesoro - BNA</t>
  </si>
  <si>
    <t>Letra del Tesoro - FGS</t>
  </si>
  <si>
    <t>(2) La deuda emitida en dólares, pero cuyo pago de capital e interés es en pesos, se clasifica como deuda en Moneda Local.</t>
  </si>
  <si>
    <t>(3) Incluye: Libras esterlinas, Franco Suizo, Corona Danesa, Corona Sueca, Dólar Canadiense, Dinar Kuwaiti y Dólar Australiano.</t>
  </si>
  <si>
    <t xml:space="preserve">     Deuda en otras monedas extranjeras (3)</t>
  </si>
  <si>
    <t>Moneda local (2)</t>
  </si>
  <si>
    <t>II- DEUDA DIRECTA</t>
  </si>
  <si>
    <t>III- DEUDA INDIRECTA</t>
  </si>
  <si>
    <t>BONAR/$/BADLAR+200pb/28-03-17</t>
  </si>
  <si>
    <t>Letra del Tesoro - PROCREAR</t>
  </si>
  <si>
    <t>BONAR $ 2017</t>
  </si>
  <si>
    <t>(1) Factor de conversión de dólares a pesos aplicable cuando a las obligaciones corresponde pesificarlas a un valor de 1,40 más CER (por ejemplo, depósitos bancarios y deudas del sector público, en dólares, con legislación nacional).</t>
  </si>
  <si>
    <t>(1) Entre paréntesis figura -cuando corresponde- el Código MAE (Mercado Abierto Electrónico) asignado a cada Valor Negociable emitido y autorizado a cotizar.</t>
  </si>
  <si>
    <t>2013 (1)</t>
  </si>
  <si>
    <t xml:space="preserve"> b) Emisión Bonos de Consolidación</t>
  </si>
  <si>
    <t>n/d</t>
  </si>
  <si>
    <t>(2)</t>
  </si>
  <si>
    <t>-</t>
  </si>
  <si>
    <t xml:space="preserve"> (2) No incluye intereses moratorios ni punitorios.</t>
  </si>
  <si>
    <t>Deuda a Vencer</t>
  </si>
  <si>
    <t xml:space="preserve"> Avales</t>
  </si>
  <si>
    <t>Atrasos</t>
  </si>
  <si>
    <t xml:space="preserve"> Garantias a las provincias</t>
  </si>
  <si>
    <t>PRESTAMOS</t>
  </si>
  <si>
    <t xml:space="preserve">    PRESTAMOS GARANTIZADOS</t>
  </si>
  <si>
    <t xml:space="preserve">III- SUB-TOTAL ATRASOS </t>
  </si>
  <si>
    <t xml:space="preserve"> IV- ACTIVOS FINANCIEROS (3)</t>
  </si>
  <si>
    <t xml:space="preserve"> (3) Activos Financieros son créditos a favor del Estado Nacional que se originan en operaciones de Crédito Público.</t>
  </si>
  <si>
    <t>III-  INTERES (1)</t>
  </si>
  <si>
    <t xml:space="preserve"> Prestamos Garantizados</t>
  </si>
  <si>
    <t xml:space="preserve">  INTERES (2)</t>
  </si>
  <si>
    <t xml:space="preserve"> POR LEGISLACION, INSTRUMENTO Y SITUACIÓN</t>
  </si>
  <si>
    <t>I- LEGISLACION ARGENTINA</t>
  </si>
  <si>
    <t xml:space="preserve">    TÍTULOS PÚBLICOS Y LETRAS DEL TESORO</t>
  </si>
  <si>
    <t xml:space="preserve">    ANTICIPO - BCRA</t>
  </si>
  <si>
    <t xml:space="preserve">    AVALES</t>
  </si>
  <si>
    <t xml:space="preserve">    BANCA</t>
  </si>
  <si>
    <t xml:space="preserve">    BILATERALES</t>
  </si>
  <si>
    <t xml:space="preserve">    OTROS</t>
  </si>
  <si>
    <t>II- LEGISLACION EXTRANJERA</t>
  </si>
  <si>
    <t xml:space="preserve"> - ATRASOS DE INTERES</t>
  </si>
  <si>
    <t>(EXCLUIDA DEUDA NO PRESENTADA CANJES DECRETOS 1735/04 Y 563/10)</t>
  </si>
  <si>
    <t>TÍTULOS PÚBLICOS, LETRAS DEL TESORO, PRÉSTAMOS GARANTIZADOS Y PAGARÉS</t>
  </si>
  <si>
    <t>Tasa Badlar</t>
  </si>
  <si>
    <t>PRESTAMOS GARANTIZADOS</t>
  </si>
  <si>
    <t>TÍTULOS PÚBLICOS, PRÉSTAMOS GARANTIZADOS Y PAGARÉS</t>
  </si>
  <si>
    <t>BONOS DE CONSOLIDACION</t>
  </si>
  <si>
    <t>BONOS DE LA REESTRUCTURACION - DTO. 1735/04 y 563/10</t>
  </si>
  <si>
    <t>PRESTAMOS TASA FIJA 5,00%</t>
  </si>
  <si>
    <t>PRESTAMOS TASA FIJA 5,50%</t>
  </si>
  <si>
    <t>BONAR 2024</t>
  </si>
  <si>
    <t>SERIE DE DEUDA DEL SECTOR PUBLICO NACIONAL</t>
  </si>
  <si>
    <t>Saldo al 30/06/2014</t>
  </si>
  <si>
    <t>I- TOTAL DEUDA PUBLICA EXCLUYENDO NO INGRESADA AL CANJE ( II+III+IV )</t>
  </si>
  <si>
    <t xml:space="preserve">    BANCA COMERCIAL </t>
  </si>
  <si>
    <t>EXCLUIDA LA DEUDA NO PRESENTADA AL CANJE (Dtos. 1735/04 y 563/10) (1)</t>
  </si>
  <si>
    <t xml:space="preserve"> Títulos Públicos </t>
  </si>
  <si>
    <t>PERFIL DE VENCIMIENTOS DE CAPITAL E INTERÉS DE LA DEUDA DEL SECTOR PUBLICO NACIONAL</t>
  </si>
  <si>
    <t xml:space="preserve"> TOTAL DEUDA PUBLICA</t>
  </si>
  <si>
    <t>BONAR/U$S/8,75%/2024</t>
  </si>
  <si>
    <t xml:space="preserve">  Como % del total de servicios (2)</t>
  </si>
  <si>
    <t xml:space="preserve"> d) Ajustes de valuación - Excluyendo la deuda no presentada al canje</t>
  </si>
  <si>
    <t xml:space="preserve"> e) Ajustes de valuación sobre deuda no presentada al canje</t>
  </si>
  <si>
    <t xml:space="preserve"> f) Atrasos de interés del período</t>
  </si>
  <si>
    <t>IV - TOTAL VARIACIONES (a+b+c+d+e+f+g)</t>
  </si>
  <si>
    <t xml:space="preserve">7. ATRASOS </t>
  </si>
  <si>
    <t>DEUDA DEL SECTOR PÚBLICO NACIONAL EXCLUIDA LA DEUDA NO PRESENTADA AL CANJE (Dtos. 1735/04 y 563/10)</t>
  </si>
  <si>
    <t>(En miles de millones de u$s)</t>
  </si>
  <si>
    <t xml:space="preserve">(2) Incluye: Corona Danesa, Corona Sueca, Dólar Canadiense y  Dólar Australiano. </t>
  </si>
  <si>
    <t>Resto</t>
  </si>
  <si>
    <t>A.2.4</t>
  </si>
  <si>
    <t xml:space="preserve">                Tasa Libo</t>
  </si>
  <si>
    <t>2047-2089 (2)</t>
  </si>
  <si>
    <t>Saldo al 30/09/2014</t>
  </si>
  <si>
    <t>Letra del Tesoro - FAH</t>
  </si>
  <si>
    <t>Letra del Tesoro - FFSIT</t>
  </si>
  <si>
    <t>Tasa Badlar + 3,10%</t>
  </si>
  <si>
    <t>Badlar Bancos Privados +2,00%</t>
  </si>
  <si>
    <t>BONAR/$/BADLAR+200pb/2016</t>
  </si>
  <si>
    <t xml:space="preserve">  PAGARÈS</t>
  </si>
  <si>
    <t>Sub Total</t>
  </si>
  <si>
    <t xml:space="preserve">  PAGARÉS</t>
  </si>
  <si>
    <t>2025/89 (3)</t>
  </si>
  <si>
    <t>TOTAL DESEMBOLSOS (I)</t>
  </si>
  <si>
    <t>TOTAL CAPITAL REEMBOLSADO (II)</t>
  </si>
  <si>
    <t>CAPITAL NETO (I) + (II)</t>
  </si>
  <si>
    <t>PERFIL DE VENCIMIENTOS DE CAPITAL DE LA DEUDA EXTERNA DEL SECTOR PÚBLICO NACIONAL EXCLUÍDA LA DEUDA NO PRESENTADA AL CANJE - DECRETOS 1735/04 Y 563/10</t>
  </si>
  <si>
    <t>BONAD/U$S/1.75%/2016</t>
  </si>
  <si>
    <t>BONAD/U$S/2,40%/18-03-2018</t>
  </si>
  <si>
    <t>Tasa Badlar + 6,74%</t>
  </si>
  <si>
    <t>Tasa Badlar + 5,00%</t>
  </si>
  <si>
    <t>Letra del Tesoro - LOTERÍA</t>
  </si>
  <si>
    <t>LETRA/U$S/BNA/05-12-2016</t>
  </si>
  <si>
    <t>Tasa cero</t>
  </si>
  <si>
    <t>LETRA/U$S/BNA/10-07-2015</t>
  </si>
  <si>
    <t>LETRA/U$S/BNA/28-02-2016</t>
  </si>
  <si>
    <t>LETRA/U$S/CAMMESA/17-08-2015</t>
  </si>
  <si>
    <t>LETRA/U$S/CAMMESA/26-07-2015</t>
  </si>
  <si>
    <t>LETRA/U$S/FFRE/18-12-2015</t>
  </si>
  <si>
    <t>LETRA INTRANS./2016/9.530M</t>
  </si>
  <si>
    <t>LETRA/U$S/FDA/TITULOS/2020</t>
  </si>
  <si>
    <t>LETRA/U$S/FDA/TITULOS/2021</t>
  </si>
  <si>
    <t>LETRA/U$S/FDA/TITULOS/2022</t>
  </si>
  <si>
    <t>LETRA/U$S/FDA/TITULOS/2023</t>
  </si>
  <si>
    <t>LETRA/U$S/FDA/TITULOS/2024</t>
  </si>
  <si>
    <t>LETRA/U$S/FOI/2020</t>
  </si>
  <si>
    <t>LETRA/U$S/FOI/2021</t>
  </si>
  <si>
    <t>LETRA/U$S/FOI/2022</t>
  </si>
  <si>
    <t>LETRA/U$S/FOI/16-08-2023</t>
  </si>
  <si>
    <t>LETRA/U$S/FOI/21-08-2024</t>
  </si>
  <si>
    <t>Saldo al 31/12/2014</t>
  </si>
  <si>
    <t>PERFIL MENSUAL DE VENCIMIENTOS DE INTERES DE LA DEUDA DEL SECTOR PÚBLICO NACIONAL</t>
  </si>
  <si>
    <t>(1) No incluye estimación del pago eventual por los Valores Negociables Vinculadas al PBI.</t>
  </si>
  <si>
    <t xml:space="preserve"> TÍTULOS PÚBLICOS, LETRAS DEL TESORO Y PAGARÉS EMITIDOS EN MONEDA EXTRANJERA</t>
  </si>
  <si>
    <t>Perfil mensual de vencimientos de capital de la deuda del Sector Público Nacional, desagregado por instrumento - 2016</t>
  </si>
  <si>
    <t>Perfil mensual de vencimientos de intereses de la deuda del Sector Público Nacional, desagregado por instrumento - 2016</t>
  </si>
  <si>
    <t>Saldo al 31/03/2015</t>
  </si>
  <si>
    <t>General</t>
  </si>
  <si>
    <t>ORGANISMOS INTERNACIONALES - FLUJOS NETOS 1993 - 2015</t>
  </si>
  <si>
    <t>Pagarés</t>
  </si>
  <si>
    <t xml:space="preserve"> . Pagarés del Tesoro</t>
  </si>
  <si>
    <t xml:space="preserve">      En moneda nacional ajustable por CER</t>
  </si>
  <si>
    <t xml:space="preserve">      En moneda nacional no ajustable por CER</t>
  </si>
  <si>
    <t xml:space="preserve"> . Pagarés CAMMESA</t>
  </si>
  <si>
    <t xml:space="preserve"> . Otros Pagarés</t>
  </si>
  <si>
    <t>BONAC MARZO 2016/$</t>
  </si>
  <si>
    <t>BONAC SEPTIEMBRE 2016/$</t>
  </si>
  <si>
    <t xml:space="preserve">      Financiamiento BNA</t>
  </si>
  <si>
    <t xml:space="preserve">   Emisión Canje 2010</t>
  </si>
  <si>
    <t xml:space="preserve"> I - DEUDA TOTAL EXCLUYENDO NO PRESENTADA AL CANJE, AL 31-12-2014 (1)</t>
  </si>
  <si>
    <t>II - DEUDA NO PRESENTADA AL CANJE, AL 31-12-2014</t>
  </si>
  <si>
    <t>III - DEUDA (INCLUIDA LA NO PRESENTADA AL CANJE) AL 31-12-2014 (I+II)</t>
  </si>
  <si>
    <t>Saldo al 30/06/2015</t>
  </si>
  <si>
    <t>Datos al 30/06/2015</t>
  </si>
  <si>
    <t>Deuda al 30/06/2015</t>
  </si>
  <si>
    <t>2do. Trim 2015</t>
  </si>
  <si>
    <t xml:space="preserve">    PAGÁRES</t>
  </si>
  <si>
    <t>PERIODO PROYECTADO JULIO 2015 A JUNIO 2016</t>
  </si>
  <si>
    <t xml:space="preserve">Enero </t>
  </si>
  <si>
    <t>(En millones de U$S - Stock de deuda y tipo de cambio 30/06/15)</t>
  </si>
  <si>
    <t>BONAC JULIO2016/$</t>
  </si>
  <si>
    <t>BONAC MAYO 2016/$</t>
  </si>
  <si>
    <t>(En miles de U$S - Tipo de cambio 30/06/2015</t>
  </si>
  <si>
    <t>DATOS AL 30/06/2015</t>
  </si>
  <si>
    <t>Tasa Badlar + 3,00%</t>
  </si>
  <si>
    <t>Tasa Badlar + 3,50%</t>
  </si>
  <si>
    <t>Letra del Tesoro - INDER</t>
  </si>
  <si>
    <t>BONAC $ Julio 2016</t>
  </si>
  <si>
    <t>Tasa Lebac</t>
  </si>
  <si>
    <t>BONAC $ Marzo 2016</t>
  </si>
  <si>
    <t>BONAC $ Mayo 2016</t>
  </si>
  <si>
    <t>BONAC $ Septiembre 2016</t>
  </si>
  <si>
    <t>LETRA/U$S/ENARSA/15-10-15</t>
  </si>
  <si>
    <t>LETRA/U$S/FGS/20-07-15</t>
  </si>
  <si>
    <t>LETRA/U$S/FGS/23-07-2015</t>
  </si>
  <si>
    <t>LETRA/U$S/LOTERIA/03-08-15</t>
  </si>
  <si>
    <t>LETRA/U$S/FDA/TITULOS/2025</t>
  </si>
  <si>
    <t>Serie de la Deuda del Sector Público Nacional por trimestre - 2do. Trimestre 2014- 2do. Trimestre 2015</t>
  </si>
  <si>
    <t>Flujos y variaciones de la deuda del Sector Público Nacional - 2do. Trimestre 2015</t>
  </si>
  <si>
    <t>Flujos y variaciones de la deuda del Sector Público Nacional - Acumulados al 2do. Trimestre 2015</t>
  </si>
  <si>
    <t>Perfil mensual de vencimientos de capital e intereses de la deuda del Sector Público Nacional - 3er. Trimestre 2015 - . 2do. Trimestre 2016</t>
  </si>
  <si>
    <t>Perfil mensual de vencimientos de capital de la deuda del Sector Público Nacional, desagregado por instrumento -Julio 2015-Diciembre 2015</t>
  </si>
  <si>
    <t>Perfil mensual de vencimientos de intereses de la deuda del Sector Público Nacional, desagregado por instrumento - Julio - Diciembre de 2015</t>
  </si>
  <si>
    <t>(En miles de U$S - Tipo de cambio 30/06/2015)</t>
  </si>
  <si>
    <t>ACUMULADO AL 30 DE JUNIO DE 2015</t>
  </si>
  <si>
    <t>Valor actualizado en miles de u$s al 30-06-2015</t>
  </si>
  <si>
    <t xml:space="preserve"> (1) Incluye operaciones de hasta un año de plazo con vencimiento, a partir de julio de 2015</t>
  </si>
  <si>
    <t>2do. TRIMESTRE DE 2015</t>
  </si>
  <si>
    <t xml:space="preserve"> I - DEUDA TOTAL EXCLUYENDO NO PRESENTADA AL CANJE, AL 31-03-2015 (1)</t>
  </si>
  <si>
    <t>II - DEUDA NO PRESENTADA AL CANJE, AL 31-03-2015</t>
  </si>
  <si>
    <t>III - DEUDA (INCLUIDA LA NO PRESENTADA AL CANJE) AL 31-03-2015 (I+II)</t>
  </si>
  <si>
    <t>Adelantos Transitorios del BCRA</t>
  </si>
  <si>
    <t>Financiamiento Banco Nación</t>
  </si>
  <si>
    <t>Letras del Tesoro - Organismos Públicos</t>
  </si>
  <si>
    <t>Titulos del Tesoro</t>
  </si>
  <si>
    <t>Pagares del Tesoro</t>
  </si>
  <si>
    <t>Pagarés del Tesoro</t>
  </si>
  <si>
    <t>V - DEUDA (INCLUIDA LA NO PRESENTADA AL CANJE) AL 30-06-2015 (III + IV) (1)</t>
  </si>
  <si>
    <t>VI - DEUDA NO PRESENTADA AL CANJE, AL 30-06-2015</t>
  </si>
  <si>
    <t>VII - DEUDA TOTAL EXCLUYENDO NO PRESENTADA AL CANJE, AL 30-06-2015 (V - VI)</t>
  </si>
  <si>
    <t xml:space="preserve">. CON CARGO AL BANCO CENTRAL DE LA REPUBLICA ARGENTINA </t>
  </si>
  <si>
    <t xml:space="preserve">. CON CARGO AL GOBIERNO DE LA </t>
  </si>
  <si>
    <t xml:space="preserve"> CIUDAD AUTÓNOMA DE BUENOS AIRES</t>
  </si>
  <si>
    <t>1. BONOS Y TITULOS PUBLICOS</t>
  </si>
  <si>
    <t>5. PRESTAMOS GARANTIZADOS</t>
  </si>
  <si>
    <t>2020 y +</t>
  </si>
  <si>
    <t>2014 (1)</t>
  </si>
  <si>
    <t>COMO % DEL PBI (*)</t>
  </si>
  <si>
    <t>Como % de Exportaciones (*)</t>
  </si>
  <si>
    <t>(*) Indicadores ajustados a partir del año 2004 a raíz de cambio en la metodología del cálculo del PBI publicada por el INDEC.</t>
  </si>
  <si>
    <t>BONAC JULIO 2016/$</t>
  </si>
  <si>
    <t xml:space="preserve"> c) Avales netos de cancelaciones</t>
  </si>
  <si>
    <t>Otros Préstamos</t>
  </si>
  <si>
    <t>IV - TOTAL VARIACIONES (a+b+c+d+e+f)</t>
  </si>
  <si>
    <t>ACUMULADO ENERO 2015 - JUNIO 2015</t>
  </si>
  <si>
    <t>Deuda al 30-06-2015: nivel y composición</t>
  </si>
  <si>
    <t>(1) Valor nominal original (VNO) menos amortizaciones vencidas.  Surge de multiplicar el VNO por el valor residual al 30-06-2015</t>
  </si>
  <si>
    <t>(2) Surge de multiplicar el valor nominal residual por el coeficiente de capitalización al 30-06-2015</t>
  </si>
  <si>
    <t>(2) Valor nominal original (VNO) menos amortizaciones vencidas.  Surge de multiplicar el VNO por el valor residual al 30-06-2015</t>
  </si>
  <si>
    <t>(3) Surge de multiplicar el valor nominal residual por el coeficiente de capitalización y el coeficiente de estabilización de referencia al 30-06-2015</t>
  </si>
  <si>
    <t>(2) Como porcentaje del total de los servicios proyectados (capital mas interés) para el período 01/07/2015-31/12/2089.</t>
  </si>
  <si>
    <t>1er. Trim. 2015 (1)</t>
  </si>
  <si>
    <t>2do. Trim 2015 (1)</t>
  </si>
  <si>
    <t>Vencimientos de capital e interés de la deuda al 30-06-2015 proyectados</t>
  </si>
  <si>
    <t xml:space="preserve"> (2) Incluye operaciones de hasta un año de plazo con vencimiento, a partir de julio de 2015</t>
  </si>
  <si>
    <t xml:space="preserve">       Pagaré 2015</t>
  </si>
  <si>
    <r>
      <t>Nota Metodológica:</t>
    </r>
    <r>
      <rPr>
        <sz val="10"/>
        <rFont val="Times New Roman"/>
        <family val="1"/>
      </rPr>
      <t xml:space="preserve"> Cálculo realizado sobre la deuda en situación de pago normal. Se aplican las tasas de referencia vigentes al 30/06/2015, incluyendo la tasa "plena" en aquellos instrumentos que capitalizan parte de los intereses que devengan.</t>
    </r>
  </si>
  <si>
    <t>BAADE, BODEN y BONAR</t>
  </si>
  <si>
    <t>(3) A partir del año 2048 el total de servicios corresponde al Bono del Tesoro Consolidado 2089.</t>
  </si>
  <si>
    <t>(2) A partir del año 2048 el total de servicios corresponde al Bono del Tesoro consolidado 2089.</t>
  </si>
  <si>
    <t xml:space="preserve"> - Pagarés del Tesoro</t>
  </si>
  <si>
    <t>Stock al 30/06/2015</t>
  </si>
  <si>
    <t>En millones de u$s - Stock y tipo de cambio al 30-06-2015</t>
  </si>
  <si>
    <t>DEUDA PÚBLICA 2do. TRIMESTRE DE 2015</t>
  </si>
  <si>
    <t xml:space="preserve">Perfil de vencimientos de capital de la deuda externa del Sector Público Nacional </t>
  </si>
  <si>
    <t>Deuda del Sector Público Nacional por residencia del tenedor</t>
  </si>
  <si>
    <t>Letra del Tesoro - CMEA</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</si>
</sst>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 _€_-;\-* #,##0.00\ _€_-;_-* &quot;-&quot;??\ _€_-;_-@_-"/>
    <numFmt numFmtId="165" formatCode="_(* #,##0_);_(* \(#,##0\);_(* &quot;-&quot;_);_(@_)"/>
    <numFmt numFmtId="166" formatCode="_-* #,##0\ _P_t_a_-;\-* #,##0\ _P_t_a_-;_-* &quot;-&quot;\ _P_t_a_-;_-@_-"/>
    <numFmt numFmtId="167" formatCode="_-* #,##0\ _P_t_s_-;\-* #,##0\ _P_t_s_-;_-* &quot;-&quot;\ _P_t_s_-;_-@_-"/>
    <numFmt numFmtId="168" formatCode="_-* #,##0.00\ _P_t_s_-;\-* #,##0.00\ _P_t_s_-;_-* &quot;-&quot;??\ _P_t_s_-;_-@_-"/>
    <numFmt numFmtId="169" formatCode="_-* #,##0.00\ _$_-;\-* #,##0.00\ _$_-;_-* &quot;-&quot;??\ _$_-;_-@_-"/>
    <numFmt numFmtId="170" formatCode="_-* #,##0.00\ _P_t_s_-;\-* #,##0.00\ _P_t_s_-;_-* &quot;-&quot;\ _P_t_s_-;_-@_-"/>
    <numFmt numFmtId="171" formatCode="_-* #,##0.00\ _P_t_a_-;\-* #,##0.00\ _P_t_a_-;_-* &quot;-&quot;\ _P_t_a_-;_-@_-"/>
    <numFmt numFmtId="172" formatCode="_-* #,##0_-;\-* #,##0_-;_-* &quot;-&quot;??_-;_-@_-"/>
    <numFmt numFmtId="173" formatCode="0.00_)"/>
    <numFmt numFmtId="174" formatCode="0.0%"/>
    <numFmt numFmtId="175" formatCode="_-* #,##0.0000\ _P_t_s_-;\-* #,##0.0000\ _P_t_s_-;_-* &quot;-&quot;\ _P_t_s_-;_-@_-"/>
    <numFmt numFmtId="176" formatCode="#,##0,;\-\ #,##0,;&quot;--- &quot;"/>
    <numFmt numFmtId="177" formatCode="#,##0,,;\-\ #,##0,,;&quot;--- &quot;"/>
    <numFmt numFmtId="178" formatCode="#,##0.00_);\(#,##0.00\);&quot; --- &quot;"/>
    <numFmt numFmtId="179" formatCode="_(* #,##0.0000000_);_(* \(#,##0.0000000\);_(* &quot;-&quot;??_);_(@_)"/>
    <numFmt numFmtId="180" formatCode="_-* #,##0.0\ _P_t_a_-;\-* #,##0.0\ _P_t_a_-;_-* &quot;-&quot;??\ _P_t_a_-;_-@_-"/>
    <numFmt numFmtId="181" formatCode="[$-C0A]d\-mmm\-yy;@"/>
    <numFmt numFmtId="182" formatCode="_-* #,##0.0000000\ _P_t_a_-;\-* #,##0.0000000\ _P_t_a_-;_-* &quot;-&quot;??\ _P_t_a_-;_-@_-"/>
    <numFmt numFmtId="183" formatCode="_-* #,##0\ _€_-;\-* #,##0\ _€_-;_-* &quot;-&quot;??\ _€_-;_-@_-"/>
    <numFmt numFmtId="184" formatCode="#,##0.0"/>
    <numFmt numFmtId="185" formatCode="_-* #,##0.000\ _P_t_s_-;\-* #,##0.000\ _P_t_s_-;_-* &quot;-&quot;\ _P_t_s_-;_-@_-"/>
    <numFmt numFmtId="186" formatCode="#,"/>
    <numFmt numFmtId="187" formatCode="0.000000%"/>
    <numFmt numFmtId="188" formatCode="0.0000%"/>
    <numFmt numFmtId="189" formatCode="0.00000%"/>
    <numFmt numFmtId="190" formatCode="#,##0.0000"/>
    <numFmt numFmtId="191" formatCode="#,##0.0000000"/>
    <numFmt numFmtId="192" formatCode="#,##0.000"/>
    <numFmt numFmtId="193" formatCode="_-* #,##0.00_-;\-* #,##0.00_-;_-* &quot;-&quot;??_-;_-@_-"/>
    <numFmt numFmtId="194" formatCode="_-* #,##0\ _$_-;\-* #,##0\ _$_-;_-* &quot;-&quot;\ _$_-;_-@_-"/>
    <numFmt numFmtId="195" formatCode="_-* #,##0\ _D_l_s_-;\-* #,##0\ _D_l_s_-;_-* &quot;-&quot;\ _D_l_s_-;_-@_-"/>
    <numFmt numFmtId="196" formatCode="_(* #,##0.00_);_(* \(#,##0.00\);_(* &quot;-&quot;_);_(@_)"/>
    <numFmt numFmtId="197" formatCode="_-* #,##0.000_-;\-* #,##0.000_-;_-* &quot;-&quot;??_-;_-@_-"/>
    <numFmt numFmtId="198" formatCode="_-* #,##0\ _P_t_s_-;\-* #,##0\ _P_t_s_-;_-* &quot;-&quot;??\ _P_t_s_-;_-@_-"/>
    <numFmt numFmtId="199" formatCode="_-* #,##0.000000\ _P_t_s_-;\-* #,##0.000000\ _P_t_s_-;_-* &quot;-&quot;??\ _P_t_s_-;_-@_-"/>
    <numFmt numFmtId="200" formatCode="_-* #,##0.0000000\ _P_t_s_-;\-* #,##0.0000000\ _P_t_s_-;_-* &quot;-&quot;??\ _P_t_s_-;_-@_-"/>
    <numFmt numFmtId="201" formatCode="yyyy"/>
    <numFmt numFmtId="202" formatCode="0.0000000000000000000000000"/>
    <numFmt numFmtId="203" formatCode="_(* #,##0.0000_);_(* \(#,##0.0000\);_(* &quot;-&quot;_);_(@_)"/>
  </numFmts>
  <fonts count="133">
    <font>
      <sz val="10"/>
      <name val="Arial"/>
    </font>
    <font>
      <sz val="11"/>
      <color theme="1"/>
      <name val="Calibri"/>
      <family val="2"/>
      <scheme val="minor"/>
    </font>
    <font>
      <sz val="11"/>
      <color theme="1"/>
      <name val="Calibri"/>
      <family val="2"/>
      <scheme val="minor"/>
    </font>
    <font>
      <sz val="11"/>
      <color indexed="8"/>
      <name val="Calibri"/>
      <family val="2"/>
    </font>
    <font>
      <i/>
      <sz val="10"/>
      <name val="Arial"/>
      <family val="2"/>
    </font>
    <font>
      <sz val="10"/>
      <name val="Arial"/>
      <family val="2"/>
    </font>
    <font>
      <sz val="8"/>
      <name val="Times New Roman"/>
      <family val="1"/>
    </font>
    <font>
      <sz val="10"/>
      <name val="Times New Roman"/>
      <family val="1"/>
    </font>
    <font>
      <b/>
      <sz val="10"/>
      <name val="Times New Roman"/>
      <family val="1"/>
    </font>
    <font>
      <b/>
      <sz val="11"/>
      <name val="Times New Roman"/>
      <family val="1"/>
    </font>
    <font>
      <b/>
      <u/>
      <sz val="10"/>
      <name val="Times New Roman"/>
      <family val="1"/>
    </font>
    <font>
      <sz val="9"/>
      <name val="Times New Roman"/>
      <family val="1"/>
    </font>
    <font>
      <b/>
      <u/>
      <sz val="11"/>
      <name val="Times New Roman"/>
      <family val="1"/>
    </font>
    <font>
      <b/>
      <sz val="12"/>
      <name val="Times New Roman"/>
      <family val="1"/>
    </font>
    <font>
      <sz val="10"/>
      <color indexed="8"/>
      <name val="MS Sans Serif"/>
      <family val="2"/>
    </font>
    <font>
      <sz val="11"/>
      <name val="Times New Roman"/>
      <family val="1"/>
    </font>
    <font>
      <b/>
      <sz val="13"/>
      <name val="Times New Roman"/>
      <family val="1"/>
    </font>
    <font>
      <b/>
      <sz val="9"/>
      <name val="Times New Roman"/>
      <family val="1"/>
    </font>
    <font>
      <i/>
      <sz val="11"/>
      <name val="Times New Roman"/>
      <family val="1"/>
    </font>
    <font>
      <sz val="13"/>
      <name val="Times New Roman"/>
      <family val="1"/>
    </font>
    <font>
      <sz val="12"/>
      <name val="Times New Roman"/>
      <family val="1"/>
    </font>
    <font>
      <sz val="10"/>
      <color indexed="10"/>
      <name val="Times New Roman"/>
      <family val="1"/>
    </font>
    <font>
      <sz val="10"/>
      <color indexed="22"/>
      <name val="MS Sans Serif"/>
      <family val="2"/>
    </font>
    <font>
      <u/>
      <sz val="10"/>
      <name val="Times New Roman"/>
      <family val="1"/>
    </font>
    <font>
      <sz val="10"/>
      <name val="MS Sans Serif"/>
      <family val="2"/>
    </font>
    <font>
      <sz val="11"/>
      <color indexed="10"/>
      <name val="Times New Roman"/>
      <family val="1"/>
    </font>
    <font>
      <b/>
      <i/>
      <sz val="11"/>
      <name val="Times New Roman"/>
      <family val="1"/>
    </font>
    <font>
      <sz val="14"/>
      <name val="Times New Roman"/>
      <family val="1"/>
    </font>
    <font>
      <sz val="10"/>
      <color indexed="8"/>
      <name val="Times New Roman"/>
      <family val="1"/>
    </font>
    <font>
      <sz val="8"/>
      <color indexed="8"/>
      <name val="Times New Roman"/>
      <family val="1"/>
    </font>
    <font>
      <b/>
      <sz val="11"/>
      <color indexed="8"/>
      <name val="Times New Roman"/>
      <family val="1"/>
    </font>
    <font>
      <sz val="11"/>
      <color indexed="8"/>
      <name val="Times New Roman"/>
      <family val="1"/>
    </font>
    <font>
      <sz val="8"/>
      <color indexed="10"/>
      <name val="Times New Roman"/>
      <family val="1"/>
    </font>
    <font>
      <b/>
      <sz val="8"/>
      <name val="Times New Roman"/>
      <family val="1"/>
    </font>
    <font>
      <b/>
      <i/>
      <u/>
      <sz val="11"/>
      <name val="Times New Roman"/>
      <family val="1"/>
    </font>
    <font>
      <b/>
      <i/>
      <u/>
      <sz val="10"/>
      <name val="Times New Roman"/>
      <family val="1"/>
    </font>
    <font>
      <i/>
      <sz val="10"/>
      <name val="Times New Roman"/>
      <family val="1"/>
    </font>
    <font>
      <b/>
      <i/>
      <sz val="10"/>
      <name val="Times New Roman"/>
      <family val="1"/>
    </font>
    <font>
      <b/>
      <i/>
      <u/>
      <sz val="12"/>
      <name val="Times New Roman"/>
      <family val="1"/>
    </font>
    <font>
      <b/>
      <sz val="11"/>
      <color indexed="10"/>
      <name val="Times New Roman"/>
      <family val="1"/>
    </font>
    <font>
      <i/>
      <u/>
      <sz val="12"/>
      <name val="Times New Roman"/>
      <family val="1"/>
    </font>
    <font>
      <i/>
      <u/>
      <sz val="10"/>
      <name val="Times New Roman"/>
      <family val="1"/>
    </font>
    <font>
      <sz val="10"/>
      <color indexed="53"/>
      <name val="Times New Roman"/>
      <family val="1"/>
    </font>
    <font>
      <sz val="8.5"/>
      <name val="Times New Roman"/>
      <family val="1"/>
    </font>
    <font>
      <b/>
      <sz val="13"/>
      <color indexed="8"/>
      <name val="Times New Roman"/>
      <family val="1"/>
    </font>
    <font>
      <b/>
      <sz val="25"/>
      <name val="Times New Roman"/>
      <family val="1"/>
    </font>
    <font>
      <u/>
      <sz val="10"/>
      <color indexed="12"/>
      <name val="Arial"/>
      <family val="2"/>
    </font>
    <font>
      <sz val="8"/>
      <name val="Arial"/>
      <family val="2"/>
    </font>
    <font>
      <sz val="11"/>
      <name val="Arial"/>
      <family val="2"/>
    </font>
    <font>
      <sz val="12"/>
      <color indexed="10"/>
      <name val="Times New Roman"/>
      <family val="1"/>
    </font>
    <font>
      <sz val="11"/>
      <name val="Book Antiqua"/>
      <family val="1"/>
    </font>
    <font>
      <u/>
      <sz val="7.5"/>
      <color indexed="12"/>
      <name val="Arial"/>
      <family val="2"/>
    </font>
    <font>
      <sz val="11"/>
      <name val="Times New Roman"/>
      <family val="1"/>
    </font>
    <font>
      <sz val="10"/>
      <color indexed="9"/>
      <name val="Times New Roman"/>
      <family val="1"/>
    </font>
    <font>
      <sz val="1"/>
      <color indexed="8"/>
      <name val="Courier"/>
      <family val="3"/>
    </font>
    <font>
      <u/>
      <sz val="10"/>
      <color indexed="62"/>
      <name val="Arial"/>
      <family val="2"/>
    </font>
    <font>
      <b/>
      <sz val="12"/>
      <color indexed="9"/>
      <name val="Times New Roman"/>
      <family val="1"/>
    </font>
    <font>
      <b/>
      <sz val="13"/>
      <color indexed="9"/>
      <name val="Times New Roman"/>
      <family val="1"/>
    </font>
    <font>
      <b/>
      <i/>
      <sz val="13"/>
      <color indexed="9"/>
      <name val="Times New Roman"/>
      <family val="1"/>
    </font>
    <font>
      <b/>
      <sz val="11"/>
      <color indexed="9"/>
      <name val="Times New Roman"/>
      <family val="1"/>
    </font>
    <font>
      <b/>
      <sz val="10"/>
      <color indexed="9"/>
      <name val="Times New Roman"/>
      <family val="1"/>
    </font>
    <font>
      <b/>
      <i/>
      <sz val="12"/>
      <color indexed="9"/>
      <name val="Times New Roman"/>
      <family val="1"/>
    </font>
    <font>
      <b/>
      <u/>
      <sz val="11"/>
      <color indexed="9"/>
      <name val="Times New Roman"/>
      <family val="1"/>
    </font>
    <font>
      <sz val="11"/>
      <color indexed="9"/>
      <name val="Times New Roman"/>
      <family val="1"/>
    </font>
    <font>
      <b/>
      <i/>
      <sz val="11"/>
      <color indexed="9"/>
      <name val="Times New Roman"/>
      <family val="1"/>
    </font>
    <font>
      <b/>
      <i/>
      <u/>
      <sz val="12"/>
      <color indexed="9"/>
      <name val="Times New Roman"/>
      <family val="1"/>
    </font>
    <font>
      <b/>
      <i/>
      <sz val="10"/>
      <color indexed="9"/>
      <name val="Times New Roman"/>
      <family val="1"/>
    </font>
    <font>
      <b/>
      <i/>
      <sz val="13"/>
      <name val="Times New Roman"/>
      <family val="1"/>
    </font>
    <font>
      <b/>
      <sz val="16"/>
      <name val="Times New Roman"/>
      <family val="1"/>
    </font>
    <font>
      <sz val="8"/>
      <name val="Arial"/>
      <family val="2"/>
    </font>
    <font>
      <b/>
      <sz val="10"/>
      <color indexed="10"/>
      <name val="Times New Roman"/>
      <family val="1"/>
    </font>
    <font>
      <b/>
      <sz val="11"/>
      <color indexed="9"/>
      <name val="Arial"/>
      <family val="2"/>
    </font>
    <font>
      <sz val="10"/>
      <name val="Arial"/>
      <family val="2"/>
    </font>
    <font>
      <b/>
      <sz val="1"/>
      <color indexed="8"/>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Arial"/>
      <family val="2"/>
    </font>
    <font>
      <sz val="11"/>
      <name val="Arial"/>
      <family val="2"/>
    </font>
    <font>
      <sz val="11"/>
      <color indexed="8"/>
      <name val="Arial"/>
      <family val="2"/>
    </font>
    <font>
      <b/>
      <u/>
      <sz val="12"/>
      <color indexed="9"/>
      <name val="Times New Roman"/>
      <family val="1"/>
    </font>
    <font>
      <b/>
      <sz val="10"/>
      <name val="Arial"/>
      <family val="2"/>
    </font>
    <font>
      <b/>
      <sz val="9"/>
      <color indexed="9"/>
      <name val="Times New Roman"/>
      <family val="1"/>
    </font>
    <font>
      <u/>
      <sz val="9"/>
      <color indexed="62"/>
      <name val="Arial"/>
      <family val="2"/>
    </font>
    <font>
      <i/>
      <sz val="12"/>
      <name val="Times New Roman"/>
      <family val="1"/>
    </font>
    <font>
      <b/>
      <sz val="13"/>
      <name val="Arial"/>
      <family val="2"/>
    </font>
    <font>
      <b/>
      <sz val="10"/>
      <color indexed="9"/>
      <name val="Arial"/>
      <family val="2"/>
    </font>
    <font>
      <sz val="12"/>
      <color indexed="9"/>
      <name val="Times New Roman"/>
      <family val="1"/>
    </font>
    <font>
      <b/>
      <u/>
      <sz val="15"/>
      <color indexed="9"/>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sz val="10"/>
      <color indexed="12"/>
      <name val="Times New Roman"/>
      <family val="1"/>
    </font>
    <font>
      <i/>
      <sz val="10"/>
      <name val="Arial"/>
      <family val="2"/>
    </font>
    <font>
      <sz val="10"/>
      <color indexed="8"/>
      <name val="Arial"/>
      <family val="2"/>
    </font>
    <font>
      <i/>
      <sz val="10"/>
      <color indexed="8"/>
      <name val="Arial"/>
      <family val="2"/>
    </font>
    <font>
      <sz val="9"/>
      <color rgb="FFFF0000"/>
      <name val="Times New Roman"/>
      <family val="1"/>
    </font>
    <font>
      <b/>
      <sz val="10"/>
      <color rgb="FFFF0000"/>
      <name val="Times New Roman"/>
      <family val="1"/>
    </font>
    <font>
      <sz val="10"/>
      <color theme="1" tint="0.14999847407452621"/>
      <name val="Times New Roman"/>
      <family val="1"/>
    </font>
    <font>
      <sz val="10"/>
      <color theme="0"/>
      <name val="Times New Roman"/>
      <family val="1"/>
    </font>
    <font>
      <b/>
      <i/>
      <sz val="14"/>
      <color indexed="9"/>
      <name val="Times New Roman"/>
      <family val="1"/>
    </font>
    <font>
      <b/>
      <i/>
      <sz val="14"/>
      <name val="Times New Roman"/>
      <family val="1"/>
    </font>
    <font>
      <sz val="11"/>
      <color theme="0"/>
      <name val="Arial"/>
      <family val="2"/>
    </font>
    <font>
      <b/>
      <sz val="14"/>
      <name val="Times New Roman"/>
      <family val="1"/>
    </font>
    <font>
      <sz val="16"/>
      <name val="Arial"/>
      <family val="2"/>
    </font>
    <font>
      <b/>
      <sz val="11"/>
      <color theme="0"/>
      <name val="Arial"/>
      <family val="2"/>
    </font>
    <font>
      <sz val="10"/>
      <color rgb="FFFF0000"/>
      <name val="Arial"/>
      <family val="2"/>
    </font>
    <font>
      <u/>
      <sz val="10"/>
      <color indexed="12"/>
      <name val="Arialç"/>
    </font>
  </fonts>
  <fills count="3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62"/>
        <bgColor indexed="64"/>
      </patternFill>
    </fill>
    <fill>
      <patternFill patternType="solid">
        <fgColor indexed="9"/>
        <bgColor indexed="64"/>
      </patternFill>
    </fill>
    <fill>
      <patternFill patternType="solid">
        <fgColor indexed="18"/>
        <bgColor indexed="64"/>
      </patternFill>
    </fill>
    <fill>
      <patternFill patternType="solid">
        <fgColor theme="0"/>
        <bgColor indexed="64"/>
      </patternFill>
    </fill>
    <fill>
      <patternFill patternType="solid">
        <fgColor rgb="FFFFFF00"/>
        <bgColor indexed="64"/>
      </patternFill>
    </fill>
    <fill>
      <patternFill patternType="solid">
        <fgColor rgb="FF333399"/>
        <bgColor indexed="64"/>
      </patternFill>
    </fill>
  </fills>
  <borders count="1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4"/>
      </left>
      <right/>
      <top/>
      <bottom/>
      <diagonal/>
    </border>
    <border>
      <left style="double">
        <color indexed="64"/>
      </left>
      <right style="double">
        <color indexed="64"/>
      </right>
      <top/>
      <bottom/>
      <diagonal/>
    </border>
    <border>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top style="thin">
        <color indexed="64"/>
      </top>
      <bottom style="thin">
        <color indexed="64"/>
      </bottom>
      <diagonal/>
    </border>
    <border>
      <left style="double">
        <color indexed="64"/>
      </left>
      <right/>
      <top style="double">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double">
        <color indexed="64"/>
      </bottom>
      <diagonal/>
    </border>
    <border>
      <left style="double">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8"/>
      </top>
      <bottom style="dashed">
        <color indexed="8"/>
      </bottom>
      <diagonal/>
    </border>
    <border>
      <left/>
      <right/>
      <top style="thin">
        <color indexed="64"/>
      </top>
      <bottom/>
      <diagonal/>
    </border>
    <border>
      <left/>
      <right/>
      <top style="double">
        <color indexed="64"/>
      </top>
      <bottom style="double">
        <color indexed="64"/>
      </bottom>
      <diagonal/>
    </border>
    <border>
      <left/>
      <right/>
      <top style="double">
        <color indexed="64"/>
      </top>
      <bottom/>
      <diagonal/>
    </border>
    <border>
      <left style="double">
        <color indexed="64"/>
      </left>
      <right style="double">
        <color indexed="64"/>
      </right>
      <top/>
      <bottom style="thin">
        <color indexed="64"/>
      </bottom>
      <diagonal/>
    </border>
    <border>
      <left/>
      <right/>
      <top style="dashed">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right style="thin">
        <color indexed="64"/>
      </right>
      <top style="double">
        <color indexed="64"/>
      </top>
      <bottom/>
      <diagonal/>
    </border>
    <border>
      <left style="medium">
        <color indexed="64"/>
      </left>
      <right style="double">
        <color indexed="64"/>
      </right>
      <top/>
      <bottom/>
      <diagonal/>
    </border>
    <border>
      <left style="thin">
        <color indexed="64"/>
      </left>
      <right style="double">
        <color indexed="64"/>
      </right>
      <top style="thin">
        <color indexed="64"/>
      </top>
      <bottom/>
      <diagonal/>
    </border>
    <border>
      <left/>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ck">
        <color auto="1"/>
      </left>
      <right style="thick">
        <color auto="1"/>
      </right>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top style="thick">
        <color indexed="64"/>
      </top>
      <bottom style="thick">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
      <left/>
      <right/>
      <top style="dotted">
        <color indexed="64"/>
      </top>
      <bottom style="thin">
        <color indexed="64"/>
      </bottom>
      <diagonal/>
    </border>
    <border>
      <left/>
      <right/>
      <top/>
      <bottom style="dashed">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77">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6" borderId="0" applyNumberFormat="0" applyBorder="0" applyAlignment="0" applyProtection="0"/>
    <xf numFmtId="0" fontId="74" fillId="5"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12" borderId="0" applyNumberFormat="0" applyBorder="0" applyAlignment="0" applyProtection="0"/>
    <xf numFmtId="0" fontId="74" fillId="10" borderId="0" applyNumberFormat="0" applyBorder="0" applyAlignment="0" applyProtection="0"/>
    <xf numFmtId="0" fontId="74" fillId="2" borderId="0" applyNumberFormat="0" applyBorder="0" applyAlignment="0" applyProtection="0"/>
    <xf numFmtId="0" fontId="74" fillId="13" borderId="0" applyNumberFormat="0" applyBorder="0" applyAlignment="0" applyProtection="0"/>
    <xf numFmtId="0" fontId="116" fillId="6" borderId="0" applyNumberFormat="0" applyBorder="0" applyAlignment="0" applyProtection="0"/>
    <xf numFmtId="0" fontId="116" fillId="14" borderId="0" applyNumberFormat="0" applyBorder="0" applyAlignment="0" applyProtection="0"/>
    <xf numFmtId="0" fontId="116" fillId="13" borderId="0" applyNumberFormat="0" applyBorder="0" applyAlignment="0" applyProtection="0"/>
    <xf numFmtId="0" fontId="116" fillId="8" borderId="0" applyNumberFormat="0" applyBorder="0" applyAlignment="0" applyProtection="0"/>
    <xf numFmtId="0" fontId="116" fillId="6" borderId="0" applyNumberFormat="0" applyBorder="0" applyAlignment="0" applyProtection="0"/>
    <xf numFmtId="0" fontId="116" fillId="3" borderId="0" applyNumberFormat="0" applyBorder="0" applyAlignment="0" applyProtection="0"/>
    <xf numFmtId="0" fontId="75" fillId="15" borderId="0" applyNumberFormat="0" applyBorder="0" applyAlignment="0" applyProtection="0"/>
    <xf numFmtId="0" fontId="75" fillId="3" borderId="0" applyNumberFormat="0" applyBorder="0" applyAlignment="0" applyProtection="0"/>
    <xf numFmtId="0" fontId="75" fillId="12"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116" fillId="19" borderId="0" applyNumberFormat="0" applyBorder="0" applyAlignment="0" applyProtection="0"/>
    <xf numFmtId="0" fontId="116" fillId="14" borderId="0" applyNumberFormat="0" applyBorder="0" applyAlignment="0" applyProtection="0"/>
    <xf numFmtId="0" fontId="116" fillId="13" borderId="0" applyNumberFormat="0" applyBorder="0" applyAlignment="0" applyProtection="0"/>
    <xf numFmtId="0" fontId="116" fillId="20" borderId="0" applyNumberFormat="0" applyBorder="0" applyAlignment="0" applyProtection="0"/>
    <xf numFmtId="0" fontId="116" fillId="17" borderId="0" applyNumberFormat="0" applyBorder="0" applyAlignment="0" applyProtection="0"/>
    <xf numFmtId="0" fontId="116" fillId="21" borderId="0" applyNumberFormat="0" applyBorder="0" applyAlignment="0" applyProtection="0"/>
    <xf numFmtId="0" fontId="5" fillId="0" borderId="0" applyNumberFormat="0" applyFill="0" applyBorder="0" applyAlignment="0" applyProtection="0"/>
    <xf numFmtId="0" fontId="108" fillId="10" borderId="0" applyNumberFormat="0" applyBorder="0" applyAlignment="0" applyProtection="0"/>
    <xf numFmtId="0" fontId="76" fillId="9" borderId="0" applyNumberFormat="0" applyBorder="0" applyAlignment="0" applyProtection="0"/>
    <xf numFmtId="0" fontId="111" fillId="22" borderId="1" applyNumberFormat="0" applyAlignment="0" applyProtection="0"/>
    <xf numFmtId="0" fontId="77" fillId="23" borderId="1" applyNumberFormat="0" applyAlignment="0" applyProtection="0"/>
    <xf numFmtId="0" fontId="78" fillId="24" borderId="2" applyNumberFormat="0" applyAlignment="0" applyProtection="0"/>
    <xf numFmtId="0" fontId="79" fillId="0" borderId="3" applyNumberFormat="0" applyFill="0" applyAlignment="0" applyProtection="0"/>
    <xf numFmtId="0" fontId="113" fillId="24" borderId="2" applyNumberFormat="0" applyAlignment="0" applyProtection="0"/>
    <xf numFmtId="165" fontId="5" fillId="0" borderId="0" applyFont="0" applyFill="0" applyBorder="0" applyAlignment="0" applyProtection="0"/>
    <xf numFmtId="3" fontId="22" fillId="0" borderId="0" applyFont="0" applyFill="0" applyBorder="0" applyAlignment="0" applyProtection="0"/>
    <xf numFmtId="179" fontId="5" fillId="0" borderId="0" applyFont="0" applyFill="0" applyBorder="0" applyAlignment="0" applyProtection="0"/>
    <xf numFmtId="176" fontId="50" fillId="0" borderId="0" applyFont="0" applyFill="0" applyBorder="0" applyAlignment="0" applyProtection="0"/>
    <xf numFmtId="177" fontId="50" fillId="0" borderId="0" applyFont="0" applyFill="0" applyBorder="0" applyAlignment="0" applyProtection="0"/>
    <xf numFmtId="0" fontId="80" fillId="0" borderId="0" applyNumberFormat="0" applyFill="0" applyBorder="0" applyAlignment="0" applyProtection="0"/>
    <xf numFmtId="0" fontId="75" fillId="25" borderId="0" applyNumberFormat="0" applyBorder="0" applyAlignment="0" applyProtection="0"/>
    <xf numFmtId="0" fontId="75" fillId="21" borderId="0" applyNumberFormat="0" applyBorder="0" applyAlignment="0" applyProtection="0"/>
    <xf numFmtId="0" fontId="75" fillId="26"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4" borderId="0" applyNumberFormat="0" applyBorder="0" applyAlignment="0" applyProtection="0"/>
    <xf numFmtId="0" fontId="81" fillId="5" borderId="1" applyNumberFormat="0" applyAlignment="0" applyProtection="0"/>
    <xf numFmtId="0" fontId="5" fillId="0" borderId="0" applyFont="0" applyFill="0" applyBorder="0" applyAlignment="0" applyProtection="0"/>
    <xf numFmtId="0" fontId="115" fillId="0" borderId="0" applyNumberFormat="0" applyFill="0" applyBorder="0" applyAlignment="0" applyProtection="0"/>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24" fillId="0" borderId="0"/>
    <xf numFmtId="0" fontId="107" fillId="6" borderId="0" applyNumberFormat="0" applyBorder="0" applyAlignment="0" applyProtection="0"/>
    <xf numFmtId="0" fontId="104" fillId="0" borderId="4" applyNumberFormat="0" applyFill="0" applyAlignment="0" applyProtection="0"/>
    <xf numFmtId="0" fontId="105" fillId="0" borderId="5" applyNumberFormat="0" applyFill="0" applyAlignment="0" applyProtection="0"/>
    <xf numFmtId="0" fontId="106" fillId="0" borderId="6" applyNumberFormat="0" applyFill="0" applyAlignment="0" applyProtection="0"/>
    <xf numFmtId="0" fontId="106" fillId="0" borderId="0" applyNumberFormat="0" applyFill="0" applyBorder="0" applyAlignment="0" applyProtection="0"/>
    <xf numFmtId="0" fontId="46"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82" fillId="8" borderId="0" applyNumberFormat="0" applyBorder="0" applyAlignment="0" applyProtection="0"/>
    <xf numFmtId="0" fontId="109" fillId="11" borderId="1" applyNumberFormat="0" applyAlignment="0" applyProtection="0"/>
    <xf numFmtId="15" fontId="5" fillId="0" borderId="0"/>
    <xf numFmtId="0" fontId="112" fillId="0" borderId="7" applyNumberFormat="0" applyFill="0" applyAlignment="0" applyProtection="0"/>
    <xf numFmtId="168"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 fontId="52" fillId="0" borderId="0" applyFont="0" applyFill="0" applyBorder="0" applyAlignment="0" applyProtection="0"/>
    <xf numFmtId="0" fontId="83" fillId="11" borderId="0" applyNumberFormat="0" applyBorder="0" applyAlignment="0" applyProtection="0"/>
    <xf numFmtId="0" fontId="5" fillId="0" borderId="0"/>
    <xf numFmtId="0" fontId="14" fillId="0" borderId="0"/>
    <xf numFmtId="0" fontId="5" fillId="0" borderId="0"/>
    <xf numFmtId="0" fontId="5" fillId="0" borderId="0"/>
    <xf numFmtId="0" fontId="5" fillId="0" borderId="0"/>
    <xf numFmtId="0" fontId="74" fillId="4" borderId="8" applyNumberFormat="0" applyFont="0" applyAlignment="0" applyProtection="0"/>
    <xf numFmtId="0" fontId="5" fillId="4" borderId="8" applyNumberFormat="0" applyFont="0" applyAlignment="0" applyProtection="0"/>
    <xf numFmtId="178" fontId="4" fillId="0" borderId="0" applyFont="0" applyFill="0" applyBorder="0" applyAlignment="0" applyProtection="0"/>
    <xf numFmtId="186" fontId="73" fillId="0" borderId="0">
      <protection locked="0"/>
    </xf>
    <xf numFmtId="0" fontId="110" fillId="22" borderId="9" applyNumberFormat="0" applyAlignment="0" applyProtection="0"/>
    <xf numFmtId="9" fontId="5" fillId="0" borderId="0" applyFont="0" applyFill="0" applyBorder="0" applyAlignment="0" applyProtection="0"/>
    <xf numFmtId="0" fontId="84" fillId="23" borderId="9"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103" fillId="0" borderId="0" applyNumberFormat="0" applyFill="0" applyBorder="0" applyAlignment="0" applyProtection="0"/>
    <xf numFmtId="0" fontId="87" fillId="0" borderId="0" applyNumberFormat="0" applyFill="0" applyBorder="0" applyAlignment="0" applyProtection="0"/>
    <xf numFmtId="0" fontId="88" fillId="0" borderId="10" applyNumberFormat="0" applyFill="0" applyAlignment="0" applyProtection="0"/>
    <xf numFmtId="0" fontId="89" fillId="0" borderId="11" applyNumberFormat="0" applyFill="0" applyAlignment="0" applyProtection="0"/>
    <xf numFmtId="0" fontId="80" fillId="0" borderId="12" applyNumberFormat="0" applyFill="0" applyAlignment="0" applyProtection="0"/>
    <xf numFmtId="0" fontId="90" fillId="0" borderId="13" applyNumberFormat="0" applyFill="0" applyAlignment="0" applyProtection="0"/>
    <xf numFmtId="0" fontId="24" fillId="0" borderId="0"/>
    <xf numFmtId="0" fontId="114" fillId="0" borderId="0" applyNumberFormat="0" applyFill="0" applyBorder="0" applyAlignment="0" applyProtection="0"/>
    <xf numFmtId="0" fontId="75" fillId="14" borderId="0" applyNumberFormat="0" applyBorder="0" applyAlignment="0" applyProtection="0"/>
    <xf numFmtId="0" fontId="75" fillId="19"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75" fillId="3" borderId="0" applyNumberFormat="0" applyBorder="0" applyAlignment="0" applyProtection="0"/>
    <xf numFmtId="0" fontId="75" fillId="6" borderId="0" applyNumberFormat="0" applyBorder="0" applyAlignment="0" applyProtection="0"/>
    <xf numFmtId="0" fontId="75" fillId="8" borderId="0" applyNumberFormat="0" applyBorder="0" applyAlignment="0" applyProtection="0"/>
    <xf numFmtId="0" fontId="75"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75" fillId="6" borderId="0" applyNumberFormat="0" applyBorder="0" applyAlignment="0" applyProtection="0"/>
    <xf numFmtId="0" fontId="75" fillId="14" borderId="0" applyNumberFormat="0" applyBorder="0" applyAlignment="0" applyProtection="0"/>
    <xf numFmtId="0" fontId="75" fillId="13" borderId="0" applyNumberFormat="0" applyBorder="0" applyAlignment="0" applyProtection="0"/>
    <xf numFmtId="0" fontId="75" fillId="8" borderId="0" applyNumberFormat="0" applyBorder="0" applyAlignment="0" applyProtection="0"/>
    <xf numFmtId="0" fontId="75" fillId="6" borderId="0" applyNumberFormat="0" applyBorder="0" applyAlignment="0" applyProtection="0"/>
    <xf numFmtId="0" fontId="75" fillId="3" borderId="0" applyNumberFormat="0" applyBorder="0" applyAlignment="0" applyProtection="0"/>
    <xf numFmtId="0" fontId="75" fillId="15" borderId="0" applyNumberFormat="0" applyBorder="0" applyAlignment="0" applyProtection="0"/>
    <xf numFmtId="0" fontId="75" fillId="3" borderId="0" applyNumberFormat="0" applyBorder="0" applyAlignment="0" applyProtection="0"/>
    <xf numFmtId="0" fontId="75" fillId="12"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14" borderId="0" applyNumberFormat="0" applyBorder="0" applyAlignment="0" applyProtection="0"/>
    <xf numFmtId="0" fontId="75" fillId="13" borderId="0" applyNumberFormat="0" applyBorder="0" applyAlignment="0" applyProtection="0"/>
    <xf numFmtId="0" fontId="75" fillId="20" borderId="0" applyNumberFormat="0" applyBorder="0" applyAlignment="0" applyProtection="0"/>
    <xf numFmtId="0" fontId="75" fillId="17" borderId="0" applyNumberFormat="0" applyBorder="0" applyAlignment="0" applyProtection="0"/>
    <xf numFmtId="0" fontId="75" fillId="21" borderId="0" applyNumberFormat="0" applyBorder="0" applyAlignment="0" applyProtection="0"/>
    <xf numFmtId="0" fontId="75" fillId="14" borderId="0" applyNumberFormat="0" applyBorder="0" applyAlignment="0" applyProtection="0"/>
    <xf numFmtId="0" fontId="82" fillId="10" borderId="0" applyNumberFormat="0" applyBorder="0" applyAlignment="0" applyProtection="0"/>
    <xf numFmtId="0" fontId="76" fillId="9" borderId="0" applyNumberFormat="0" applyBorder="0" applyAlignment="0" applyProtection="0"/>
    <xf numFmtId="0" fontId="75" fillId="6" borderId="0" applyNumberFormat="0" applyBorder="0" applyAlignment="0" applyProtection="0"/>
    <xf numFmtId="0" fontId="77" fillId="23" borderId="1" applyNumberFormat="0" applyAlignment="0" applyProtection="0"/>
    <xf numFmtId="0" fontId="78" fillId="24" borderId="2" applyNumberFormat="0" applyAlignment="0" applyProtection="0"/>
    <xf numFmtId="0" fontId="79" fillId="0" borderId="3" applyNumberFormat="0" applyFill="0" applyAlignment="0" applyProtection="0"/>
    <xf numFmtId="0" fontId="78" fillId="24" borderId="2" applyNumberFormat="0" applyAlignment="0" applyProtection="0"/>
    <xf numFmtId="0" fontId="80" fillId="0" borderId="0" applyNumberFormat="0" applyFill="0" applyBorder="0" applyAlignment="0" applyProtection="0"/>
    <xf numFmtId="0" fontId="75" fillId="25" borderId="0" applyNumberFormat="0" applyBorder="0" applyAlignment="0" applyProtection="0"/>
    <xf numFmtId="0" fontId="75" fillId="21" borderId="0" applyNumberFormat="0" applyBorder="0" applyAlignment="0" applyProtection="0"/>
    <xf numFmtId="0" fontId="75" fillId="26"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4" borderId="0" applyNumberFormat="0" applyBorder="0" applyAlignment="0" applyProtection="0"/>
    <xf numFmtId="0" fontId="81" fillId="5" borderId="1" applyNumberFormat="0" applyAlignment="0" applyProtection="0"/>
    <xf numFmtId="0" fontId="86" fillId="0" borderId="0" applyNumberFormat="0" applyFill="0" applyBorder="0" applyAlignment="0" applyProtection="0"/>
    <xf numFmtId="0" fontId="84" fillId="22" borderId="9" applyNumberFormat="0" applyAlignment="0" applyProtection="0"/>
    <xf numFmtId="0" fontId="76" fillId="6" borderId="0" applyNumberFormat="0" applyBorder="0" applyAlignment="0" applyProtection="0"/>
    <xf numFmtId="0" fontId="75" fillId="17" borderId="0" applyNumberFormat="0" applyBorder="0" applyAlignment="0" applyProtection="0"/>
    <xf numFmtId="0" fontId="82" fillId="8" borderId="0" applyNumberFormat="0" applyBorder="0" applyAlignment="0" applyProtection="0"/>
    <xf numFmtId="0" fontId="81" fillId="11" borderId="1" applyNumberFormat="0" applyAlignment="0" applyProtection="0"/>
    <xf numFmtId="0" fontId="75" fillId="14" borderId="0" applyNumberFormat="0" applyBorder="0" applyAlignment="0" applyProtection="0"/>
    <xf numFmtId="0" fontId="85" fillId="0" borderId="7" applyNumberFormat="0" applyFill="0" applyAlignment="0" applyProtection="0"/>
    <xf numFmtId="4" fontId="15" fillId="0" borderId="0" applyFont="0" applyFill="0" applyBorder="0" applyAlignment="0" applyProtection="0"/>
    <xf numFmtId="0" fontId="83" fillId="11" borderId="0" applyNumberFormat="0" applyBorder="0" applyAlignment="0" applyProtection="0"/>
    <xf numFmtId="0" fontId="75" fillId="19" borderId="0" applyNumberFormat="0" applyBorder="0" applyAlignment="0" applyProtection="0"/>
    <xf numFmtId="0" fontId="3" fillId="4" borderId="8" applyNumberFormat="0" applyFont="0" applyAlignment="0" applyProtection="0"/>
    <xf numFmtId="0" fontId="84" fillId="22" borderId="9" applyNumberFormat="0" applyAlignment="0" applyProtection="0"/>
    <xf numFmtId="0" fontId="84" fillId="23" borderId="9"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10" applyNumberFormat="0" applyFill="0" applyAlignment="0" applyProtection="0"/>
    <xf numFmtId="0" fontId="89" fillId="0" borderId="11" applyNumberFormat="0" applyFill="0" applyAlignment="0" applyProtection="0"/>
    <xf numFmtId="0" fontId="80" fillId="0" borderId="12" applyNumberFormat="0" applyFill="0" applyAlignment="0" applyProtection="0"/>
    <xf numFmtId="0" fontId="90" fillId="0" borderId="13" applyNumberFormat="0" applyFill="0" applyAlignment="0" applyProtection="0"/>
    <xf numFmtId="0" fontId="85" fillId="0" borderId="0" applyNumberFormat="0" applyFill="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7" fillId="23" borderId="1" applyNumberFormat="0" applyAlignment="0" applyProtection="0"/>
    <xf numFmtId="0" fontId="77" fillId="23" borderId="1" applyNumberFormat="0" applyAlignment="0" applyProtection="0"/>
    <xf numFmtId="0" fontId="77" fillId="23" borderId="1" applyNumberFormat="0" applyAlignment="0" applyProtection="0"/>
    <xf numFmtId="0" fontId="78" fillId="24" borderId="2" applyNumberFormat="0" applyAlignment="0" applyProtection="0"/>
    <xf numFmtId="0" fontId="78" fillId="24" borderId="2" applyNumberFormat="0" applyAlignment="0" applyProtection="0"/>
    <xf numFmtId="0" fontId="78" fillId="24" borderId="2" applyNumberFormat="0" applyAlignment="0" applyProtection="0"/>
    <xf numFmtId="0" fontId="79" fillId="0" borderId="3" applyNumberFormat="0" applyFill="0" applyAlignment="0" applyProtection="0"/>
    <xf numFmtId="0" fontId="79" fillId="0" borderId="3" applyNumberFormat="0" applyFill="0" applyAlignment="0" applyProtection="0"/>
    <xf numFmtId="0" fontId="79" fillId="0" borderId="3" applyNumberFormat="0" applyFill="0" applyAlignment="0" applyProtection="0"/>
    <xf numFmtId="41"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81" fillId="5" borderId="1" applyNumberFormat="0" applyAlignment="0" applyProtection="0"/>
    <xf numFmtId="0" fontId="81" fillId="5" borderId="1" applyNumberFormat="0" applyAlignment="0" applyProtection="0"/>
    <xf numFmtId="0" fontId="81" fillId="5" borderId="1" applyNumberFormat="0" applyAlignment="0" applyProtection="0"/>
    <xf numFmtId="0" fontId="5" fillId="0" borderId="0" applyNumberFormat="0" applyFill="0" applyBorder="0" applyAlignment="0" applyProtection="0">
      <alignment vertical="top"/>
      <protection locked="0"/>
    </xf>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2" fillId="0" borderId="0"/>
    <xf numFmtId="0" fontId="2" fillId="0" borderId="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178" fontId="118"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84" fillId="23" borderId="9" applyNumberFormat="0" applyAlignment="0" applyProtection="0"/>
    <xf numFmtId="0" fontId="84" fillId="23" borderId="9" applyNumberFormat="0" applyAlignment="0" applyProtection="0"/>
    <xf numFmtId="0" fontId="84" fillId="23" borderId="9" applyNumberFormat="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0" fillId="0" borderId="12" applyNumberFormat="0" applyFill="0" applyAlignment="0" applyProtection="0"/>
    <xf numFmtId="0" fontId="80" fillId="0" borderId="12" applyNumberFormat="0" applyFill="0" applyAlignment="0" applyProtection="0"/>
    <xf numFmtId="0" fontId="80" fillId="0" borderId="12"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0" fillId="0" borderId="13" applyNumberFormat="0" applyFill="0" applyAlignment="0" applyProtection="0"/>
    <xf numFmtId="0" fontId="90" fillId="0" borderId="13" applyNumberFormat="0" applyFill="0" applyAlignment="0" applyProtection="0"/>
    <xf numFmtId="0" fontId="90" fillId="0" borderId="13" applyNumberFormat="0" applyFill="0" applyAlignment="0" applyProtection="0"/>
    <xf numFmtId="0" fontId="75" fillId="13" borderId="0" applyNumberFormat="0" applyBorder="0" applyAlignment="0" applyProtection="0"/>
    <xf numFmtId="0" fontId="75" fillId="20" borderId="0" applyNumberFormat="0" applyBorder="0" applyAlignment="0" applyProtection="0"/>
    <xf numFmtId="0" fontId="75" fillId="17" borderId="0" applyNumberFormat="0" applyBorder="0" applyAlignment="0" applyProtection="0"/>
    <xf numFmtId="0" fontId="75" fillId="21" borderId="0" applyNumberFormat="0" applyBorder="0" applyAlignment="0" applyProtection="0"/>
    <xf numFmtId="0" fontId="82" fillId="10" borderId="0" applyNumberFormat="0" applyBorder="0" applyAlignment="0" applyProtection="0"/>
    <xf numFmtId="0" fontId="78" fillId="24" borderId="2" applyNumberFormat="0" applyAlignment="0" applyProtection="0"/>
    <xf numFmtId="0" fontId="75" fillId="20" borderId="0" applyNumberFormat="0" applyBorder="0" applyAlignment="0" applyProtection="0"/>
    <xf numFmtId="4" fontId="15"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76" fillId="6" borderId="0" applyNumberFormat="0" applyBorder="0" applyAlignment="0" applyProtection="0"/>
    <xf numFmtId="4" fontId="15" fillId="0" borderId="0" applyFont="0" applyFill="0" applyBorder="0" applyAlignment="0" applyProtection="0"/>
    <xf numFmtId="0" fontId="81" fillId="11" borderId="1" applyNumberFormat="0" applyAlignment="0" applyProtection="0"/>
    <xf numFmtId="0" fontId="85" fillId="0" borderId="7" applyNumberFormat="0" applyFill="0" applyAlignment="0" applyProtection="0"/>
    <xf numFmtId="4" fontId="15" fillId="0" borderId="0" applyFont="0" applyFill="0" applyBorder="0" applyAlignment="0" applyProtection="0"/>
    <xf numFmtId="0" fontId="82" fillId="10" borderId="0" applyNumberFormat="0" applyBorder="0" applyAlignment="0" applyProtection="0"/>
    <xf numFmtId="0" fontId="75" fillId="20" borderId="0" applyNumberFormat="0" applyBorder="0" applyAlignment="0" applyProtection="0"/>
    <xf numFmtId="0" fontId="75" fillId="13" borderId="0" applyNumberFormat="0" applyBorder="0" applyAlignment="0" applyProtection="0"/>
    <xf numFmtId="0" fontId="84" fillId="22" borderId="9" applyNumberFormat="0" applyAlignment="0" applyProtection="0"/>
    <xf numFmtId="0" fontId="75" fillId="6" borderId="0" applyNumberFormat="0" applyBorder="0" applyAlignment="0" applyProtection="0"/>
    <xf numFmtId="0" fontId="75" fillId="6" borderId="0" applyNumberFormat="0" applyBorder="0" applyAlignment="0" applyProtection="0"/>
    <xf numFmtId="0" fontId="85" fillId="0" borderId="0" applyNumberFormat="0" applyFill="0" applyBorder="0" applyAlignment="0" applyProtection="0"/>
    <xf numFmtId="0" fontId="75" fillId="21" borderId="0" applyNumberFormat="0" applyBorder="0" applyAlignment="0" applyProtection="0"/>
    <xf numFmtId="0" fontId="78" fillId="24" borderId="2" applyNumberFormat="0" applyAlignment="0" applyProtection="0"/>
    <xf numFmtId="0" fontId="76" fillId="6" borderId="0" applyNumberFormat="0" applyBorder="0" applyAlignment="0" applyProtection="0"/>
    <xf numFmtId="0" fontId="81" fillId="11" borderId="1" applyNumberFormat="0" applyAlignment="0" applyProtection="0"/>
    <xf numFmtId="0" fontId="85" fillId="0" borderId="7"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75" fillId="6" borderId="0" applyNumberFormat="0" applyBorder="0" applyAlignment="0" applyProtection="0"/>
    <xf numFmtId="0" fontId="75" fillId="6" borderId="0" applyNumberFormat="0" applyBorder="0" applyAlignment="0" applyProtection="0"/>
    <xf numFmtId="0" fontId="84" fillId="22" borderId="9" applyNumberFormat="0" applyAlignment="0" applyProtection="0"/>
    <xf numFmtId="0" fontId="75" fillId="13" borderId="0" applyNumberFormat="0" applyBorder="0" applyAlignment="0" applyProtection="0"/>
    <xf numFmtId="0" fontId="82" fillId="10" borderId="0" applyNumberFormat="0" applyBorder="0" applyAlignment="0" applyProtection="0"/>
    <xf numFmtId="0" fontId="85" fillId="0" borderId="7" applyNumberFormat="0" applyFill="0" applyAlignment="0" applyProtection="0"/>
    <xf numFmtId="0" fontId="81" fillId="11" borderId="1" applyNumberFormat="0" applyAlignment="0" applyProtection="0"/>
    <xf numFmtId="0" fontId="76" fillId="6" borderId="0" applyNumberFormat="0" applyBorder="0" applyAlignment="0" applyProtection="0"/>
    <xf numFmtId="0" fontId="78" fillId="24" borderId="2" applyNumberFormat="0" applyAlignment="0" applyProtection="0"/>
    <xf numFmtId="0" fontId="75" fillId="21" borderId="0" applyNumberFormat="0" applyBorder="0" applyAlignment="0" applyProtection="0"/>
    <xf numFmtId="0" fontId="75" fillId="17" borderId="0" applyNumberFormat="0" applyBorder="0" applyAlignment="0" applyProtection="0"/>
    <xf numFmtId="0" fontId="75" fillId="14" borderId="0" applyNumberFormat="0" applyBorder="0" applyAlignment="0" applyProtection="0"/>
    <xf numFmtId="0" fontId="75" fillId="19" borderId="0" applyNumberFormat="0" applyBorder="0" applyAlignment="0" applyProtection="0"/>
    <xf numFmtId="0" fontId="75" fillId="3" borderId="0" applyNumberFormat="0" applyBorder="0" applyAlignment="0" applyProtection="0"/>
    <xf numFmtId="0" fontId="75" fillId="13" borderId="0" applyNumberFormat="0" applyBorder="0" applyAlignment="0" applyProtection="0"/>
    <xf numFmtId="0" fontId="75" fillId="8" borderId="0" applyNumberFormat="0" applyBorder="0" applyAlignment="0" applyProtection="0"/>
    <xf numFmtId="0" fontId="75" fillId="14" borderId="0" applyNumberFormat="0" applyBorder="0" applyAlignment="0" applyProtection="0"/>
    <xf numFmtId="0" fontId="75" fillId="3" borderId="0" applyNumberFormat="0" applyBorder="0" applyAlignment="0" applyProtection="0"/>
    <xf numFmtId="0" fontId="75" fillId="13" borderId="0" applyNumberFormat="0" applyBorder="0" applyAlignment="0" applyProtection="0"/>
    <xf numFmtId="0" fontId="75" fillId="8" borderId="0" applyNumberFormat="0" applyBorder="0" applyAlignment="0" applyProtection="0"/>
    <xf numFmtId="0" fontId="75" fillId="14" borderId="0" applyNumberFormat="0" applyBorder="0" applyAlignment="0" applyProtection="0"/>
    <xf numFmtId="0" fontId="5" fillId="0" borderId="0" applyNumberForma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0" fontId="5" fillId="0" borderId="0" applyNumberFormat="0" applyFill="0" applyBorder="0" applyAlignment="0" applyProtection="0"/>
    <xf numFmtId="9" fontId="5" fillId="0" borderId="0" applyFont="0" applyFill="0" applyBorder="0" applyAlignment="0" applyProtection="0"/>
    <xf numFmtId="164" fontId="1" fillId="0" borderId="0" applyFont="0" applyFill="0" applyBorder="0" applyAlignment="0" applyProtection="0"/>
  </cellStyleXfs>
  <cellXfs count="1267">
    <xf numFmtId="0" fontId="0" fillId="0" borderId="0" xfId="0"/>
    <xf numFmtId="0" fontId="7" fillId="0" borderId="0" xfId="43" applyFont="1"/>
    <xf numFmtId="167" fontId="0" fillId="0" borderId="0" xfId="86" applyFont="1"/>
    <xf numFmtId="0" fontId="9" fillId="0" borderId="0" xfId="43" applyFont="1" applyFill="1"/>
    <xf numFmtId="0" fontId="7" fillId="0" borderId="14" xfId="43" applyFont="1" applyFill="1" applyBorder="1"/>
    <xf numFmtId="0" fontId="15" fillId="0" borderId="0" xfId="43" applyFont="1" applyFill="1"/>
    <xf numFmtId="0" fontId="7" fillId="0" borderId="0" xfId="43" applyFont="1" applyFill="1"/>
    <xf numFmtId="0" fontId="0" fillId="0" borderId="0" xfId="43" applyFont="1" applyFill="1"/>
    <xf numFmtId="0" fontId="20" fillId="0" borderId="0" xfId="43" applyFont="1" applyFill="1"/>
    <xf numFmtId="0" fontId="55" fillId="0" borderId="0" xfId="79" applyFont="1" applyFill="1" applyAlignment="1" applyProtection="1">
      <alignment horizontal="center"/>
    </xf>
    <xf numFmtId="0" fontId="56" fillId="27" borderId="14" xfId="43" applyFont="1" applyFill="1" applyBorder="1"/>
    <xf numFmtId="0" fontId="59" fillId="27" borderId="14" xfId="43" applyFont="1" applyFill="1" applyBorder="1"/>
    <xf numFmtId="3" fontId="56" fillId="27" borderId="15" xfId="43" applyNumberFormat="1" applyFont="1" applyFill="1" applyBorder="1"/>
    <xf numFmtId="0" fontId="62" fillId="27" borderId="15" xfId="43" applyFont="1" applyFill="1" applyBorder="1"/>
    <xf numFmtId="0" fontId="62" fillId="27" borderId="15" xfId="43" applyFont="1" applyFill="1" applyBorder="1" applyAlignment="1">
      <alignment vertical="center" wrapText="1"/>
    </xf>
    <xf numFmtId="0" fontId="56" fillId="27" borderId="15" xfId="43" applyFont="1" applyFill="1" applyBorder="1" applyAlignment="1">
      <alignment horizontal="center"/>
    </xf>
    <xf numFmtId="3" fontId="56" fillId="27" borderId="16" xfId="43" applyNumberFormat="1" applyFont="1" applyFill="1" applyBorder="1"/>
    <xf numFmtId="3" fontId="56" fillId="27" borderId="17" xfId="43" applyNumberFormat="1" applyFont="1" applyFill="1" applyBorder="1" applyAlignment="1">
      <alignment vertical="center"/>
    </xf>
    <xf numFmtId="3" fontId="56" fillId="27" borderId="18" xfId="43" applyNumberFormat="1" applyFont="1" applyFill="1" applyBorder="1" applyAlignment="1">
      <alignment vertical="center"/>
    </xf>
    <xf numFmtId="3" fontId="56" fillId="27" borderId="19" xfId="43" applyNumberFormat="1" applyFont="1" applyFill="1" applyBorder="1" applyAlignment="1">
      <alignment vertical="center"/>
    </xf>
    <xf numFmtId="3" fontId="58" fillId="27" borderId="20" xfId="43" applyNumberFormat="1" applyFont="1" applyFill="1" applyBorder="1"/>
    <xf numFmtId="3" fontId="58" fillId="27" borderId="15" xfId="43" applyNumberFormat="1" applyFont="1" applyFill="1" applyBorder="1"/>
    <xf numFmtId="3" fontId="64" fillId="27" borderId="21" xfId="43" applyNumberFormat="1" applyFont="1" applyFill="1" applyBorder="1"/>
    <xf numFmtId="3" fontId="64" fillId="27" borderId="22" xfId="43" applyNumberFormat="1" applyFont="1" applyFill="1" applyBorder="1"/>
    <xf numFmtId="3" fontId="56" fillId="27" borderId="14" xfId="43" applyNumberFormat="1" applyFont="1" applyFill="1" applyBorder="1"/>
    <xf numFmtId="0" fontId="66" fillId="27" borderId="14" xfId="43" applyFont="1" applyFill="1" applyBorder="1"/>
    <xf numFmtId="0" fontId="0" fillId="28" borderId="0" xfId="43" applyFont="1" applyFill="1"/>
    <xf numFmtId="0" fontId="56" fillId="27" borderId="25" xfId="43" applyFont="1" applyFill="1" applyBorder="1" applyAlignment="1">
      <alignment horizontal="center" vertical="center" wrapText="1"/>
    </xf>
    <xf numFmtId="0" fontId="56" fillId="27" borderId="26" xfId="43" applyFont="1" applyFill="1" applyBorder="1" applyAlignment="1">
      <alignment horizontal="center" vertical="center" wrapText="1"/>
    </xf>
    <xf numFmtId="0" fontId="0" fillId="28" borderId="0" xfId="43" applyFont="1" applyFill="1" applyAlignment="1">
      <alignment horizontal="center" vertical="center" wrapText="1"/>
    </xf>
    <xf numFmtId="173" fontId="56" fillId="27" borderId="15" xfId="43" applyNumberFormat="1" applyFont="1" applyFill="1" applyBorder="1" applyAlignment="1" applyProtection="1">
      <alignment horizontal="left"/>
    </xf>
    <xf numFmtId="0" fontId="9" fillId="28" borderId="0" xfId="43" applyFont="1" applyFill="1" applyAlignment="1"/>
    <xf numFmtId="0" fontId="9" fillId="28" borderId="0" xfId="43" applyFont="1" applyFill="1"/>
    <xf numFmtId="0" fontId="8" fillId="28" borderId="0" xfId="43" applyFont="1" applyFill="1"/>
    <xf numFmtId="0" fontId="11" fillId="28" borderId="0" xfId="43" applyFont="1" applyFill="1"/>
    <xf numFmtId="0" fontId="11" fillId="28" borderId="15" xfId="43" applyFont="1" applyFill="1" applyBorder="1"/>
    <xf numFmtId="0" fontId="7" fillId="28" borderId="15" xfId="43" applyFont="1" applyFill="1" applyBorder="1"/>
    <xf numFmtId="0" fontId="11" fillId="28" borderId="27" xfId="43" applyFont="1" applyFill="1" applyBorder="1"/>
    <xf numFmtId="0" fontId="7" fillId="28" borderId="0" xfId="43" applyFont="1" applyFill="1"/>
    <xf numFmtId="3" fontId="7" fillId="28" borderId="0" xfId="93" applyNumberFormat="1" applyFont="1" applyFill="1" applyAlignment="1">
      <alignment horizontal="center"/>
    </xf>
    <xf numFmtId="0" fontId="9" fillId="28" borderId="0" xfId="93" applyFont="1" applyFill="1"/>
    <xf numFmtId="0" fontId="9" fillId="28" borderId="0" xfId="93" applyFont="1" applyFill="1" applyAlignment="1"/>
    <xf numFmtId="185" fontId="7" fillId="28" borderId="0" xfId="86" applyNumberFormat="1" applyFont="1" applyFill="1" applyAlignment="1">
      <alignment horizontal="center"/>
    </xf>
    <xf numFmtId="0" fontId="7" fillId="28" borderId="0" xfId="93" applyFont="1" applyFill="1"/>
    <xf numFmtId="0" fontId="7" fillId="28" borderId="28" xfId="93" applyFont="1" applyFill="1" applyBorder="1"/>
    <xf numFmtId="3" fontId="9" fillId="28" borderId="0" xfId="93" applyNumberFormat="1" applyFont="1" applyFill="1" applyAlignment="1">
      <alignment horizontal="center"/>
    </xf>
    <xf numFmtId="0" fontId="9" fillId="28" borderId="0" xfId="93" applyFont="1" applyFill="1" applyAlignment="1">
      <alignment horizontal="center"/>
    </xf>
    <xf numFmtId="0" fontId="20" fillId="28" borderId="0" xfId="43" applyFont="1" applyFill="1"/>
    <xf numFmtId="0" fontId="5" fillId="0" borderId="0" xfId="43" applyFont="1"/>
    <xf numFmtId="0" fontId="0" fillId="28" borderId="0" xfId="43" applyFont="1" applyFill="1" applyAlignment="1">
      <alignment horizontal="center" vertical="center"/>
    </xf>
    <xf numFmtId="0" fontId="6" fillId="28" borderId="0" xfId="43" applyFont="1" applyFill="1"/>
    <xf numFmtId="0" fontId="6" fillId="28" borderId="0" xfId="43" applyFont="1" applyFill="1" applyAlignment="1">
      <alignment horizontal="center"/>
    </xf>
    <xf numFmtId="0" fontId="5" fillId="28" borderId="0" xfId="43" applyFont="1" applyFill="1"/>
    <xf numFmtId="3" fontId="5" fillId="28" borderId="0" xfId="43" applyNumberFormat="1" applyFont="1" applyFill="1"/>
    <xf numFmtId="3" fontId="7" fillId="28" borderId="0" xfId="43" applyNumberFormat="1" applyFont="1" applyFill="1"/>
    <xf numFmtId="167" fontId="7" fillId="28" borderId="0" xfId="86" applyFont="1" applyFill="1"/>
    <xf numFmtId="0" fontId="7" fillId="28" borderId="0" xfId="43" applyFont="1" applyFill="1" applyAlignment="1">
      <alignment horizontal="centerContinuous"/>
    </xf>
    <xf numFmtId="0" fontId="15" fillId="28" borderId="0" xfId="43" applyFont="1" applyFill="1"/>
    <xf numFmtId="0" fontId="7" fillId="28" borderId="29" xfId="43" applyFont="1" applyFill="1" applyBorder="1" applyAlignment="1">
      <alignment horizontal="centerContinuous" vertical="center" wrapText="1"/>
    </xf>
    <xf numFmtId="0" fontId="7" fillId="28" borderId="14" xfId="43" applyFont="1" applyFill="1" applyBorder="1" applyAlignment="1">
      <alignment horizontal="centerContinuous" vertical="center" wrapText="1"/>
    </xf>
    <xf numFmtId="0" fontId="7" fillId="28" borderId="29" xfId="43" applyFont="1" applyFill="1" applyBorder="1"/>
    <xf numFmtId="3" fontId="7" fillId="28" borderId="30" xfId="43" applyNumberFormat="1" applyFont="1" applyFill="1" applyBorder="1"/>
    <xf numFmtId="3" fontId="7" fillId="28" borderId="31" xfId="43" applyNumberFormat="1" applyFont="1" applyFill="1" applyBorder="1"/>
    <xf numFmtId="0" fontId="7" fillId="28" borderId="32" xfId="43" applyFont="1" applyFill="1" applyBorder="1"/>
    <xf numFmtId="0" fontId="7" fillId="28" borderId="33" xfId="43" applyFont="1" applyFill="1" applyBorder="1"/>
    <xf numFmtId="0" fontId="7" fillId="28" borderId="14" xfId="43" applyFont="1" applyFill="1" applyBorder="1"/>
    <xf numFmtId="4" fontId="7" fillId="28" borderId="20" xfId="43" applyNumberFormat="1" applyFont="1" applyFill="1" applyBorder="1"/>
    <xf numFmtId="3" fontId="8" fillId="28" borderId="20" xfId="43" applyNumberFormat="1" applyFont="1" applyFill="1" applyBorder="1"/>
    <xf numFmtId="0" fontId="10" fillId="28" borderId="14" xfId="43" applyFont="1" applyFill="1" applyBorder="1"/>
    <xf numFmtId="0" fontId="8" fillId="28" borderId="14" xfId="43" applyFont="1" applyFill="1" applyBorder="1"/>
    <xf numFmtId="3" fontId="7" fillId="28" borderId="20" xfId="43" applyNumberFormat="1" applyFont="1" applyFill="1" applyBorder="1"/>
    <xf numFmtId="3" fontId="7" fillId="28" borderId="22" xfId="43" applyNumberFormat="1" applyFont="1" applyFill="1" applyBorder="1"/>
    <xf numFmtId="3" fontId="7" fillId="28" borderId="33" xfId="43" applyNumberFormat="1" applyFont="1" applyFill="1" applyBorder="1"/>
    <xf numFmtId="3" fontId="7" fillId="28" borderId="34" xfId="43" applyNumberFormat="1" applyFont="1" applyFill="1" applyBorder="1"/>
    <xf numFmtId="10" fontId="5" fillId="28" borderId="0" xfId="100" applyNumberFormat="1" applyFont="1" applyFill="1"/>
    <xf numFmtId="4" fontId="7" fillId="28" borderId="0" xfId="43" applyNumberFormat="1" applyFont="1" applyFill="1"/>
    <xf numFmtId="0" fontId="7" fillId="28" borderId="26" xfId="43" applyFont="1" applyFill="1" applyBorder="1" applyAlignment="1">
      <alignment horizontal="center" vertical="center" wrapText="1"/>
    </xf>
    <xf numFmtId="0" fontId="7" fillId="28" borderId="26" xfId="43" applyFont="1" applyFill="1" applyBorder="1" applyAlignment="1">
      <alignment horizontal="centerContinuous" vertical="center" wrapText="1"/>
    </xf>
    <xf numFmtId="3" fontId="7" fillId="28" borderId="35" xfId="43" applyNumberFormat="1" applyFont="1" applyFill="1" applyBorder="1"/>
    <xf numFmtId="10" fontId="7" fillId="28" borderId="35" xfId="100" applyNumberFormat="1" applyFont="1" applyFill="1" applyBorder="1"/>
    <xf numFmtId="3" fontId="57" fillId="27" borderId="15" xfId="43" applyNumberFormat="1" applyFont="1" applyFill="1" applyBorder="1"/>
    <xf numFmtId="0" fontId="7" fillId="28" borderId="27" xfId="43" applyFont="1" applyFill="1" applyBorder="1"/>
    <xf numFmtId="0" fontId="57" fillId="28" borderId="14" xfId="43" applyFont="1" applyFill="1" applyBorder="1"/>
    <xf numFmtId="3" fontId="57" fillId="28" borderId="15" xfId="43" applyNumberFormat="1" applyFont="1" applyFill="1" applyBorder="1"/>
    <xf numFmtId="0" fontId="13" fillId="28" borderId="14" xfId="43" applyFont="1" applyFill="1" applyBorder="1"/>
    <xf numFmtId="3" fontId="13" fillId="28" borderId="15" xfId="43" applyNumberFormat="1" applyFont="1" applyFill="1" applyBorder="1"/>
    <xf numFmtId="0" fontId="20" fillId="28" borderId="14" xfId="43" applyFont="1" applyFill="1" applyBorder="1"/>
    <xf numFmtId="3" fontId="20" fillId="28" borderId="15" xfId="43" applyNumberFormat="1" applyFont="1" applyFill="1" applyBorder="1"/>
    <xf numFmtId="3" fontId="7" fillId="28" borderId="27" xfId="43" applyNumberFormat="1" applyFont="1" applyFill="1" applyBorder="1"/>
    <xf numFmtId="0" fontId="7" fillId="28" borderId="0" xfId="43" applyFont="1" applyFill="1" applyBorder="1"/>
    <xf numFmtId="3" fontId="7" fillId="28" borderId="0" xfId="43" applyNumberFormat="1" applyFont="1" applyFill="1" applyBorder="1"/>
    <xf numFmtId="10" fontId="7" fillId="28" borderId="0" xfId="100" applyNumberFormat="1" applyFont="1" applyFill="1" applyBorder="1"/>
    <xf numFmtId="0" fontId="8" fillId="28" borderId="35" xfId="43" applyFont="1" applyFill="1" applyBorder="1"/>
    <xf numFmtId="3" fontId="8" fillId="28" borderId="35" xfId="43" applyNumberFormat="1" applyFont="1" applyFill="1" applyBorder="1"/>
    <xf numFmtId="0" fontId="56" fillId="27" borderId="15" xfId="43" applyFont="1" applyFill="1" applyBorder="1"/>
    <xf numFmtId="0" fontId="9" fillId="28" borderId="15" xfId="43" applyFont="1" applyFill="1" applyBorder="1"/>
    <xf numFmtId="3" fontId="15" fillId="28" borderId="15" xfId="43" applyNumberFormat="1" applyFont="1" applyFill="1" applyBorder="1"/>
    <xf numFmtId="0" fontId="15" fillId="28" borderId="15" xfId="43" applyFont="1" applyFill="1" applyBorder="1"/>
    <xf numFmtId="3" fontId="7" fillId="28" borderId="15" xfId="43" applyNumberFormat="1" applyFont="1" applyFill="1" applyBorder="1"/>
    <xf numFmtId="0" fontId="9" fillId="28" borderId="14" xfId="43" applyFont="1" applyFill="1" applyBorder="1"/>
    <xf numFmtId="3" fontId="9" fillId="28" borderId="15" xfId="43" applyNumberFormat="1" applyFont="1" applyFill="1" applyBorder="1"/>
    <xf numFmtId="0" fontId="11" fillId="28" borderId="14" xfId="43" applyFont="1" applyFill="1" applyBorder="1"/>
    <xf numFmtId="0" fontId="15" fillId="28" borderId="14" xfId="43" applyFont="1" applyFill="1" applyBorder="1"/>
    <xf numFmtId="0" fontId="72" fillId="28" borderId="0" xfId="43" applyFont="1" applyFill="1"/>
    <xf numFmtId="0" fontId="9" fillId="28" borderId="14" xfId="43" applyFont="1" applyFill="1" applyBorder="1" applyAlignment="1">
      <alignment horizontal="center"/>
    </xf>
    <xf numFmtId="0" fontId="9" fillId="28" borderId="21" xfId="43" applyFont="1" applyFill="1" applyBorder="1" applyAlignment="1">
      <alignment horizontal="center"/>
    </xf>
    <xf numFmtId="0" fontId="9" fillId="28" borderId="16" xfId="43" applyFont="1" applyFill="1" applyBorder="1" applyAlignment="1">
      <alignment horizontal="center"/>
    </xf>
    <xf numFmtId="0" fontId="9" fillId="28" borderId="17" xfId="43" applyFont="1" applyFill="1" applyBorder="1" applyAlignment="1">
      <alignment horizontal="center"/>
    </xf>
    <xf numFmtId="0" fontId="5" fillId="28" borderId="0" xfId="43" applyFont="1" applyFill="1" applyBorder="1"/>
    <xf numFmtId="172" fontId="13" fillId="28" borderId="0" xfId="85" applyNumberFormat="1" applyFont="1" applyFill="1" applyBorder="1" applyAlignment="1">
      <alignment horizontal="center"/>
    </xf>
    <xf numFmtId="165" fontId="13" fillId="28" borderId="0" xfId="85" applyNumberFormat="1" applyFont="1" applyFill="1" applyBorder="1" applyAlignment="1">
      <alignment horizontal="center"/>
    </xf>
    <xf numFmtId="0" fontId="6" fillId="28" borderId="0" xfId="43" applyNumberFormat="1" applyFont="1" applyFill="1" applyBorder="1" applyAlignment="1" applyProtection="1"/>
    <xf numFmtId="0" fontId="7" fillId="28" borderId="0" xfId="43" applyNumberFormat="1" applyFont="1" applyFill="1" applyBorder="1" applyAlignment="1" applyProtection="1">
      <alignment horizontal="center"/>
    </xf>
    <xf numFmtId="0" fontId="6" fillId="28" borderId="0" xfId="43" applyFont="1" applyFill="1" applyAlignment="1">
      <alignment horizontal="left"/>
    </xf>
    <xf numFmtId="0" fontId="7" fillId="22" borderId="0" xfId="43" applyFont="1" applyFill="1"/>
    <xf numFmtId="0" fontId="7" fillId="28" borderId="0" xfId="43" applyFont="1" applyFill="1" applyAlignment="1">
      <alignment horizontal="center"/>
    </xf>
    <xf numFmtId="0" fontId="7" fillId="28" borderId="35" xfId="43" applyFont="1" applyFill="1" applyBorder="1"/>
    <xf numFmtId="3" fontId="21" fillId="28" borderId="36" xfId="43" applyNumberFormat="1" applyFont="1" applyFill="1" applyBorder="1"/>
    <xf numFmtId="3" fontId="21" fillId="28" borderId="31" xfId="43" applyNumberFormat="1" applyFont="1" applyFill="1" applyBorder="1"/>
    <xf numFmtId="3" fontId="7" fillId="28" borderId="21" xfId="43" applyNumberFormat="1" applyFont="1" applyFill="1" applyBorder="1"/>
    <xf numFmtId="0" fontId="23" fillId="28" borderId="15" xfId="43" applyFont="1" applyFill="1" applyBorder="1"/>
    <xf numFmtId="3" fontId="15" fillId="28" borderId="22" xfId="43" applyNumberFormat="1" applyFont="1" applyFill="1" applyBorder="1"/>
    <xf numFmtId="0" fontId="12" fillId="28" borderId="15" xfId="43" applyFont="1" applyFill="1" applyBorder="1"/>
    <xf numFmtId="3" fontId="15" fillId="28" borderId="21" xfId="43" applyNumberFormat="1" applyFont="1" applyFill="1" applyBorder="1" applyProtection="1">
      <protection locked="0"/>
    </xf>
    <xf numFmtId="3" fontId="15" fillId="28" borderId="16" xfId="43" applyNumberFormat="1" applyFont="1" applyFill="1" applyBorder="1"/>
    <xf numFmtId="0" fontId="7" fillId="22" borderId="27" xfId="43" applyFont="1" applyFill="1" applyBorder="1"/>
    <xf numFmtId="0" fontId="7" fillId="28" borderId="21" xfId="43" applyFont="1" applyFill="1" applyBorder="1"/>
    <xf numFmtId="3" fontId="7" fillId="28" borderId="16" xfId="43" applyNumberFormat="1" applyFont="1" applyFill="1" applyBorder="1"/>
    <xf numFmtId="0" fontId="7" fillId="28" borderId="37" xfId="43" applyFont="1" applyFill="1" applyBorder="1"/>
    <xf numFmtId="0" fontId="7" fillId="28" borderId="38" xfId="43" applyFont="1" applyFill="1" applyBorder="1"/>
    <xf numFmtId="173" fontId="31" fillId="28" borderId="15" xfId="43" applyNumberFormat="1" applyFont="1" applyFill="1" applyBorder="1" applyAlignment="1" applyProtection="1"/>
    <xf numFmtId="0" fontId="69" fillId="28" borderId="0" xfId="43" applyFont="1" applyFill="1"/>
    <xf numFmtId="173" fontId="6" fillId="28" borderId="39" xfId="43" applyNumberFormat="1" applyFont="1" applyFill="1" applyBorder="1" applyAlignment="1" applyProtection="1"/>
    <xf numFmtId="173" fontId="9" fillId="28" borderId="15" xfId="43" applyNumberFormat="1" applyFont="1" applyFill="1" applyBorder="1" applyAlignment="1" applyProtection="1"/>
    <xf numFmtId="173" fontId="36" fillId="28" borderId="15" xfId="43" applyNumberFormat="1" applyFont="1" applyFill="1" applyBorder="1" applyAlignment="1" applyProtection="1"/>
    <xf numFmtId="3" fontId="7" fillId="28" borderId="40" xfId="43" applyNumberFormat="1" applyFont="1" applyFill="1" applyBorder="1" applyAlignment="1">
      <alignment horizontal="right"/>
    </xf>
    <xf numFmtId="37" fontId="6" fillId="28" borderId="41" xfId="43" applyNumberFormat="1" applyFont="1" applyFill="1" applyBorder="1" applyAlignment="1" applyProtection="1">
      <alignment horizontal="center"/>
    </xf>
    <xf numFmtId="173" fontId="33" fillId="28" borderId="27" xfId="43" applyNumberFormat="1" applyFont="1" applyFill="1" applyBorder="1" applyAlignment="1" applyProtection="1"/>
    <xf numFmtId="0" fontId="6" fillId="28" borderId="42" xfId="43" applyFont="1" applyFill="1" applyBorder="1" applyAlignment="1">
      <alignment horizontal="center"/>
    </xf>
    <xf numFmtId="10" fontId="6" fillId="28" borderId="34" xfId="100" applyNumberFormat="1" applyFont="1" applyFill="1" applyBorder="1"/>
    <xf numFmtId="173" fontId="6" fillId="28" borderId="0" xfId="43" applyNumberFormat="1" applyFont="1" applyFill="1" applyBorder="1" applyAlignment="1" applyProtection="1"/>
    <xf numFmtId="39" fontId="6" fillId="28" borderId="0" xfId="43" applyNumberFormat="1" applyFont="1" applyFill="1" applyBorder="1" applyAlignment="1" applyProtection="1"/>
    <xf numFmtId="10" fontId="6" fillId="28" borderId="0" xfId="100" applyNumberFormat="1" applyFont="1" applyFill="1" applyBorder="1" applyAlignment="1" applyProtection="1"/>
    <xf numFmtId="3" fontId="7" fillId="28" borderId="36" xfId="43" applyNumberFormat="1" applyFont="1" applyFill="1" applyBorder="1"/>
    <xf numFmtId="3" fontId="7" fillId="28" borderId="37" xfId="43" applyNumberFormat="1" applyFont="1" applyFill="1" applyBorder="1"/>
    <xf numFmtId="0" fontId="7" fillId="28" borderId="0" xfId="43" applyFont="1" applyFill="1" applyAlignment="1">
      <alignment horizontal="right"/>
    </xf>
    <xf numFmtId="0" fontId="6" fillId="28" borderId="0" xfId="43" applyFont="1" applyFill="1" applyAlignment="1">
      <alignment horizontal="right"/>
    </xf>
    <xf numFmtId="15" fontId="7" fillId="28" borderId="20" xfId="43" applyNumberFormat="1" applyFont="1" applyFill="1" applyBorder="1" applyAlignment="1">
      <alignment horizontal="center"/>
    </xf>
    <xf numFmtId="0" fontId="33" fillId="28" borderId="21" xfId="43" applyFont="1" applyFill="1" applyBorder="1"/>
    <xf numFmtId="0" fontId="8" fillId="28" borderId="21" xfId="43" applyFont="1" applyFill="1" applyBorder="1"/>
    <xf numFmtId="0" fontId="8" fillId="28" borderId="22" xfId="43" applyFont="1" applyFill="1" applyBorder="1" applyAlignment="1">
      <alignment horizontal="center"/>
    </xf>
    <xf numFmtId="0" fontId="38" fillId="28" borderId="21" xfId="43" applyFont="1" applyFill="1" applyBorder="1"/>
    <xf numFmtId="0" fontId="35" fillId="28" borderId="21" xfId="43" applyFont="1" applyFill="1" applyBorder="1"/>
    <xf numFmtId="0" fontId="10" fillId="28" borderId="22" xfId="43" applyFont="1" applyFill="1" applyBorder="1" applyAlignment="1">
      <alignment horizontal="center"/>
    </xf>
    <xf numFmtId="0" fontId="12" fillId="28" borderId="22" xfId="43" applyFont="1" applyFill="1" applyBorder="1" applyAlignment="1">
      <alignment horizontal="center"/>
    </xf>
    <xf numFmtId="3" fontId="20" fillId="28" borderId="22" xfId="43" applyNumberFormat="1" applyFont="1" applyFill="1" applyBorder="1"/>
    <xf numFmtId="0" fontId="26" fillId="28" borderId="21" xfId="43" applyFont="1" applyFill="1" applyBorder="1"/>
    <xf numFmtId="0" fontId="9" fillId="28" borderId="22" xfId="43" applyFont="1" applyFill="1" applyBorder="1" applyAlignment="1">
      <alignment horizontal="center"/>
    </xf>
    <xf numFmtId="3" fontId="18" fillId="28" borderId="22" xfId="43" applyNumberFormat="1" applyFont="1" applyFill="1" applyBorder="1"/>
    <xf numFmtId="0" fontId="7" fillId="28" borderId="21" xfId="43" applyFont="1" applyFill="1" applyBorder="1" applyAlignment="1">
      <alignment horizontal="center"/>
    </xf>
    <xf numFmtId="0" fontId="7" fillId="28" borderId="22" xfId="43" applyFont="1" applyFill="1" applyBorder="1" applyAlignment="1">
      <alignment horizontal="center"/>
    </xf>
    <xf numFmtId="10" fontId="7" fillId="28" borderId="21" xfId="100" applyNumberFormat="1" applyFont="1" applyFill="1" applyBorder="1" applyAlignment="1">
      <alignment horizontal="center"/>
    </xf>
    <xf numFmtId="171" fontId="7" fillId="28" borderId="21" xfId="43" applyNumberFormat="1" applyFont="1" applyFill="1" applyBorder="1"/>
    <xf numFmtId="0" fontId="8" fillId="28" borderId="21" xfId="43" applyFont="1" applyFill="1" applyBorder="1" applyAlignment="1">
      <alignment horizontal="center"/>
    </xf>
    <xf numFmtId="0" fontId="8" fillId="28" borderId="44" xfId="43" applyFont="1" applyFill="1" applyBorder="1"/>
    <xf numFmtId="15" fontId="7" fillId="28" borderId="0" xfId="43" applyNumberFormat="1" applyFont="1" applyFill="1" applyAlignment="1">
      <alignment horizontal="center"/>
    </xf>
    <xf numFmtId="15" fontId="7" fillId="28" borderId="0" xfId="43" applyNumberFormat="1" applyFont="1" applyFill="1" applyAlignment="1"/>
    <xf numFmtId="0" fontId="13" fillId="28" borderId="0" xfId="43" applyFont="1" applyFill="1"/>
    <xf numFmtId="1" fontId="7" fillId="28" borderId="0" xfId="43" applyNumberFormat="1" applyFont="1" applyFill="1"/>
    <xf numFmtId="0" fontId="34" fillId="28" borderId="20" xfId="43" applyFont="1" applyFill="1" applyBorder="1"/>
    <xf numFmtId="0" fontId="34" fillId="28" borderId="16" xfId="43" applyFont="1" applyFill="1" applyBorder="1"/>
    <xf numFmtId="0" fontId="7" fillId="28" borderId="20" xfId="43" applyFont="1" applyFill="1" applyBorder="1" applyAlignment="1">
      <alignment horizontal="left"/>
    </xf>
    <xf numFmtId="0" fontId="7" fillId="28" borderId="16" xfId="43" applyFont="1" applyFill="1" applyBorder="1" applyAlignment="1">
      <alignment horizontal="left"/>
    </xf>
    <xf numFmtId="0" fontId="7" fillId="28" borderId="14" xfId="43" applyFont="1" applyFill="1" applyBorder="1" applyAlignment="1">
      <alignment horizontal="left"/>
    </xf>
    <xf numFmtId="49" fontId="7" fillId="28" borderId="22" xfId="43" applyNumberFormat="1" applyFont="1" applyFill="1" applyBorder="1" applyAlignment="1">
      <alignment horizontal="center"/>
    </xf>
    <xf numFmtId="0" fontId="34" fillId="28" borderId="20" xfId="43" applyFont="1" applyFill="1" applyBorder="1" applyAlignment="1">
      <alignment horizontal="left"/>
    </xf>
    <xf numFmtId="0" fontId="5" fillId="28" borderId="33" xfId="43" applyFont="1" applyFill="1" applyBorder="1" applyAlignment="1">
      <alignment horizontal="left"/>
    </xf>
    <xf numFmtId="0" fontId="43" fillId="28" borderId="0" xfId="43" applyFont="1" applyFill="1"/>
    <xf numFmtId="0" fontId="11" fillId="28" borderId="0" xfId="43" applyFont="1" applyFill="1" applyAlignment="1" applyProtection="1">
      <alignment horizontal="left"/>
    </xf>
    <xf numFmtId="3" fontId="7" fillId="28" borderId="0" xfId="43" applyNumberFormat="1" applyFont="1" applyFill="1" applyBorder="1" applyAlignment="1">
      <alignment horizontal="center"/>
    </xf>
    <xf numFmtId="0" fontId="7" fillId="28" borderId="25" xfId="43" applyFont="1" applyFill="1" applyBorder="1" applyAlignment="1">
      <alignment horizontal="center" vertical="center" wrapText="1"/>
    </xf>
    <xf numFmtId="3" fontId="8" fillId="28" borderId="15" xfId="43" applyNumberFormat="1" applyFont="1" applyFill="1" applyBorder="1"/>
    <xf numFmtId="0" fontId="20" fillId="28" borderId="15" xfId="43" applyFont="1" applyFill="1" applyBorder="1"/>
    <xf numFmtId="0" fontId="15" fillId="28" borderId="27" xfId="43" applyFont="1" applyFill="1" applyBorder="1"/>
    <xf numFmtId="0" fontId="56" fillId="28" borderId="14" xfId="43" applyFont="1" applyFill="1" applyBorder="1"/>
    <xf numFmtId="0" fontId="13" fillId="28" borderId="0" xfId="43" applyFont="1" applyFill="1" applyAlignment="1"/>
    <xf numFmtId="3" fontId="11" fillId="28" borderId="21" xfId="43" applyNumberFormat="1" applyFont="1" applyFill="1" applyBorder="1"/>
    <xf numFmtId="3" fontId="11" fillId="28" borderId="37" xfId="43" applyNumberFormat="1" applyFont="1" applyFill="1" applyBorder="1"/>
    <xf numFmtId="3" fontId="11" fillId="28" borderId="34" xfId="43" applyNumberFormat="1" applyFont="1" applyFill="1" applyBorder="1"/>
    <xf numFmtId="0" fontId="6" fillId="28" borderId="30" xfId="43" applyFont="1" applyFill="1" applyBorder="1" applyAlignment="1">
      <alignment horizontal="center"/>
    </xf>
    <xf numFmtId="0" fontId="6" fillId="28" borderId="47" xfId="43" applyFont="1" applyFill="1" applyBorder="1" applyAlignment="1">
      <alignment horizontal="center"/>
    </xf>
    <xf numFmtId="0" fontId="7" fillId="28" borderId="33" xfId="43" applyFont="1" applyFill="1" applyBorder="1" applyAlignment="1">
      <alignment horizontal="left"/>
    </xf>
    <xf numFmtId="0" fontId="7" fillId="28" borderId="38" xfId="43" applyFont="1" applyFill="1" applyBorder="1" applyAlignment="1">
      <alignment horizontal="left"/>
    </xf>
    <xf numFmtId="0" fontId="7" fillId="28" borderId="0" xfId="43" applyFont="1" applyFill="1" applyBorder="1" applyAlignment="1">
      <alignment horizontal="left"/>
    </xf>
    <xf numFmtId="167" fontId="7" fillId="28" borderId="0" xfId="86" applyFont="1" applyFill="1" applyBorder="1" applyAlignment="1">
      <alignment horizontal="right"/>
    </xf>
    <xf numFmtId="0" fontId="5" fillId="28" borderId="0" xfId="43" applyFont="1" applyFill="1" applyAlignment="1">
      <alignment horizontal="left"/>
    </xf>
    <xf numFmtId="167" fontId="0" fillId="28" borderId="0" xfId="86" applyFont="1" applyFill="1" applyAlignment="1">
      <alignment horizontal="right"/>
    </xf>
    <xf numFmtId="3" fontId="7" fillId="28" borderId="14" xfId="43" applyNumberFormat="1" applyFont="1" applyFill="1" applyBorder="1"/>
    <xf numFmtId="3" fontId="7" fillId="28" borderId="29" xfId="43" applyNumberFormat="1" applyFont="1" applyFill="1" applyBorder="1"/>
    <xf numFmtId="3" fontId="64" fillId="27" borderId="14" xfId="43" applyNumberFormat="1" applyFont="1" applyFill="1" applyBorder="1"/>
    <xf numFmtId="3" fontId="7" fillId="28" borderId="32" xfId="43" applyNumberFormat="1" applyFont="1" applyFill="1" applyBorder="1"/>
    <xf numFmtId="3" fontId="11" fillId="28" borderId="14" xfId="43" applyNumberFormat="1" applyFont="1" applyFill="1" applyBorder="1"/>
    <xf numFmtId="3" fontId="11" fillId="28" borderId="32" xfId="43" applyNumberFormat="1" applyFont="1" applyFill="1" applyBorder="1"/>
    <xf numFmtId="0" fontId="69" fillId="28" borderId="0" xfId="43" applyFont="1" applyFill="1" applyBorder="1"/>
    <xf numFmtId="0" fontId="46" fillId="0" borderId="0" xfId="79" applyFill="1" applyAlignment="1" applyProtection="1">
      <alignment horizontal="center"/>
    </xf>
    <xf numFmtId="3" fontId="7" fillId="28" borderId="0" xfId="43" applyNumberFormat="1" applyFont="1" applyFill="1" applyAlignment="1">
      <alignment horizontal="center"/>
    </xf>
    <xf numFmtId="0" fontId="53" fillId="28" borderId="0" xfId="43" applyFont="1" applyFill="1"/>
    <xf numFmtId="0" fontId="59" fillId="27" borderId="48" xfId="43" applyFont="1" applyFill="1" applyBorder="1" applyAlignment="1">
      <alignment horizontal="left" vertical="center"/>
    </xf>
    <xf numFmtId="3" fontId="59" fillId="27" borderId="49" xfId="43" applyNumberFormat="1" applyFont="1" applyFill="1" applyBorder="1" applyAlignment="1">
      <alignment horizontal="right" vertical="center"/>
    </xf>
    <xf numFmtId="0" fontId="37" fillId="28" borderId="0" xfId="43" applyFont="1" applyFill="1"/>
    <xf numFmtId="3" fontId="8" fillId="28" borderId="0" xfId="43" applyNumberFormat="1" applyFont="1" applyFill="1" applyAlignment="1">
      <alignment horizontal="right" vertical="center"/>
    </xf>
    <xf numFmtId="3" fontId="7" fillId="28" borderId="0" xfId="43" applyNumberFormat="1" applyFont="1" applyFill="1" applyAlignment="1">
      <alignment horizontal="right" vertical="center"/>
    </xf>
    <xf numFmtId="0" fontId="8" fillId="28" borderId="49" xfId="43" applyFont="1" applyFill="1" applyBorder="1" applyAlignment="1">
      <alignment horizontal="left" vertical="center"/>
    </xf>
    <xf numFmtId="3" fontId="8" fillId="28" borderId="49" xfId="43" applyNumberFormat="1" applyFont="1" applyFill="1" applyBorder="1" applyAlignment="1">
      <alignment horizontal="right" vertical="center"/>
    </xf>
    <xf numFmtId="0" fontId="7" fillId="28" borderId="50" xfId="43" applyFont="1" applyFill="1" applyBorder="1"/>
    <xf numFmtId="3" fontId="7" fillId="28" borderId="50" xfId="43" applyNumberFormat="1" applyFont="1" applyFill="1" applyBorder="1" applyAlignment="1">
      <alignment horizontal="right" vertical="center"/>
    </xf>
    <xf numFmtId="0" fontId="7" fillId="28" borderId="51" xfId="43" applyFont="1" applyFill="1" applyBorder="1"/>
    <xf numFmtId="3" fontId="7" fillId="28" borderId="51" xfId="43" applyNumberFormat="1" applyFont="1" applyFill="1" applyBorder="1" applyAlignment="1">
      <alignment horizontal="right" vertical="center"/>
    </xf>
    <xf numFmtId="0" fontId="7" fillId="28" borderId="52" xfId="43" applyFont="1" applyFill="1" applyBorder="1"/>
    <xf numFmtId="3" fontId="7" fillId="28" borderId="52" xfId="43" applyNumberFormat="1" applyFont="1" applyFill="1" applyBorder="1" applyAlignment="1">
      <alignment horizontal="right" vertical="center"/>
    </xf>
    <xf numFmtId="0" fontId="7" fillId="28" borderId="28" xfId="43" applyFont="1" applyFill="1" applyBorder="1"/>
    <xf numFmtId="3" fontId="7" fillId="28" borderId="28" xfId="43" applyNumberFormat="1" applyFont="1" applyFill="1" applyBorder="1" applyAlignment="1">
      <alignment horizontal="right" vertical="center"/>
    </xf>
    <xf numFmtId="0" fontId="7" fillId="28" borderId="53" xfId="43" applyFont="1" applyFill="1" applyBorder="1"/>
    <xf numFmtId="3" fontId="7" fillId="28" borderId="53" xfId="43" applyNumberFormat="1" applyFont="1" applyFill="1" applyBorder="1" applyAlignment="1">
      <alignment horizontal="right" vertical="center"/>
    </xf>
    <xf numFmtId="3" fontId="7" fillId="28" borderId="0" xfId="43" applyNumberFormat="1" applyFont="1" applyFill="1" applyBorder="1" applyAlignment="1">
      <alignment horizontal="right" vertical="center"/>
    </xf>
    <xf numFmtId="0" fontId="7" fillId="28" borderId="0" xfId="43" applyFont="1" applyFill="1" applyAlignment="1">
      <alignment horizontal="left" indent="1"/>
    </xf>
    <xf numFmtId="0" fontId="11" fillId="28" borderId="0" xfId="43" applyFont="1" applyFill="1" applyAlignment="1">
      <alignment horizontal="left" indent="2"/>
    </xf>
    <xf numFmtId="3" fontId="11" fillId="28" borderId="0" xfId="43" applyNumberFormat="1" applyFont="1" applyFill="1" applyAlignment="1">
      <alignment horizontal="left" indent="2"/>
    </xf>
    <xf numFmtId="3" fontId="7" fillId="28" borderId="54" xfId="43" applyNumberFormat="1" applyFont="1" applyFill="1" applyBorder="1" applyAlignment="1">
      <alignment horizontal="right" vertical="center"/>
    </xf>
    <xf numFmtId="0" fontId="36" fillId="28" borderId="0" xfId="43" applyFont="1" applyFill="1"/>
    <xf numFmtId="0" fontId="8" fillId="28" borderId="28" xfId="43" applyFont="1" applyFill="1" applyBorder="1"/>
    <xf numFmtId="3" fontId="8" fillId="28" borderId="28" xfId="43" applyNumberFormat="1" applyFont="1" applyFill="1" applyBorder="1" applyAlignment="1">
      <alignment horizontal="right" vertical="center"/>
    </xf>
    <xf numFmtId="3" fontId="7" fillId="28" borderId="28" xfId="93" applyNumberFormat="1" applyFont="1" applyFill="1" applyBorder="1"/>
    <xf numFmtId="1" fontId="7" fillId="28" borderId="55" xfId="43" applyNumberFormat="1" applyFont="1" applyFill="1" applyBorder="1" applyAlignment="1">
      <alignment horizontal="center"/>
    </xf>
    <xf numFmtId="168" fontId="7" fillId="28" borderId="0" xfId="85" applyFont="1" applyFill="1" applyBorder="1" applyAlignment="1">
      <alignment horizontal="center"/>
    </xf>
    <xf numFmtId="0" fontId="34" fillId="28" borderId="21" xfId="43" applyFont="1" applyFill="1" applyBorder="1"/>
    <xf numFmtId="0" fontId="93" fillId="28" borderId="15" xfId="43" applyNumberFormat="1" applyFont="1" applyFill="1" applyBorder="1" applyAlignment="1" applyProtection="1"/>
    <xf numFmtId="0" fontId="93" fillId="28" borderId="57" xfId="43" applyNumberFormat="1" applyFont="1" applyFill="1" applyBorder="1" applyAlignment="1" applyProtection="1"/>
    <xf numFmtId="0" fontId="93" fillId="28" borderId="15" xfId="43" applyNumberFormat="1" applyFont="1" applyFill="1" applyBorder="1" applyAlignment="1" applyProtection="1">
      <alignment horizontal="left"/>
    </xf>
    <xf numFmtId="0" fontId="91" fillId="28" borderId="27" xfId="43" applyNumberFormat="1" applyFont="1" applyFill="1" applyBorder="1" applyProtection="1"/>
    <xf numFmtId="166" fontId="91" fillId="28" borderId="27" xfId="43" applyNumberFormat="1" applyFont="1" applyFill="1" applyBorder="1" applyAlignment="1">
      <alignment horizontal="center"/>
    </xf>
    <xf numFmtId="0" fontId="91" fillId="28" borderId="35" xfId="43" applyNumberFormat="1" applyFont="1" applyFill="1" applyBorder="1" applyProtection="1"/>
    <xf numFmtId="166" fontId="91" fillId="28" borderId="15" xfId="43" applyNumberFormat="1" applyFont="1" applyFill="1" applyBorder="1" applyAlignment="1">
      <alignment horizontal="center"/>
    </xf>
    <xf numFmtId="0" fontId="91" fillId="28" borderId="15" xfId="43" applyNumberFormat="1" applyFont="1" applyFill="1" applyBorder="1" applyAlignment="1" applyProtection="1"/>
    <xf numFmtId="0" fontId="91" fillId="28" borderId="27" xfId="43" applyNumberFormat="1" applyFont="1" applyFill="1" applyBorder="1" applyAlignment="1" applyProtection="1"/>
    <xf numFmtId="3" fontId="92" fillId="28" borderId="0" xfId="43" applyNumberFormat="1" applyFont="1" applyFill="1" applyBorder="1" applyAlignment="1">
      <alignment horizontal="center"/>
    </xf>
    <xf numFmtId="0" fontId="92" fillId="28" borderId="0" xfId="43" applyNumberFormat="1" applyFont="1" applyFill="1" applyBorder="1"/>
    <xf numFmtId="0" fontId="7" fillId="28" borderId="0" xfId="43" applyFont="1" applyFill="1" applyBorder="1" applyAlignment="1"/>
    <xf numFmtId="0" fontId="7" fillId="28" borderId="58" xfId="43" applyFont="1" applyFill="1" applyBorder="1" applyAlignment="1"/>
    <xf numFmtId="0" fontId="7" fillId="28" borderId="44" xfId="43" applyFont="1" applyFill="1" applyBorder="1"/>
    <xf numFmtId="167" fontId="7" fillId="28" borderId="0" xfId="86" applyFont="1" applyFill="1" applyBorder="1" applyAlignment="1" applyProtection="1">
      <alignment horizontal="center"/>
    </xf>
    <xf numFmtId="0" fontId="33" fillId="28" borderId="59" xfId="43" applyFont="1" applyFill="1" applyBorder="1" applyAlignment="1">
      <alignment horizontal="center"/>
    </xf>
    <xf numFmtId="0" fontId="94" fillId="27" borderId="20" xfId="43" applyFont="1" applyFill="1" applyBorder="1"/>
    <xf numFmtId="0" fontId="9" fillId="28" borderId="20" xfId="43" applyFont="1" applyFill="1" applyBorder="1"/>
    <xf numFmtId="0" fontId="7" fillId="28" borderId="20" xfId="85" applyNumberFormat="1" applyFont="1" applyFill="1" applyBorder="1" applyAlignment="1">
      <alignment horizontal="left" vertical="center"/>
    </xf>
    <xf numFmtId="0" fontId="95" fillId="28" borderId="0" xfId="43" applyFont="1" applyFill="1"/>
    <xf numFmtId="0" fontId="8" fillId="28" borderId="0" xfId="43" applyFont="1" applyFill="1" applyBorder="1"/>
    <xf numFmtId="0" fontId="60" fillId="27" borderId="69" xfId="43" applyFont="1" applyFill="1" applyBorder="1" applyAlignment="1">
      <alignment horizontal="center"/>
    </xf>
    <xf numFmtId="0" fontId="8" fillId="28" borderId="0" xfId="43" applyFont="1" applyFill="1" applyBorder="1" applyAlignment="1">
      <alignment horizontal="center"/>
    </xf>
    <xf numFmtId="0" fontId="8" fillId="0" borderId="15" xfId="94" applyFont="1" applyFill="1" applyBorder="1"/>
    <xf numFmtId="0" fontId="8" fillId="0" borderId="35" xfId="94" applyFont="1" applyFill="1" applyBorder="1"/>
    <xf numFmtId="0" fontId="91" fillId="28" borderId="0" xfId="43" applyFont="1" applyFill="1"/>
    <xf numFmtId="0" fontId="92" fillId="28" borderId="0" xfId="43" applyFont="1" applyFill="1" applyAlignment="1" applyProtection="1">
      <alignment horizontal="centerContinuous"/>
    </xf>
    <xf numFmtId="0" fontId="91" fillId="28" borderId="0" xfId="43" applyFont="1" applyFill="1" applyAlignment="1"/>
    <xf numFmtId="0" fontId="92" fillId="28" borderId="0" xfId="43" applyFont="1" applyFill="1" applyAlignment="1">
      <alignment horizontal="centerContinuous"/>
    </xf>
    <xf numFmtId="0" fontId="91" fillId="28" borderId="0" xfId="43" applyNumberFormat="1" applyFont="1" applyFill="1" applyAlignment="1" applyProtection="1">
      <alignment horizontal="center"/>
    </xf>
    <xf numFmtId="0" fontId="5" fillId="0" borderId="0" xfId="43" applyFont="1" applyFill="1"/>
    <xf numFmtId="3" fontId="7" fillId="28" borderId="47" xfId="43" applyNumberFormat="1" applyFont="1" applyFill="1" applyBorder="1"/>
    <xf numFmtId="0" fontId="65" fillId="27" borderId="14" xfId="43" applyFont="1" applyFill="1" applyBorder="1"/>
    <xf numFmtId="172" fontId="56" fillId="27" borderId="15" xfId="85" applyNumberFormat="1" applyFont="1" applyFill="1" applyBorder="1"/>
    <xf numFmtId="3" fontId="8" fillId="28" borderId="14" xfId="43" applyNumberFormat="1" applyFont="1" applyFill="1" applyBorder="1"/>
    <xf numFmtId="0" fontId="8" fillId="28" borderId="14" xfId="43" applyFont="1" applyFill="1" applyBorder="1" applyAlignment="1">
      <alignment horizontal="left" vertical="center" wrapText="1"/>
    </xf>
    <xf numFmtId="3" fontId="70" fillId="28" borderId="15" xfId="43" applyNumberFormat="1" applyFont="1" applyFill="1" applyBorder="1"/>
    <xf numFmtId="3" fontId="21" fillId="28" borderId="15" xfId="43" applyNumberFormat="1" applyFont="1" applyFill="1" applyBorder="1"/>
    <xf numFmtId="172" fontId="8" fillId="28" borderId="15" xfId="85" applyNumberFormat="1" applyFont="1" applyFill="1" applyBorder="1"/>
    <xf numFmtId="172" fontId="21" fillId="28" borderId="15" xfId="85" applyNumberFormat="1" applyFont="1" applyFill="1" applyBorder="1"/>
    <xf numFmtId="3" fontId="7" fillId="0" borderId="16" xfId="43" applyNumberFormat="1" applyFont="1" applyFill="1" applyBorder="1"/>
    <xf numFmtId="166" fontId="92" fillId="28" borderId="0" xfId="43" applyNumberFormat="1" applyFont="1" applyFill="1" applyBorder="1" applyAlignment="1">
      <alignment horizontal="center"/>
    </xf>
    <xf numFmtId="0" fontId="7" fillId="0" borderId="28" xfId="43" applyFont="1" applyFill="1" applyBorder="1"/>
    <xf numFmtId="0" fontId="7" fillId="0" borderId="0" xfId="93" applyFont="1" applyFill="1"/>
    <xf numFmtId="0" fontId="7" fillId="0" borderId="28" xfId="93" applyFont="1" applyFill="1" applyBorder="1"/>
    <xf numFmtId="183" fontId="15" fillId="28" borderId="27" xfId="43" applyNumberFormat="1" applyFont="1" applyFill="1" applyBorder="1"/>
    <xf numFmtId="0" fontId="7" fillId="28" borderId="20" xfId="43" applyNumberFormat="1" applyFont="1" applyFill="1" applyBorder="1" applyAlignment="1">
      <alignment horizontal="left"/>
    </xf>
    <xf numFmtId="3" fontId="0" fillId="28" borderId="0" xfId="43" applyNumberFormat="1" applyFont="1" applyFill="1"/>
    <xf numFmtId="3" fontId="59" fillId="27" borderId="15" xfId="43" applyNumberFormat="1" applyFont="1" applyFill="1" applyBorder="1"/>
    <xf numFmtId="167" fontId="8" fillId="28" borderId="14" xfId="86" applyFont="1" applyFill="1" applyBorder="1"/>
    <xf numFmtId="0" fontId="10" fillId="28" borderId="71" xfId="43" applyFont="1" applyFill="1" applyBorder="1"/>
    <xf numFmtId="3" fontId="9" fillId="28" borderId="57" xfId="43" applyNumberFormat="1" applyFont="1" applyFill="1" applyBorder="1"/>
    <xf numFmtId="0" fontId="10" fillId="28" borderId="72" xfId="43" applyFont="1" applyFill="1" applyBorder="1"/>
    <xf numFmtId="3" fontId="7" fillId="28" borderId="39" xfId="43" applyNumberFormat="1" applyFont="1" applyFill="1" applyBorder="1"/>
    <xf numFmtId="167" fontId="8" fillId="28" borderId="0" xfId="86" applyFont="1" applyFill="1" applyBorder="1"/>
    <xf numFmtId="0" fontId="21" fillId="28" borderId="29" xfId="43" applyFont="1" applyFill="1" applyBorder="1"/>
    <xf numFmtId="0" fontId="21" fillId="28" borderId="36" xfId="43" applyFont="1" applyFill="1" applyBorder="1"/>
    <xf numFmtId="0" fontId="21" fillId="28" borderId="47" xfId="43" applyFont="1" applyFill="1" applyBorder="1"/>
    <xf numFmtId="0" fontId="62" fillId="27" borderId="14" xfId="43" applyFont="1" applyFill="1" applyBorder="1"/>
    <xf numFmtId="0" fontId="23" fillId="28" borderId="14" xfId="43" applyFont="1" applyFill="1" applyBorder="1"/>
    <xf numFmtId="3" fontId="15" fillId="28" borderId="14" xfId="43" applyNumberFormat="1" applyFont="1" applyFill="1" applyBorder="1" applyProtection="1">
      <protection locked="0"/>
    </xf>
    <xf numFmtId="0" fontId="36" fillId="28" borderId="14" xfId="43" applyFont="1" applyFill="1" applyBorder="1"/>
    <xf numFmtId="3" fontId="36" fillId="28" borderId="15" xfId="43" applyNumberFormat="1" applyFont="1" applyFill="1" applyBorder="1"/>
    <xf numFmtId="165" fontId="0" fillId="0" borderId="0" xfId="43" applyNumberFormat="1" applyFont="1"/>
    <xf numFmtId="0" fontId="7" fillId="0" borderId="0" xfId="43" applyFont="1" applyFill="1" applyBorder="1"/>
    <xf numFmtId="3" fontId="7" fillId="0" borderId="0" xfId="43" applyNumberFormat="1" applyFont="1" applyFill="1"/>
    <xf numFmtId="3" fontId="7" fillId="0" borderId="0" xfId="93" applyNumberFormat="1" applyFont="1" applyFill="1" applyAlignment="1">
      <alignment horizontal="center"/>
    </xf>
    <xf numFmtId="0" fontId="9" fillId="0" borderId="0" xfId="93" applyFont="1" applyFill="1"/>
    <xf numFmtId="0" fontId="9" fillId="0" borderId="0" xfId="93" applyFont="1" applyFill="1" applyAlignment="1"/>
    <xf numFmtId="185" fontId="7" fillId="0" borderId="0" xfId="86" applyNumberFormat="1" applyFont="1" applyFill="1" applyAlignment="1">
      <alignment horizontal="center"/>
    </xf>
    <xf numFmtId="1" fontId="7" fillId="0" borderId="0" xfId="43" applyNumberFormat="1" applyFont="1" applyFill="1"/>
    <xf numFmtId="0" fontId="53" fillId="0" borderId="0" xfId="43" applyFont="1" applyFill="1"/>
    <xf numFmtId="3" fontId="7" fillId="0" borderId="0" xfId="43" applyNumberFormat="1" applyFont="1" applyFill="1" applyAlignment="1">
      <alignment horizontal="center"/>
    </xf>
    <xf numFmtId="0" fontId="7" fillId="0" borderId="0" xfId="90" applyFont="1" applyFill="1"/>
    <xf numFmtId="0" fontId="9" fillId="0" borderId="0" xfId="90" applyFont="1" applyFill="1"/>
    <xf numFmtId="0" fontId="9" fillId="0" borderId="0" xfId="90" applyFont="1" applyFill="1" applyAlignment="1"/>
    <xf numFmtId="0" fontId="7" fillId="0" borderId="0" xfId="90" applyFont="1" applyFill="1" applyBorder="1"/>
    <xf numFmtId="167" fontId="5" fillId="0" borderId="0" xfId="86" applyFill="1"/>
    <xf numFmtId="0" fontId="97" fillId="0" borderId="0" xfId="80" applyFont="1" applyFill="1" applyAlignment="1" applyProtection="1">
      <alignment horizontal="center"/>
    </xf>
    <xf numFmtId="0" fontId="7" fillId="0" borderId="0" xfId="94" applyFont="1" applyFill="1" applyBorder="1"/>
    <xf numFmtId="0" fontId="8" fillId="0" borderId="0" xfId="94" applyFont="1" applyFill="1" applyBorder="1" applyAlignment="1">
      <alignment horizontal="centerContinuous"/>
    </xf>
    <xf numFmtId="0" fontId="59" fillId="27" borderId="73" xfId="43" applyFont="1" applyFill="1" applyBorder="1" applyAlignment="1">
      <alignment horizontal="center" vertical="center" wrapText="1"/>
    </xf>
    <xf numFmtId="0" fontId="59" fillId="27" borderId="70" xfId="43" applyFont="1" applyFill="1" applyBorder="1" applyAlignment="1">
      <alignment horizontal="center" vertical="center" wrapText="1"/>
    </xf>
    <xf numFmtId="0" fontId="59" fillId="27" borderId="74" xfId="43" applyFont="1" applyFill="1" applyBorder="1" applyAlignment="1">
      <alignment horizontal="center" vertical="center" wrapText="1"/>
    </xf>
    <xf numFmtId="17" fontId="7" fillId="28" borderId="20" xfId="43" applyNumberFormat="1" applyFont="1" applyFill="1" applyBorder="1" applyAlignment="1">
      <alignment horizontal="center"/>
    </xf>
    <xf numFmtId="184" fontId="8" fillId="28" borderId="21" xfId="43" applyNumberFormat="1" applyFont="1" applyFill="1" applyBorder="1" applyAlignment="1">
      <alignment horizontal="right"/>
    </xf>
    <xf numFmtId="184" fontId="7" fillId="28" borderId="21" xfId="43" applyNumberFormat="1" applyFont="1" applyFill="1" applyBorder="1" applyAlignment="1">
      <alignment horizontal="right"/>
    </xf>
    <xf numFmtId="174" fontId="7" fillId="28" borderId="22" xfId="100" applyNumberFormat="1" applyFont="1" applyFill="1" applyBorder="1" applyAlignment="1">
      <alignment horizontal="right"/>
    </xf>
    <xf numFmtId="17" fontId="7" fillId="28" borderId="14" xfId="43" applyNumberFormat="1" applyFont="1" applyFill="1" applyBorder="1" applyAlignment="1">
      <alignment horizontal="center"/>
    </xf>
    <xf numFmtId="17" fontId="7" fillId="28" borderId="20" xfId="90" applyNumberFormat="1" applyFont="1" applyFill="1" applyBorder="1" applyAlignment="1">
      <alignment horizontal="center"/>
    </xf>
    <xf numFmtId="3" fontId="56" fillId="27" borderId="26" xfId="94" applyNumberFormat="1" applyFont="1" applyFill="1" applyBorder="1" applyAlignment="1" applyProtection="1">
      <alignment horizontal="left"/>
    </xf>
    <xf numFmtId="3" fontId="56" fillId="27" borderId="26" xfId="94" applyNumberFormat="1" applyFont="1" applyFill="1" applyBorder="1"/>
    <xf numFmtId="3" fontId="13" fillId="28" borderId="15" xfId="94" applyNumberFormat="1" applyFont="1" applyFill="1" applyBorder="1" applyAlignment="1" applyProtection="1">
      <alignment horizontal="left"/>
    </xf>
    <xf numFmtId="3" fontId="13" fillId="28" borderId="15" xfId="94" applyNumberFormat="1" applyFont="1" applyFill="1" applyBorder="1"/>
    <xf numFmtId="3" fontId="8" fillId="28" borderId="75" xfId="94" applyNumberFormat="1" applyFont="1" applyFill="1" applyBorder="1" applyAlignment="1" applyProtection="1">
      <alignment horizontal="left"/>
    </xf>
    <xf numFmtId="3" fontId="8" fillId="28" borderId="75" xfId="94" applyNumberFormat="1" applyFont="1" applyFill="1" applyBorder="1"/>
    <xf numFmtId="184" fontId="8" fillId="28" borderId="15" xfId="94" applyNumberFormat="1" applyFont="1" applyFill="1" applyBorder="1" applyAlignment="1" applyProtection="1">
      <alignment horizontal="left"/>
    </xf>
    <xf numFmtId="3" fontId="7" fillId="28" borderId="15" xfId="94" applyNumberFormat="1" applyFont="1" applyFill="1" applyBorder="1"/>
    <xf numFmtId="0" fontId="7" fillId="28" borderId="15" xfId="94" applyFont="1" applyFill="1" applyBorder="1"/>
    <xf numFmtId="3" fontId="8" fillId="28" borderId="15" xfId="94" applyNumberFormat="1" applyFont="1" applyFill="1" applyBorder="1" applyAlignment="1" applyProtection="1">
      <alignment horizontal="left"/>
    </xf>
    <xf numFmtId="3" fontId="8" fillId="28" borderId="27" xfId="94" applyNumberFormat="1" applyFont="1" applyFill="1" applyBorder="1" applyAlignment="1" applyProtection="1">
      <alignment horizontal="left"/>
    </xf>
    <xf numFmtId="3" fontId="8" fillId="28" borderId="27" xfId="94" applyNumberFormat="1" applyFont="1" applyFill="1" applyBorder="1"/>
    <xf numFmtId="0" fontId="6" fillId="0" borderId="0" xfId="43" applyFont="1" applyFill="1"/>
    <xf numFmtId="0" fontId="31" fillId="0" borderId="15" xfId="43" applyNumberFormat="1" applyFont="1" applyFill="1" applyBorder="1" applyProtection="1"/>
    <xf numFmtId="3" fontId="25" fillId="0" borderId="36" xfId="43" applyNumberFormat="1" applyFont="1" applyFill="1" applyBorder="1" applyAlignment="1" applyProtection="1">
      <alignment horizontal="right"/>
    </xf>
    <xf numFmtId="3" fontId="25" fillId="0" borderId="76" xfId="43" applyNumberFormat="1" applyFont="1" applyFill="1" applyBorder="1" applyAlignment="1" applyProtection="1">
      <alignment horizontal="right"/>
    </xf>
    <xf numFmtId="3" fontId="25" fillId="0" borderId="56" xfId="43" applyNumberFormat="1" applyFont="1" applyFill="1" applyBorder="1" applyAlignment="1" applyProtection="1">
      <alignment horizontal="right"/>
    </xf>
    <xf numFmtId="3" fontId="15" fillId="0" borderId="36" xfId="43" applyNumberFormat="1" applyFont="1" applyFill="1" applyBorder="1" applyAlignment="1" applyProtection="1">
      <alignment horizontal="right"/>
    </xf>
    <xf numFmtId="3" fontId="25" fillId="0" borderId="47" xfId="43" applyNumberFormat="1" applyFont="1" applyFill="1" applyBorder="1" applyAlignment="1" applyProtection="1">
      <alignment horizontal="right"/>
    </xf>
    <xf numFmtId="0" fontId="33" fillId="0" borderId="0" xfId="43" applyFont="1" applyFill="1"/>
    <xf numFmtId="0" fontId="31" fillId="0" borderId="14" xfId="43" applyNumberFormat="1" applyFont="1" applyFill="1" applyBorder="1" applyProtection="1"/>
    <xf numFmtId="0" fontId="59" fillId="27" borderId="14" xfId="43" applyNumberFormat="1" applyFont="1" applyFill="1" applyBorder="1" applyAlignment="1" applyProtection="1"/>
    <xf numFmtId="3" fontId="59" fillId="27" borderId="35" xfId="43" applyNumberFormat="1" applyFont="1" applyFill="1" applyBorder="1" applyAlignment="1" applyProtection="1">
      <alignment horizontal="right"/>
    </xf>
    <xf numFmtId="10" fontId="59" fillId="27" borderId="15" xfId="100" applyNumberFormat="1" applyFont="1" applyFill="1" applyBorder="1" applyAlignment="1" applyProtection="1">
      <alignment horizontal="right"/>
    </xf>
    <xf numFmtId="0" fontId="30" fillId="28" borderId="14" xfId="43" applyNumberFormat="1" applyFont="1" applyFill="1" applyBorder="1" applyAlignment="1" applyProtection="1"/>
    <xf numFmtId="3" fontId="9" fillId="28" borderId="15" xfId="43" applyNumberFormat="1" applyFont="1" applyFill="1" applyBorder="1" applyAlignment="1" applyProtection="1">
      <alignment horizontal="right"/>
    </xf>
    <xf numFmtId="0" fontId="31" fillId="28" borderId="71" xfId="43" applyNumberFormat="1" applyFont="1" applyFill="1" applyBorder="1" applyAlignment="1" applyProtection="1"/>
    <xf numFmtId="3" fontId="25" fillId="28" borderId="57" xfId="43" applyNumberFormat="1" applyFont="1" applyFill="1" applyBorder="1"/>
    <xf numFmtId="0" fontId="31" fillId="28" borderId="72" xfId="43" applyNumberFormat="1" applyFont="1" applyFill="1" applyBorder="1" applyProtection="1"/>
    <xf numFmtId="3" fontId="25" fillId="28" borderId="39" xfId="43" applyNumberFormat="1" applyFont="1" applyFill="1" applyBorder="1" applyAlignment="1" applyProtection="1">
      <alignment horizontal="right"/>
    </xf>
    <xf numFmtId="3" fontId="59" fillId="27" borderId="15" xfId="43" applyNumberFormat="1" applyFont="1" applyFill="1" applyBorder="1" applyAlignment="1" applyProtection="1">
      <alignment horizontal="right"/>
    </xf>
    <xf numFmtId="0" fontId="30" fillId="28" borderId="71" xfId="43" applyNumberFormat="1" applyFont="1" applyFill="1" applyBorder="1" applyAlignment="1" applyProtection="1"/>
    <xf numFmtId="3" fontId="39" fillId="28" borderId="57" xfId="43" applyNumberFormat="1" applyFont="1" applyFill="1" applyBorder="1"/>
    <xf numFmtId="3" fontId="39" fillId="28" borderId="15" xfId="43" applyNumberFormat="1" applyFont="1" applyFill="1" applyBorder="1"/>
    <xf numFmtId="0" fontId="9" fillId="28" borderId="14" xfId="43" applyNumberFormat="1" applyFont="1" applyFill="1" applyBorder="1" applyAlignment="1" applyProtection="1"/>
    <xf numFmtId="0" fontId="30" fillId="28" borderId="72" xfId="43" applyNumberFormat="1" applyFont="1" applyFill="1" applyBorder="1" applyProtection="1"/>
    <xf numFmtId="3" fontId="39" fillId="28" borderId="39" xfId="43" applyNumberFormat="1" applyFont="1" applyFill="1" applyBorder="1" applyAlignment="1" applyProtection="1">
      <alignment horizontal="right"/>
    </xf>
    <xf numFmtId="0" fontId="30" fillId="28" borderId="14" xfId="43" applyNumberFormat="1" applyFont="1" applyFill="1" applyBorder="1" applyProtection="1"/>
    <xf numFmtId="3" fontId="39" fillId="28" borderId="15" xfId="43" applyNumberFormat="1" applyFont="1" applyFill="1" applyBorder="1" applyAlignment="1" applyProtection="1">
      <alignment horizontal="right"/>
    </xf>
    <xf numFmtId="0" fontId="30" fillId="28" borderId="14" xfId="43" applyNumberFormat="1" applyFont="1" applyFill="1" applyBorder="1" applyAlignment="1" applyProtection="1">
      <alignment horizontal="left"/>
    </xf>
    <xf numFmtId="0" fontId="15" fillId="28" borderId="72" xfId="43" applyNumberFormat="1" applyFont="1" applyFill="1" applyBorder="1" applyProtection="1"/>
    <xf numFmtId="3" fontId="15" fillId="28" borderId="39" xfId="43" applyNumberFormat="1" applyFont="1" applyFill="1" applyBorder="1"/>
    <xf numFmtId="0" fontId="15" fillId="28" borderId="29" xfId="43" applyNumberFormat="1" applyFont="1" applyFill="1" applyBorder="1" applyProtection="1"/>
    <xf numFmtId="3" fontId="15" fillId="28" borderId="35" xfId="43" applyNumberFormat="1" applyFont="1" applyFill="1" applyBorder="1"/>
    <xf numFmtId="0" fontId="11" fillId="0" borderId="0" xfId="43" applyFont="1" applyFill="1"/>
    <xf numFmtId="0" fontId="11" fillId="0" borderId="15" xfId="43" applyFont="1" applyFill="1" applyBorder="1" applyAlignment="1"/>
    <xf numFmtId="0" fontId="46" fillId="0" borderId="0" xfId="79" applyFont="1" applyFill="1" applyAlignment="1" applyProtection="1">
      <alignment horizontal="center"/>
    </xf>
    <xf numFmtId="0" fontId="48" fillId="0" borderId="0" xfId="43" applyFont="1" applyFill="1"/>
    <xf numFmtId="0" fontId="53" fillId="27" borderId="32" xfId="43" applyFont="1" applyFill="1" applyBorder="1" applyAlignment="1">
      <alignment horizontal="center"/>
    </xf>
    <xf numFmtId="3" fontId="56" fillId="27" borderId="27" xfId="43" applyNumberFormat="1" applyFont="1" applyFill="1" applyBorder="1" applyAlignment="1">
      <alignment vertical="center" wrapText="1"/>
    </xf>
    <xf numFmtId="3" fontId="7" fillId="0" borderId="15" xfId="43" applyNumberFormat="1" applyFont="1" applyFill="1" applyBorder="1"/>
    <xf numFmtId="0" fontId="11" fillId="0" borderId="0" xfId="43" applyFont="1" applyFill="1" applyAlignment="1" applyProtection="1">
      <alignment horizontal="right"/>
    </xf>
    <xf numFmtId="184" fontId="7" fillId="0" borderId="0" xfId="90" applyNumberFormat="1" applyFont="1" applyFill="1"/>
    <xf numFmtId="0" fontId="0" fillId="0" borderId="0" xfId="43" applyFont="1" applyBorder="1"/>
    <xf numFmtId="0" fontId="0" fillId="0" borderId="0" xfId="43" applyFont="1" applyFill="1" applyAlignment="1"/>
    <xf numFmtId="0" fontId="7" fillId="28" borderId="59" xfId="43" applyFont="1" applyFill="1" applyBorder="1" applyAlignment="1">
      <alignment horizontal="center"/>
    </xf>
    <xf numFmtId="0" fontId="6" fillId="28" borderId="40" xfId="43" applyFont="1" applyFill="1" applyBorder="1" applyAlignment="1">
      <alignment horizontal="center"/>
    </xf>
    <xf numFmtId="49" fontId="7" fillId="28" borderId="21" xfId="43" applyNumberFormat="1" applyFont="1" applyFill="1" applyBorder="1" applyAlignment="1">
      <alignment horizontal="center"/>
    </xf>
    <xf numFmtId="1" fontId="7" fillId="28" borderId="22" xfId="43" applyNumberFormat="1" applyFont="1" applyFill="1" applyBorder="1" applyAlignment="1">
      <alignment horizontal="center"/>
    </xf>
    <xf numFmtId="0" fontId="7" fillId="28" borderId="20" xfId="43" applyFont="1" applyFill="1" applyBorder="1" applyAlignment="1">
      <alignment horizontal="center"/>
    </xf>
    <xf numFmtId="3" fontId="6" fillId="28" borderId="0" xfId="43" applyNumberFormat="1" applyFont="1" applyFill="1" applyBorder="1" applyAlignment="1">
      <alignment horizontal="center"/>
    </xf>
    <xf numFmtId="15" fontId="7" fillId="28" borderId="20" xfId="43" applyNumberFormat="1" applyFont="1" applyFill="1" applyBorder="1" applyAlignment="1">
      <alignment horizontal="center" vertical="center" wrapText="1"/>
    </xf>
    <xf numFmtId="0" fontId="34" fillId="28" borderId="40" xfId="43" applyFont="1" applyFill="1" applyBorder="1" applyAlignment="1">
      <alignment vertical="center" wrapText="1"/>
    </xf>
    <xf numFmtId="49" fontId="36" fillId="28" borderId="21" xfId="43" applyNumberFormat="1" applyFont="1" applyFill="1" applyBorder="1" applyAlignment="1">
      <alignment horizontal="center" vertical="center" wrapText="1"/>
    </xf>
    <xf numFmtId="1" fontId="7" fillId="28" borderId="22" xfId="43" applyNumberFormat="1" applyFont="1" applyFill="1" applyBorder="1" applyAlignment="1" applyProtection="1">
      <alignment horizontal="center" vertical="center" wrapText="1"/>
    </xf>
    <xf numFmtId="0" fontId="7" fillId="28" borderId="0" xfId="43" applyFont="1" applyFill="1" applyBorder="1" applyAlignment="1">
      <alignment horizontal="center"/>
    </xf>
    <xf numFmtId="3" fontId="28" fillId="28" borderId="15" xfId="86" applyNumberFormat="1" applyFont="1" applyFill="1" applyBorder="1" applyAlignment="1">
      <alignment horizontal="right" wrapText="1"/>
    </xf>
    <xf numFmtId="0" fontId="11" fillId="28" borderId="0" xfId="43" applyFont="1" applyFill="1" applyBorder="1"/>
    <xf numFmtId="0" fontId="36" fillId="28" borderId="40" xfId="43" applyFont="1" applyFill="1" applyBorder="1"/>
    <xf numFmtId="0" fontId="34" fillId="28" borderId="21" xfId="43" applyFont="1" applyFill="1" applyBorder="1" applyAlignment="1">
      <alignment vertical="center" wrapText="1"/>
    </xf>
    <xf numFmtId="0" fontId="11" fillId="28" borderId="21" xfId="43" applyFont="1" applyFill="1" applyBorder="1"/>
    <xf numFmtId="10" fontId="7" fillId="28" borderId="21" xfId="43" applyNumberFormat="1" applyFont="1" applyFill="1" applyBorder="1" applyAlignment="1">
      <alignment horizontal="center"/>
    </xf>
    <xf numFmtId="0" fontId="36" fillId="28" borderId="21" xfId="43" applyFont="1" applyFill="1" applyBorder="1"/>
    <xf numFmtId="49" fontId="7" fillId="28" borderId="0" xfId="43" applyNumberFormat="1" applyFont="1" applyFill="1" applyAlignment="1">
      <alignment horizontal="center"/>
    </xf>
    <xf numFmtId="1" fontId="7" fillId="28" borderId="0" xfId="43" applyNumberFormat="1" applyFont="1" applyFill="1" applyAlignment="1">
      <alignment horizontal="center"/>
    </xf>
    <xf numFmtId="1" fontId="7" fillId="28" borderId="0" xfId="86" applyNumberFormat="1" applyFont="1" applyFill="1" applyAlignment="1">
      <alignment horizontal="center"/>
    </xf>
    <xf numFmtId="0" fontId="13" fillId="28" borderId="0" xfId="43" applyFont="1" applyFill="1" applyAlignment="1">
      <alignment horizontal="center"/>
    </xf>
    <xf numFmtId="4" fontId="7" fillId="28" borderId="15" xfId="43" applyNumberFormat="1" applyFont="1" applyFill="1" applyBorder="1"/>
    <xf numFmtId="3" fontId="9" fillId="0" borderId="15" xfId="43" applyNumberFormat="1" applyFont="1" applyFill="1" applyBorder="1"/>
    <xf numFmtId="3" fontId="8" fillId="0" borderId="15" xfId="43" applyNumberFormat="1" applyFont="1" applyFill="1" applyBorder="1"/>
    <xf numFmtId="3" fontId="7" fillId="0" borderId="39" xfId="43" applyNumberFormat="1" applyFont="1" applyFill="1" applyBorder="1"/>
    <xf numFmtId="0" fontId="35" fillId="28" borderId="14" xfId="43" applyFont="1" applyFill="1" applyBorder="1"/>
    <xf numFmtId="0" fontId="36" fillId="28" borderId="32" xfId="43" applyFont="1" applyFill="1" applyBorder="1"/>
    <xf numFmtId="3" fontId="36" fillId="28" borderId="27" xfId="43" applyNumberFormat="1" applyFont="1" applyFill="1" applyBorder="1"/>
    <xf numFmtId="0" fontId="7" fillId="28" borderId="16" xfId="43" applyFont="1" applyFill="1" applyBorder="1" applyAlignment="1">
      <alignment horizontal="center"/>
    </xf>
    <xf numFmtId="169" fontId="40" fillId="28" borderId="21" xfId="43" applyNumberFormat="1" applyFont="1" applyFill="1" applyBorder="1"/>
    <xf numFmtId="0" fontId="41" fillId="28" borderId="21" xfId="43" applyFont="1" applyFill="1" applyBorder="1" applyAlignment="1">
      <alignment horizontal="center"/>
    </xf>
    <xf numFmtId="0" fontId="23" fillId="28" borderId="16" xfId="43" applyFont="1" applyFill="1" applyBorder="1" applyAlignment="1">
      <alignment horizontal="center"/>
    </xf>
    <xf numFmtId="0" fontId="18" fillId="28" borderId="21" xfId="43" applyFont="1" applyFill="1" applyBorder="1" applyAlignment="1">
      <alignment horizontal="center"/>
    </xf>
    <xf numFmtId="0" fontId="15" fillId="28" borderId="16" xfId="43" applyFont="1" applyFill="1" applyBorder="1" applyAlignment="1">
      <alignment horizontal="center"/>
    </xf>
    <xf numFmtId="0" fontId="7" fillId="28" borderId="14" xfId="43" applyFont="1" applyFill="1" applyBorder="1" applyAlignment="1">
      <alignment horizontal="center"/>
    </xf>
    <xf numFmtId="0" fontId="38" fillId="28" borderId="21" xfId="43" applyFont="1" applyFill="1" applyBorder="1" applyAlignment="1">
      <alignment horizontal="left" wrapText="1"/>
    </xf>
    <xf numFmtId="0" fontId="65" fillId="27" borderId="15" xfId="43" applyFont="1" applyFill="1" applyBorder="1"/>
    <xf numFmtId="0" fontId="10" fillId="28" borderId="15" xfId="43" applyFont="1" applyFill="1" applyBorder="1"/>
    <xf numFmtId="14" fontId="7" fillId="28" borderId="15" xfId="43" applyNumberFormat="1" applyFont="1" applyFill="1" applyBorder="1" applyAlignment="1">
      <alignment horizontal="center"/>
    </xf>
    <xf numFmtId="175" fontId="7" fillId="28" borderId="20" xfId="86" applyNumberFormat="1" applyFont="1" applyFill="1" applyBorder="1" applyAlignment="1">
      <alignment horizontal="center"/>
    </xf>
    <xf numFmtId="0" fontId="95" fillId="28" borderId="0" xfId="43" applyFont="1" applyFill="1" applyBorder="1"/>
    <xf numFmtId="17" fontId="7" fillId="28" borderId="55" xfId="43" applyNumberFormat="1" applyFont="1" applyFill="1" applyBorder="1" applyAlignment="1">
      <alignment horizontal="center"/>
    </xf>
    <xf numFmtId="168" fontId="7" fillId="28" borderId="0" xfId="85" applyFont="1" applyFill="1" applyAlignment="1">
      <alignment horizontal="right" vertical="center"/>
    </xf>
    <xf numFmtId="190" fontId="7" fillId="28" borderId="0" xfId="43" applyNumberFormat="1" applyFont="1" applyFill="1"/>
    <xf numFmtId="191" fontId="7" fillId="28" borderId="0" xfId="43" applyNumberFormat="1" applyFont="1" applyFill="1"/>
    <xf numFmtId="3" fontId="7" fillId="22" borderId="15" xfId="43" applyNumberFormat="1" applyFont="1" applyFill="1" applyBorder="1"/>
    <xf numFmtId="3" fontId="7" fillId="0" borderId="14" xfId="43" applyNumberFormat="1" applyFont="1" applyFill="1" applyBorder="1" applyProtection="1">
      <protection locked="0"/>
    </xf>
    <xf numFmtId="3" fontId="21" fillId="28" borderId="16" xfId="43" applyNumberFormat="1" applyFont="1" applyFill="1" applyBorder="1"/>
    <xf numFmtId="3" fontId="23" fillId="28" borderId="15" xfId="43" applyNumberFormat="1" applyFont="1" applyFill="1" applyBorder="1"/>
    <xf numFmtId="3" fontId="13" fillId="28" borderId="14" xfId="43" applyNumberFormat="1" applyFont="1" applyFill="1" applyBorder="1"/>
    <xf numFmtId="3" fontId="13" fillId="28" borderId="16" xfId="43" applyNumberFormat="1" applyFont="1" applyFill="1" applyBorder="1"/>
    <xf numFmtId="3" fontId="13" fillId="27" borderId="15" xfId="43" applyNumberFormat="1" applyFont="1" applyFill="1" applyBorder="1"/>
    <xf numFmtId="3" fontId="15" fillId="28" borderId="15" xfId="43" applyNumberFormat="1" applyFont="1" applyFill="1" applyBorder="1" applyProtection="1">
      <protection locked="0"/>
    </xf>
    <xf numFmtId="3" fontId="7" fillId="22" borderId="32" xfId="43" applyNumberFormat="1" applyFont="1" applyFill="1" applyBorder="1"/>
    <xf numFmtId="3" fontId="7" fillId="22" borderId="27" xfId="43" applyNumberFormat="1" applyFont="1" applyFill="1" applyBorder="1"/>
    <xf numFmtId="3" fontId="7" fillId="22" borderId="38" xfId="43" applyNumberFormat="1" applyFont="1" applyFill="1" applyBorder="1"/>
    <xf numFmtId="3" fontId="56" fillId="27" borderId="14" xfId="52" applyNumberFormat="1" applyFont="1" applyFill="1" applyBorder="1"/>
    <xf numFmtId="3" fontId="56" fillId="27" borderId="21" xfId="52" applyNumberFormat="1" applyFont="1" applyFill="1" applyBorder="1"/>
    <xf numFmtId="3" fontId="24" fillId="28" borderId="21" xfId="43" applyNumberFormat="1" applyFont="1" applyFill="1" applyBorder="1"/>
    <xf numFmtId="0" fontId="7" fillId="28" borderId="36" xfId="43" applyFont="1" applyFill="1" applyBorder="1"/>
    <xf numFmtId="0" fontId="8" fillId="28" borderId="45" xfId="43" applyFont="1" applyFill="1" applyBorder="1"/>
    <xf numFmtId="0" fontId="7" fillId="27" borderId="0" xfId="43" applyFont="1" applyFill="1" applyBorder="1"/>
    <xf numFmtId="0" fontId="7" fillId="28" borderId="60" xfId="43" applyFont="1" applyFill="1" applyBorder="1"/>
    <xf numFmtId="165" fontId="7" fillId="27" borderId="0" xfId="43" applyNumberFormat="1" applyFont="1" applyFill="1" applyBorder="1"/>
    <xf numFmtId="165" fontId="8" fillId="27" borderId="28" xfId="43" applyNumberFormat="1" applyFont="1" applyFill="1" applyBorder="1" applyAlignment="1">
      <alignment horizontal="center"/>
    </xf>
    <xf numFmtId="168" fontId="0" fillId="0" borderId="0" xfId="85" applyFont="1"/>
    <xf numFmtId="0" fontId="45" fillId="28" borderId="0" xfId="43" applyFont="1" applyFill="1"/>
    <xf numFmtId="170" fontId="20" fillId="28" borderId="0" xfId="86" applyNumberFormat="1" applyFont="1" applyFill="1"/>
    <xf numFmtId="0" fontId="13" fillId="28" borderId="85" xfId="43" applyFont="1" applyFill="1" applyBorder="1" applyAlignment="1">
      <alignment horizontal="center" vertical="center"/>
    </xf>
    <xf numFmtId="0" fontId="46" fillId="28" borderId="86" xfId="79" applyFill="1" applyBorder="1" applyAlignment="1" applyProtection="1">
      <alignment horizontal="center" vertical="center"/>
    </xf>
    <xf numFmtId="0" fontId="20" fillId="28" borderId="87" xfId="43" applyFont="1" applyFill="1" applyBorder="1" applyAlignment="1">
      <alignment vertical="center" wrapText="1"/>
    </xf>
    <xf numFmtId="0" fontId="46" fillId="28" borderId="86" xfId="79" applyFont="1" applyFill="1" applyBorder="1" applyAlignment="1" applyProtection="1">
      <alignment horizontal="center" vertical="center"/>
    </xf>
    <xf numFmtId="0" fontId="20" fillId="28" borderId="88" xfId="43" applyFont="1" applyFill="1" applyBorder="1" applyAlignment="1">
      <alignment horizontal="justify" vertical="top" wrapText="1"/>
    </xf>
    <xf numFmtId="0" fontId="46" fillId="28" borderId="89" xfId="79" applyFill="1" applyBorder="1" applyAlignment="1" applyProtection="1">
      <alignment horizontal="center" vertical="center"/>
    </xf>
    <xf numFmtId="0" fontId="20" fillId="28" borderId="88" xfId="43" applyFont="1" applyFill="1" applyBorder="1" applyAlignment="1">
      <alignment vertical="center" wrapText="1"/>
    </xf>
    <xf numFmtId="0" fontId="46" fillId="28" borderId="89" xfId="79" applyFont="1" applyFill="1" applyBorder="1" applyAlignment="1" applyProtection="1">
      <alignment horizontal="center" vertical="center"/>
    </xf>
    <xf numFmtId="0" fontId="46" fillId="0" borderId="86" xfId="79" applyFill="1" applyBorder="1" applyAlignment="1" applyProtection="1">
      <alignment horizontal="center" vertical="center"/>
    </xf>
    <xf numFmtId="0" fontId="56" fillId="27" borderId="15" xfId="43" applyFont="1" applyFill="1" applyBorder="1" applyAlignment="1">
      <alignment vertical="center" wrapText="1"/>
    </xf>
    <xf numFmtId="172" fontId="13" fillId="28" borderId="29" xfId="85" applyNumberFormat="1" applyFont="1" applyFill="1" applyBorder="1" applyAlignment="1">
      <alignment horizontal="center"/>
    </xf>
    <xf numFmtId="41" fontId="13" fillId="28" borderId="35" xfId="85" applyNumberFormat="1" applyFont="1" applyFill="1" applyBorder="1" applyAlignment="1">
      <alignment horizontal="center" vertical="center"/>
    </xf>
    <xf numFmtId="41" fontId="13" fillId="28" borderId="16" xfId="85" applyNumberFormat="1" applyFont="1" applyFill="1" applyBorder="1" applyAlignment="1">
      <alignment horizontal="center" vertical="center"/>
    </xf>
    <xf numFmtId="0" fontId="61" fillId="27" borderId="14" xfId="43" applyFont="1" applyFill="1" applyBorder="1"/>
    <xf numFmtId="0" fontId="17" fillId="28" borderId="14" xfId="43" applyFont="1" applyFill="1" applyBorder="1"/>
    <xf numFmtId="0" fontId="5" fillId="0" borderId="32" xfId="43" applyFont="1" applyBorder="1"/>
    <xf numFmtId="0" fontId="0" fillId="0" borderId="16" xfId="43" applyFont="1" applyFill="1" applyBorder="1"/>
    <xf numFmtId="0" fontId="7" fillId="27" borderId="90" xfId="43" applyFont="1" applyFill="1" applyBorder="1"/>
    <xf numFmtId="185" fontId="7" fillId="28" borderId="0" xfId="87" applyNumberFormat="1" applyFont="1" applyFill="1" applyAlignment="1">
      <alignment horizontal="center"/>
    </xf>
    <xf numFmtId="0" fontId="11" fillId="28" borderId="0" xfId="43" applyFont="1" applyFill="1" applyAlignment="1" applyProtection="1">
      <alignment horizontal="right"/>
    </xf>
    <xf numFmtId="167" fontId="5" fillId="28" borderId="0" xfId="86" applyFill="1"/>
    <xf numFmtId="3" fontId="7" fillId="28" borderId="0" xfId="93" applyNumberFormat="1" applyFont="1" applyFill="1" applyAlignment="1">
      <alignment horizontal="center" vertical="center"/>
    </xf>
    <xf numFmtId="3" fontId="7" fillId="28" borderId="0" xfId="93" applyNumberFormat="1" applyFont="1" applyFill="1" applyBorder="1" applyAlignment="1">
      <alignment horizontal="center"/>
    </xf>
    <xf numFmtId="3" fontId="8" fillId="28" borderId="44" xfId="43" applyNumberFormat="1" applyFont="1" applyFill="1" applyBorder="1" applyAlignment="1">
      <alignment horizontal="right" vertical="center"/>
    </xf>
    <xf numFmtId="0" fontId="15" fillId="28" borderId="0" xfId="43" applyFont="1" applyFill="1" applyAlignment="1">
      <alignment vertical="center" wrapText="1"/>
    </xf>
    <xf numFmtId="168" fontId="20" fillId="28" borderId="0" xfId="85" applyFont="1" applyFill="1"/>
    <xf numFmtId="0" fontId="7" fillId="28" borderId="66" xfId="43" applyFont="1" applyFill="1" applyBorder="1"/>
    <xf numFmtId="1" fontId="7" fillId="28" borderId="0" xfId="43" applyNumberFormat="1" applyFont="1" applyFill="1" applyBorder="1" applyAlignment="1">
      <alignment horizontal="center"/>
    </xf>
    <xf numFmtId="0" fontId="7" fillId="0" borderId="50" xfId="43" applyFont="1" applyFill="1" applyBorder="1"/>
    <xf numFmtId="0" fontId="7" fillId="0" borderId="51" xfId="43" applyFont="1" applyFill="1" applyBorder="1"/>
    <xf numFmtId="0" fontId="7" fillId="0" borderId="52" xfId="43" applyFont="1" applyFill="1" applyBorder="1"/>
    <xf numFmtId="0" fontId="7" fillId="0" borderId="53" xfId="43" applyFont="1" applyFill="1" applyBorder="1"/>
    <xf numFmtId="0" fontId="8" fillId="0" borderId="49" xfId="43" applyFont="1" applyFill="1" applyBorder="1" applyAlignment="1">
      <alignment horizontal="left" vertical="center"/>
    </xf>
    <xf numFmtId="0" fontId="7" fillId="0" borderId="0" xfId="43" applyFont="1" applyFill="1" applyAlignment="1">
      <alignment horizontal="left" indent="1"/>
    </xf>
    <xf numFmtId="0" fontId="11" fillId="0" borderId="0" xfId="43" applyFont="1" applyFill="1" applyAlignment="1">
      <alignment horizontal="left" indent="2"/>
    </xf>
    <xf numFmtId="3" fontId="11" fillId="0" borderId="0" xfId="43" applyNumberFormat="1" applyFont="1" applyFill="1" applyAlignment="1">
      <alignment horizontal="left" indent="2"/>
    </xf>
    <xf numFmtId="0" fontId="36" fillId="0" borderId="0" xfId="43" applyFont="1" applyFill="1"/>
    <xf numFmtId="0" fontId="91" fillId="28" borderId="0" xfId="43" applyNumberFormat="1" applyFont="1" applyFill="1" applyAlignment="1" applyProtection="1"/>
    <xf numFmtId="0" fontId="24" fillId="0" borderId="0" xfId="43" applyFont="1"/>
    <xf numFmtId="0" fontId="98" fillId="0" borderId="0" xfId="43" applyFont="1"/>
    <xf numFmtId="168" fontId="7" fillId="0" borderId="0" xfId="85" applyFont="1" applyFill="1" applyAlignment="1">
      <alignment horizontal="left" wrapText="1"/>
    </xf>
    <xf numFmtId="173" fontId="9" fillId="28" borderId="0" xfId="43" applyNumberFormat="1" applyFont="1" applyFill="1" applyBorder="1" applyAlignment="1" applyProtection="1">
      <alignment horizontal="center"/>
    </xf>
    <xf numFmtId="10" fontId="15" fillId="28" borderId="22" xfId="100" applyNumberFormat="1" applyFont="1" applyFill="1" applyBorder="1" applyAlignment="1" applyProtection="1">
      <alignment horizontal="right"/>
    </xf>
    <xf numFmtId="10" fontId="6" fillId="28" borderId="78" xfId="100" applyNumberFormat="1" applyFont="1" applyFill="1" applyBorder="1" applyAlignment="1" applyProtection="1">
      <alignment horizontal="right"/>
    </xf>
    <xf numFmtId="10" fontId="8" fillId="28" borderId="22" xfId="100" applyNumberFormat="1" applyFont="1" applyFill="1" applyBorder="1" applyAlignment="1" applyProtection="1">
      <alignment horizontal="right"/>
    </xf>
    <xf numFmtId="10" fontId="7" fillId="28" borderId="22" xfId="100" applyNumberFormat="1" applyFont="1" applyFill="1" applyBorder="1" applyAlignment="1" applyProtection="1">
      <alignment horizontal="right"/>
    </xf>
    <xf numFmtId="0" fontId="7" fillId="28" borderId="27" xfId="43" applyFont="1" applyFill="1" applyBorder="1" applyAlignment="1">
      <alignment horizontal="right"/>
    </xf>
    <xf numFmtId="173" fontId="8" fillId="28" borderId="15" xfId="43" applyNumberFormat="1" applyFont="1" applyFill="1" applyBorder="1" applyAlignment="1" applyProtection="1"/>
    <xf numFmtId="3" fontId="8" fillId="28" borderId="40" xfId="43" applyNumberFormat="1" applyFont="1" applyFill="1" applyBorder="1" applyAlignment="1" applyProtection="1">
      <alignment horizontal="right"/>
    </xf>
    <xf numFmtId="0" fontId="99" fillId="28" borderId="0" xfId="43" applyNumberFormat="1" applyFont="1" applyFill="1" applyAlignment="1" applyProtection="1">
      <alignment horizontal="center"/>
    </xf>
    <xf numFmtId="0" fontId="9" fillId="28" borderId="0" xfId="43" applyFont="1" applyFill="1" applyAlignment="1" applyProtection="1">
      <alignment horizontal="center"/>
      <protection locked="0"/>
    </xf>
    <xf numFmtId="183" fontId="15" fillId="28" borderId="15" xfId="85" applyNumberFormat="1" applyFont="1" applyFill="1" applyBorder="1"/>
    <xf numFmtId="173" fontId="63" fillId="27" borderId="92" xfId="43" applyNumberFormat="1" applyFont="1" applyFill="1" applyBorder="1" applyAlignment="1" applyProtection="1">
      <alignment horizontal="center" vertical="center"/>
    </xf>
    <xf numFmtId="0" fontId="53" fillId="27" borderId="26" xfId="43" applyFont="1" applyFill="1" applyBorder="1" applyAlignment="1">
      <alignment horizontal="center" vertical="center" wrapText="1"/>
    </xf>
    <xf numFmtId="0" fontId="53" fillId="27" borderId="73" xfId="43" applyFont="1" applyFill="1" applyBorder="1" applyAlignment="1">
      <alignment horizontal="center" vertical="center" wrapText="1"/>
    </xf>
    <xf numFmtId="0" fontId="53" fillId="27" borderId="70" xfId="43" applyFont="1" applyFill="1" applyBorder="1" applyAlignment="1">
      <alignment horizontal="center" vertical="center" wrapText="1"/>
    </xf>
    <xf numFmtId="0" fontId="53" fillId="27" borderId="74" xfId="43" applyFont="1" applyFill="1" applyBorder="1" applyAlignment="1">
      <alignment horizontal="center" vertical="center" wrapText="1"/>
    </xf>
    <xf numFmtId="4" fontId="53" fillId="27" borderId="38" xfId="43" applyNumberFormat="1" applyFont="1" applyFill="1" applyBorder="1" applyAlignment="1">
      <alignment horizontal="center" vertical="center" wrapText="1"/>
    </xf>
    <xf numFmtId="0" fontId="53" fillId="27" borderId="35" xfId="43" applyFont="1" applyFill="1" applyBorder="1"/>
    <xf numFmtId="0" fontId="53" fillId="27" borderId="30" xfId="43" applyFont="1" applyFill="1" applyBorder="1"/>
    <xf numFmtId="0" fontId="53" fillId="27" borderId="36" xfId="43" applyFont="1" applyFill="1" applyBorder="1"/>
    <xf numFmtId="0" fontId="53" fillId="27" borderId="31" xfId="43" applyFont="1" applyFill="1" applyBorder="1"/>
    <xf numFmtId="0" fontId="101" fillId="27" borderId="15" xfId="43" applyFont="1" applyFill="1" applyBorder="1" applyAlignment="1">
      <alignment horizontal="center"/>
    </xf>
    <xf numFmtId="0" fontId="101" fillId="27" borderId="20" xfId="43" applyFont="1" applyFill="1" applyBorder="1" applyAlignment="1">
      <alignment horizontal="center"/>
    </xf>
    <xf numFmtId="0" fontId="101" fillId="27" borderId="21" xfId="43" applyFont="1" applyFill="1" applyBorder="1" applyAlignment="1">
      <alignment horizontal="center"/>
    </xf>
    <xf numFmtId="0" fontId="101" fillId="27" borderId="22" xfId="43" applyFont="1" applyFill="1" applyBorder="1" applyAlignment="1">
      <alignment horizontal="center"/>
    </xf>
    <xf numFmtId="0" fontId="63" fillId="27" borderId="27" xfId="43" applyFont="1" applyFill="1" applyBorder="1"/>
    <xf numFmtId="0" fontId="63" fillId="27" borderId="33" xfId="43" applyFont="1" applyFill="1" applyBorder="1"/>
    <xf numFmtId="0" fontId="63" fillId="27" borderId="37" xfId="43" applyFont="1" applyFill="1" applyBorder="1"/>
    <xf numFmtId="0" fontId="63" fillId="27" borderId="34" xfId="43" applyFont="1" applyFill="1" applyBorder="1" applyAlignment="1">
      <alignment horizontal="center"/>
    </xf>
    <xf numFmtId="0" fontId="60" fillId="27" borderId="70" xfId="43" applyFont="1" applyFill="1" applyBorder="1" applyAlignment="1">
      <alignment horizontal="center" vertical="center"/>
    </xf>
    <xf numFmtId="0" fontId="60" fillId="27" borderId="94" xfId="43" applyFont="1" applyFill="1" applyBorder="1" applyAlignment="1">
      <alignment horizontal="center" vertical="center"/>
    </xf>
    <xf numFmtId="0" fontId="60" fillId="27" borderId="94" xfId="43" applyFont="1" applyFill="1" applyBorder="1" applyAlignment="1">
      <alignment horizontal="center" vertical="center" wrapText="1"/>
    </xf>
    <xf numFmtId="0" fontId="60" fillId="27" borderId="26" xfId="43" applyFont="1" applyFill="1" applyBorder="1" applyAlignment="1">
      <alignment horizontal="center" vertical="center"/>
    </xf>
    <xf numFmtId="0" fontId="60" fillId="27" borderId="26" xfId="94" quotePrefix="1" applyFont="1" applyFill="1" applyBorder="1" applyAlignment="1">
      <alignment horizontal="center" vertical="center" wrapText="1"/>
    </xf>
    <xf numFmtId="0" fontId="60" fillId="27" borderId="26" xfId="94" applyFont="1" applyFill="1" applyBorder="1" applyAlignment="1">
      <alignment horizontal="center" vertical="center" wrapText="1"/>
    </xf>
    <xf numFmtId="168" fontId="11" fillId="0" borderId="0" xfId="85" applyFont="1" applyFill="1"/>
    <xf numFmtId="190" fontId="11" fillId="0" borderId="0" xfId="43" applyNumberFormat="1" applyFont="1" applyFill="1"/>
    <xf numFmtId="168" fontId="0" fillId="28" borderId="0" xfId="85" applyFont="1" applyFill="1"/>
    <xf numFmtId="4" fontId="0" fillId="0" borderId="0" xfId="43" applyNumberFormat="1" applyFont="1"/>
    <xf numFmtId="3" fontId="58" fillId="27" borderId="15" xfId="43" applyNumberFormat="1" applyFont="1" applyFill="1" applyBorder="1" applyAlignment="1">
      <alignment vertical="center"/>
    </xf>
    <xf numFmtId="0" fontId="5" fillId="28" borderId="79" xfId="43" applyFont="1" applyFill="1" applyBorder="1"/>
    <xf numFmtId="3" fontId="5" fillId="28" borderId="27" xfId="43" applyNumberFormat="1" applyFont="1" applyFill="1" applyBorder="1"/>
    <xf numFmtId="3" fontId="5" fillId="28" borderId="79" xfId="43" applyNumberFormat="1" applyFont="1" applyFill="1" applyBorder="1"/>
    <xf numFmtId="0" fontId="13" fillId="28" borderId="95" xfId="43" applyFont="1" applyFill="1" applyBorder="1" applyAlignment="1">
      <alignment horizontal="center" vertical="center"/>
    </xf>
    <xf numFmtId="0" fontId="11" fillId="28" borderId="79" xfId="43" applyFont="1" applyFill="1" applyBorder="1"/>
    <xf numFmtId="15" fontId="7" fillId="28" borderId="0" xfId="43" applyNumberFormat="1" applyFont="1" applyFill="1" applyBorder="1" applyAlignment="1">
      <alignment horizontal="center"/>
    </xf>
    <xf numFmtId="17" fontId="7" fillId="28" borderId="33" xfId="43" applyNumberFormat="1" applyFont="1" applyFill="1" applyBorder="1" applyAlignment="1">
      <alignment horizontal="center"/>
    </xf>
    <xf numFmtId="10" fontId="63" fillId="27" borderId="97" xfId="100" applyNumberFormat="1" applyFont="1" applyFill="1" applyBorder="1" applyAlignment="1" applyProtection="1">
      <alignment horizontal="center"/>
    </xf>
    <xf numFmtId="3" fontId="0" fillId="0" borderId="0" xfId="0" applyNumberFormat="1"/>
    <xf numFmtId="41" fontId="0" fillId="0" borderId="0" xfId="0" applyNumberFormat="1"/>
    <xf numFmtId="0" fontId="16" fillId="0" borderId="0" xfId="90" applyFont="1" applyFill="1" applyBorder="1" applyAlignment="1">
      <alignment vertical="center" wrapText="1"/>
    </xf>
    <xf numFmtId="0" fontId="0" fillId="0" borderId="0" xfId="0" applyBorder="1"/>
    <xf numFmtId="0" fontId="0" fillId="0" borderId="14" xfId="0" applyBorder="1"/>
    <xf numFmtId="0" fontId="7" fillId="28" borderId="0" xfId="43" applyFont="1" applyFill="1" applyAlignment="1">
      <alignment vertical="justify" wrapText="1"/>
    </xf>
    <xf numFmtId="3" fontId="56" fillId="27" borderId="15" xfId="43" applyNumberFormat="1" applyFont="1" applyFill="1" applyBorder="1" applyAlignment="1">
      <alignment vertical="center" wrapText="1"/>
    </xf>
    <xf numFmtId="3" fontId="94" fillId="27" borderId="15" xfId="43" applyNumberFormat="1" applyFont="1" applyFill="1" applyBorder="1" applyAlignment="1">
      <alignment vertical="center" wrapText="1"/>
    </xf>
    <xf numFmtId="3" fontId="56" fillId="27" borderId="16" xfId="43" applyNumberFormat="1" applyFont="1" applyFill="1" applyBorder="1" applyAlignment="1">
      <alignment vertical="center" wrapText="1"/>
    </xf>
    <xf numFmtId="3" fontId="15" fillId="22" borderId="15" xfId="43" applyNumberFormat="1" applyFont="1" applyFill="1" applyBorder="1"/>
    <xf numFmtId="3" fontId="15" fillId="28" borderId="14" xfId="43" applyNumberFormat="1" applyFont="1" applyFill="1" applyBorder="1"/>
    <xf numFmtId="165" fontId="7" fillId="0" borderId="0" xfId="43" applyNumberFormat="1" applyFont="1" applyFill="1"/>
    <xf numFmtId="10" fontId="0" fillId="0" borderId="0" xfId="100" applyNumberFormat="1" applyFont="1"/>
    <xf numFmtId="3" fontId="7" fillId="28" borderId="54" xfId="93" applyNumberFormat="1" applyFont="1" applyFill="1" applyBorder="1"/>
    <xf numFmtId="193" fontId="8" fillId="28" borderId="14" xfId="85" applyNumberFormat="1" applyFont="1" applyFill="1" applyBorder="1"/>
    <xf numFmtId="0" fontId="117" fillId="0" borderId="0" xfId="79" applyFont="1" applyFill="1" applyAlignment="1" applyProtection="1">
      <alignment horizontal="center"/>
    </xf>
    <xf numFmtId="168" fontId="33" fillId="0" borderId="0" xfId="85" applyFont="1" applyFill="1"/>
    <xf numFmtId="10" fontId="0" fillId="0" borderId="0" xfId="0" applyNumberFormat="1"/>
    <xf numFmtId="167" fontId="7" fillId="28" borderId="38" xfId="86" applyFont="1" applyFill="1" applyBorder="1" applyAlignment="1">
      <alignment horizontal="right"/>
    </xf>
    <xf numFmtId="0" fontId="99" fillId="28" borderId="0" xfId="43" applyNumberFormat="1" applyFont="1" applyFill="1" applyAlignment="1" applyProtection="1">
      <alignment horizontal="center"/>
    </xf>
    <xf numFmtId="0" fontId="16" fillId="28" borderId="0" xfId="43" applyFont="1" applyFill="1" applyAlignment="1"/>
    <xf numFmtId="0" fontId="37" fillId="0" borderId="0" xfId="43" applyFont="1" applyFill="1" applyAlignment="1"/>
    <xf numFmtId="166" fontId="48" fillId="28" borderId="15" xfId="43" applyNumberFormat="1" applyFont="1" applyFill="1" applyBorder="1" applyAlignment="1">
      <alignment horizontal="center"/>
    </xf>
    <xf numFmtId="3" fontId="5" fillId="0" borderId="0" xfId="43" applyNumberFormat="1" applyFont="1" applyFill="1"/>
    <xf numFmtId="0" fontId="99" fillId="28" borderId="0" xfId="43" applyNumberFormat="1" applyFont="1" applyFill="1" applyAlignment="1" applyProtection="1"/>
    <xf numFmtId="14" fontId="7" fillId="28" borderId="14" xfId="43" applyNumberFormat="1" applyFont="1" applyFill="1" applyBorder="1" applyAlignment="1">
      <alignment horizontal="center"/>
    </xf>
    <xf numFmtId="3" fontId="56" fillId="27" borderId="14" xfId="43" applyNumberFormat="1" applyFont="1" applyFill="1" applyBorder="1" applyAlignment="1" applyProtection="1">
      <alignment horizontal="center"/>
    </xf>
    <xf numFmtId="0" fontId="0" fillId="30" borderId="0" xfId="0" applyFill="1"/>
    <xf numFmtId="0" fontId="9" fillId="30" borderId="0" xfId="43" applyFont="1" applyFill="1"/>
    <xf numFmtId="0" fontId="6" fillId="30" borderId="0" xfId="43" applyFont="1" applyFill="1"/>
    <xf numFmtId="0" fontId="7" fillId="30" borderId="0" xfId="43" applyFont="1" applyFill="1"/>
    <xf numFmtId="0" fontId="9" fillId="30" borderId="0" xfId="43" applyFont="1" applyFill="1" applyAlignment="1"/>
    <xf numFmtId="0" fontId="6" fillId="30" borderId="0" xfId="43" applyFont="1" applyFill="1" applyAlignment="1">
      <alignment horizontal="center"/>
    </xf>
    <xf numFmtId="0" fontId="92" fillId="30" borderId="0" xfId="43" applyNumberFormat="1" applyFont="1" applyFill="1" applyBorder="1" applyAlignment="1" applyProtection="1"/>
    <xf numFmtId="0" fontId="92" fillId="30" borderId="0" xfId="43" applyNumberFormat="1" applyFont="1" applyFill="1" applyBorder="1"/>
    <xf numFmtId="0" fontId="20" fillId="30" borderId="0" xfId="43" applyFont="1" applyFill="1"/>
    <xf numFmtId="3" fontId="6" fillId="30" borderId="0" xfId="43" applyNumberFormat="1" applyFont="1" applyFill="1"/>
    <xf numFmtId="0" fontId="29" fillId="30" borderId="0" xfId="43" quotePrefix="1" applyNumberFormat="1" applyFont="1" applyFill="1" applyAlignment="1" applyProtection="1">
      <alignment horizontal="centerContinuous"/>
    </xf>
    <xf numFmtId="3" fontId="6" fillId="30" borderId="0" xfId="43" applyNumberFormat="1" applyFont="1" applyFill="1" applyAlignment="1">
      <alignment horizontal="centerContinuous"/>
    </xf>
    <xf numFmtId="0" fontId="6" fillId="30" borderId="0" xfId="43" applyFont="1" applyFill="1" applyAlignment="1">
      <alignment horizontal="centerContinuous"/>
    </xf>
    <xf numFmtId="0" fontId="6" fillId="30" borderId="0" xfId="43" quotePrefix="1" applyFont="1" applyFill="1" applyAlignment="1" applyProtection="1">
      <alignment horizontal="centerContinuous"/>
    </xf>
    <xf numFmtId="3" fontId="15" fillId="30" borderId="0" xfId="43" applyNumberFormat="1" applyFont="1" applyFill="1" applyBorder="1"/>
    <xf numFmtId="0" fontId="15" fillId="30" borderId="32" xfId="43" applyNumberFormat="1" applyFont="1" applyFill="1" applyBorder="1" applyAlignment="1" applyProtection="1"/>
    <xf numFmtId="3" fontId="15" fillId="30" borderId="27" xfId="43" applyNumberFormat="1" applyFont="1" applyFill="1" applyBorder="1"/>
    <xf numFmtId="167" fontId="0" fillId="30" borderId="0" xfId="86" applyFont="1" applyFill="1"/>
    <xf numFmtId="0" fontId="15" fillId="30" borderId="0" xfId="43" applyNumberFormat="1" applyFont="1" applyFill="1" applyBorder="1" applyAlignment="1" applyProtection="1"/>
    <xf numFmtId="0" fontId="59" fillId="27" borderId="47" xfId="43" applyNumberFormat="1" applyFont="1" applyFill="1" applyBorder="1" applyAlignment="1" applyProtection="1"/>
    <xf numFmtId="0" fontId="59" fillId="27" borderId="0" xfId="43" applyNumberFormat="1" applyFont="1" applyFill="1" applyBorder="1" applyAlignment="1" applyProtection="1"/>
    <xf numFmtId="10" fontId="59" fillId="27" borderId="14" xfId="100" applyNumberFormat="1" applyFont="1" applyFill="1" applyBorder="1" applyAlignment="1" applyProtection="1">
      <alignment horizontal="right"/>
    </xf>
    <xf numFmtId="0" fontId="8" fillId="30" borderId="0" xfId="43" applyFont="1" applyFill="1" applyAlignment="1">
      <alignment horizontal="right"/>
    </xf>
    <xf numFmtId="0" fontId="11" fillId="30" borderId="0" xfId="43" applyFont="1" applyFill="1"/>
    <xf numFmtId="0" fontId="7" fillId="30" borderId="28" xfId="93" applyFont="1" applyFill="1" applyBorder="1"/>
    <xf numFmtId="0" fontId="9" fillId="28" borderId="100" xfId="43" applyFont="1" applyFill="1" applyBorder="1" applyAlignment="1">
      <alignment horizontal="center"/>
    </xf>
    <xf numFmtId="9" fontId="7" fillId="28" borderId="21" xfId="100" applyNumberFormat="1" applyFont="1" applyFill="1" applyBorder="1" applyAlignment="1">
      <alignment horizontal="center"/>
    </xf>
    <xf numFmtId="0" fontId="9" fillId="28" borderId="103" xfId="43" applyFont="1" applyFill="1" applyBorder="1" applyAlignment="1">
      <alignment horizontal="center"/>
    </xf>
    <xf numFmtId="0" fontId="9" fillId="28" borderId="101" xfId="43" applyFont="1" applyFill="1" applyBorder="1" applyAlignment="1">
      <alignment horizontal="center"/>
    </xf>
    <xf numFmtId="166" fontId="71" fillId="27" borderId="15" xfId="43" applyNumberFormat="1" applyFont="1" applyFill="1" applyBorder="1" applyAlignment="1">
      <alignment horizontal="center"/>
    </xf>
    <xf numFmtId="168" fontId="7" fillId="30" borderId="0" xfId="85" applyFont="1" applyFill="1" applyAlignment="1">
      <alignment horizontal="left" wrapText="1"/>
    </xf>
    <xf numFmtId="0" fontId="60" fillId="27" borderId="26" xfId="43" applyFont="1" applyFill="1" applyBorder="1" applyAlignment="1">
      <alignment horizontal="center" vertical="center" wrapText="1"/>
    </xf>
    <xf numFmtId="0" fontId="96" fillId="27" borderId="62" xfId="43" applyFont="1" applyFill="1" applyBorder="1" applyAlignment="1">
      <alignment horizontal="center" vertical="center" wrapText="1"/>
    </xf>
    <xf numFmtId="0" fontId="11" fillId="0" borderId="14" xfId="43" applyFont="1" applyFill="1" applyBorder="1"/>
    <xf numFmtId="0" fontId="95" fillId="0" borderId="0" xfId="0" applyFont="1"/>
    <xf numFmtId="0" fontId="7" fillId="0" borderId="0" xfId="43" applyFont="1" applyFill="1" applyBorder="1" applyAlignment="1"/>
    <xf numFmtId="3" fontId="7" fillId="0" borderId="0" xfId="43" applyNumberFormat="1" applyFont="1" applyFill="1" applyBorder="1" applyAlignment="1">
      <alignment horizontal="right" vertical="center"/>
    </xf>
    <xf numFmtId="0" fontId="30" fillId="0" borderId="14" xfId="43" applyNumberFormat="1" applyFont="1" applyFill="1" applyBorder="1" applyAlignment="1" applyProtection="1"/>
    <xf numFmtId="3" fontId="9" fillId="0" borderId="15" xfId="43" applyNumberFormat="1" applyFont="1" applyFill="1" applyBorder="1" applyAlignment="1" applyProtection="1">
      <alignment horizontal="right"/>
    </xf>
    <xf numFmtId="3" fontId="7" fillId="0" borderId="0" xfId="43" applyNumberFormat="1" applyFont="1" applyFill="1" applyAlignment="1">
      <alignment horizontal="right" vertical="center"/>
    </xf>
    <xf numFmtId="167" fontId="16" fillId="28" borderId="0" xfId="86" applyFont="1" applyFill="1" applyAlignment="1"/>
    <xf numFmtId="15" fontId="9" fillId="0" borderId="0" xfId="86" applyNumberFormat="1" applyFont="1" applyFill="1" applyAlignment="1"/>
    <xf numFmtId="0" fontId="9" fillId="28" borderId="0" xfId="43" applyFont="1" applyFill="1" applyBorder="1" applyAlignment="1">
      <alignment horizontal="left"/>
    </xf>
    <xf numFmtId="3" fontId="8" fillId="31" borderId="0" xfId="93" applyNumberFormat="1" applyFont="1" applyFill="1" applyAlignment="1">
      <alignment horizontal="center"/>
    </xf>
    <xf numFmtId="4" fontId="6" fillId="0" borderId="0" xfId="43" applyNumberFormat="1" applyFont="1" applyFill="1"/>
    <xf numFmtId="3" fontId="8" fillId="28" borderId="0" xfId="93" applyNumberFormat="1" applyFont="1" applyFill="1" applyAlignment="1">
      <alignment horizontal="center"/>
    </xf>
    <xf numFmtId="0" fontId="8" fillId="0" borderId="0" xfId="43" applyFont="1" applyFill="1"/>
    <xf numFmtId="173" fontId="36" fillId="30" borderId="15" xfId="43" applyNumberFormat="1" applyFont="1" applyFill="1" applyBorder="1" applyAlignment="1" applyProtection="1"/>
    <xf numFmtId="3" fontId="7" fillId="30" borderId="40" xfId="43" applyNumberFormat="1" applyFont="1" applyFill="1" applyBorder="1" applyAlignment="1">
      <alignment horizontal="right"/>
    </xf>
    <xf numFmtId="0" fontId="11" fillId="30" borderId="14" xfId="43" applyFont="1" applyFill="1" applyBorder="1"/>
    <xf numFmtId="0" fontId="7" fillId="30" borderId="52" xfId="43" applyFont="1" applyFill="1" applyBorder="1"/>
    <xf numFmtId="167" fontId="7" fillId="30" borderId="0" xfId="86" applyFont="1" applyFill="1" applyBorder="1" applyAlignment="1" applyProtection="1">
      <alignment horizontal="center"/>
    </xf>
    <xf numFmtId="3" fontId="8" fillId="30" borderId="75" xfId="94" applyNumberFormat="1" applyFont="1" applyFill="1" applyBorder="1"/>
    <xf numFmtId="0" fontId="95" fillId="30" borderId="0" xfId="0" applyFont="1" applyFill="1"/>
    <xf numFmtId="173" fontId="11" fillId="30" borderId="0" xfId="43" applyNumberFormat="1" applyFont="1" applyFill="1" applyAlignment="1" applyProtection="1">
      <alignment horizontal="right"/>
    </xf>
    <xf numFmtId="0" fontId="27" fillId="30" borderId="0" xfId="43" applyFont="1" applyFill="1"/>
    <xf numFmtId="0" fontId="9" fillId="30" borderId="0" xfId="43" applyFont="1" applyFill="1" applyAlignment="1">
      <alignment horizontal="right"/>
    </xf>
    <xf numFmtId="0" fontId="9" fillId="30" borderId="0" xfId="43" applyFont="1" applyFill="1" applyAlignment="1">
      <alignment horizontal="center"/>
    </xf>
    <xf numFmtId="0" fontId="7" fillId="30" borderId="51" xfId="43" applyFont="1" applyFill="1" applyBorder="1"/>
    <xf numFmtId="0" fontId="7" fillId="30" borderId="0" xfId="43" applyFont="1" applyFill="1" applyBorder="1" applyAlignment="1"/>
    <xf numFmtId="0" fontId="33" fillId="30" borderId="0" xfId="43" applyFont="1" applyFill="1"/>
    <xf numFmtId="0" fontId="30" fillId="30" borderId="14" xfId="43" applyNumberFormat="1" applyFont="1" applyFill="1" applyBorder="1" applyAlignment="1" applyProtection="1"/>
    <xf numFmtId="3" fontId="9" fillId="30" borderId="15" xfId="43" applyNumberFormat="1" applyFont="1" applyFill="1" applyBorder="1" applyAlignment="1" applyProtection="1">
      <alignment horizontal="right"/>
    </xf>
    <xf numFmtId="0" fontId="8" fillId="30" borderId="61" xfId="43" applyFont="1" applyFill="1" applyBorder="1"/>
    <xf numFmtId="0" fontId="8" fillId="30" borderId="67" xfId="43" applyFont="1" applyFill="1" applyBorder="1"/>
    <xf numFmtId="0" fontId="8" fillId="30" borderId="68" xfId="43" applyFont="1" applyFill="1" applyBorder="1"/>
    <xf numFmtId="0" fontId="8" fillId="30" borderId="0" xfId="43" applyFont="1" applyFill="1"/>
    <xf numFmtId="0" fontId="8" fillId="30" borderId="61" xfId="43" applyFont="1" applyFill="1" applyBorder="1" applyAlignment="1">
      <alignment horizontal="center"/>
    </xf>
    <xf numFmtId="0" fontId="8" fillId="30" borderId="68" xfId="43" applyFont="1" applyFill="1" applyBorder="1" applyAlignment="1">
      <alignment horizontal="center"/>
    </xf>
    <xf numFmtId="0" fontId="8" fillId="30" borderId="62" xfId="43" applyFont="1" applyFill="1" applyBorder="1" applyAlignment="1">
      <alignment horizontal="center"/>
    </xf>
    <xf numFmtId="0" fontId="8" fillId="30" borderId="65" xfId="43" applyFont="1" applyFill="1" applyBorder="1" applyAlignment="1">
      <alignment horizontal="center"/>
    </xf>
    <xf numFmtId="3" fontId="15" fillId="22" borderId="0" xfId="43" applyNumberFormat="1" applyFont="1" applyFill="1" applyBorder="1"/>
    <xf numFmtId="3" fontId="7" fillId="22" borderId="0" xfId="43" applyNumberFormat="1" applyFont="1" applyFill="1" applyBorder="1"/>
    <xf numFmtId="0" fontId="7" fillId="28" borderId="0" xfId="43" applyFont="1" applyFill="1" applyAlignment="1">
      <alignment horizontal="left" wrapText="1"/>
    </xf>
    <xf numFmtId="0" fontId="7" fillId="0" borderId="0" xfId="43" applyFont="1" applyFill="1" applyAlignment="1">
      <alignment horizontal="left" wrapText="1"/>
    </xf>
    <xf numFmtId="0" fontId="9" fillId="28" borderId="0" xfId="43" applyFont="1" applyFill="1" applyAlignment="1">
      <alignment horizontal="center"/>
    </xf>
    <xf numFmtId="0" fontId="11" fillId="28" borderId="0" xfId="43" applyFont="1" applyFill="1" applyAlignment="1">
      <alignment horizontal="center"/>
    </xf>
    <xf numFmtId="15" fontId="9" fillId="30" borderId="0" xfId="86" applyNumberFormat="1" applyFont="1" applyFill="1" applyAlignment="1">
      <alignment horizontal="center"/>
    </xf>
    <xf numFmtId="167" fontId="0" fillId="28" borderId="0" xfId="43" applyNumberFormat="1" applyFont="1" applyFill="1"/>
    <xf numFmtId="3" fontId="37" fillId="28" borderId="15" xfId="43" applyNumberFormat="1" applyFont="1" applyFill="1" applyBorder="1"/>
    <xf numFmtId="3" fontId="58" fillId="27" borderId="14" xfId="43" applyNumberFormat="1" applyFont="1" applyFill="1" applyBorder="1"/>
    <xf numFmtId="0" fontId="15" fillId="30" borderId="0" xfId="43" applyFont="1" applyFill="1"/>
    <xf numFmtId="3" fontId="15" fillId="30" borderId="0" xfId="43" applyNumberFormat="1" applyFont="1" applyFill="1"/>
    <xf numFmtId="192" fontId="15" fillId="30" borderId="0" xfId="43" applyNumberFormat="1" applyFont="1" applyFill="1"/>
    <xf numFmtId="167" fontId="6" fillId="28" borderId="0" xfId="86" applyFont="1" applyFill="1" applyAlignment="1">
      <alignment horizontal="center"/>
    </xf>
    <xf numFmtId="3" fontId="56" fillId="27" borderId="20" xfId="43" applyNumberFormat="1" applyFont="1" applyFill="1" applyBorder="1"/>
    <xf numFmtId="0" fontId="36" fillId="30" borderId="56" xfId="43" applyFont="1" applyFill="1" applyBorder="1"/>
    <xf numFmtId="3" fontId="8" fillId="30" borderId="56" xfId="43" applyNumberFormat="1" applyFont="1" applyFill="1" applyBorder="1"/>
    <xf numFmtId="3" fontId="7" fillId="28" borderId="0" xfId="43" applyNumberFormat="1" applyFont="1" applyFill="1" applyAlignment="1">
      <alignment horizontal="centerContinuous"/>
    </xf>
    <xf numFmtId="10" fontId="57" fillId="27" borderId="15" xfId="100" applyNumberFormat="1" applyFont="1" applyFill="1" applyBorder="1" applyAlignment="1">
      <alignment horizontal="center"/>
    </xf>
    <xf numFmtId="10" fontId="57" fillId="28" borderId="15" xfId="100" applyNumberFormat="1" applyFont="1" applyFill="1" applyBorder="1" applyAlignment="1">
      <alignment horizontal="center"/>
    </xf>
    <xf numFmtId="10" fontId="16" fillId="28" borderId="15" xfId="100" applyNumberFormat="1" applyFont="1" applyFill="1" applyBorder="1" applyAlignment="1">
      <alignment horizontal="center"/>
    </xf>
    <xf numFmtId="10" fontId="7" fillId="28" borderId="27" xfId="100" applyNumberFormat="1" applyFont="1" applyFill="1" applyBorder="1"/>
    <xf numFmtId="10" fontId="56" fillId="27" borderId="15" xfId="100" applyNumberFormat="1" applyFont="1" applyFill="1" applyBorder="1" applyAlignment="1">
      <alignment horizontal="center"/>
    </xf>
    <xf numFmtId="3" fontId="13" fillId="0" borderId="15" xfId="43" applyNumberFormat="1" applyFont="1" applyFill="1" applyBorder="1"/>
    <xf numFmtId="10" fontId="19" fillId="28" borderId="15" xfId="100" applyNumberFormat="1" applyFont="1" applyFill="1" applyBorder="1" applyAlignment="1">
      <alignment horizontal="center"/>
    </xf>
    <xf numFmtId="10" fontId="8" fillId="28" borderId="35" xfId="100" applyNumberFormat="1" applyFont="1" applyFill="1" applyBorder="1"/>
    <xf numFmtId="10" fontId="15" fillId="28" borderId="15" xfId="100" applyNumberFormat="1" applyFont="1" applyFill="1" applyBorder="1"/>
    <xf numFmtId="0" fontId="8" fillId="28" borderId="0" xfId="43" applyFont="1" applyFill="1" applyAlignment="1"/>
    <xf numFmtId="0" fontId="119" fillId="0" borderId="0" xfId="43" applyFont="1" applyFill="1"/>
    <xf numFmtId="3" fontId="6" fillId="28" borderId="40" xfId="43" applyNumberFormat="1" applyFont="1" applyFill="1" applyBorder="1"/>
    <xf numFmtId="3" fontId="6" fillId="28" borderId="22" xfId="43" applyNumberFormat="1" applyFont="1" applyFill="1" applyBorder="1"/>
    <xf numFmtId="3" fontId="13" fillId="28" borderId="40" xfId="43" applyNumberFormat="1" applyFont="1" applyFill="1" applyBorder="1"/>
    <xf numFmtId="3" fontId="13" fillId="28" borderId="22" xfId="43" applyNumberFormat="1" applyFont="1" applyFill="1" applyBorder="1"/>
    <xf numFmtId="3" fontId="20" fillId="28" borderId="40" xfId="43" applyNumberFormat="1" applyFont="1" applyFill="1" applyBorder="1"/>
    <xf numFmtId="3" fontId="18" fillId="28" borderId="40" xfId="43" applyNumberFormat="1" applyFont="1" applyFill="1" applyBorder="1"/>
    <xf numFmtId="3" fontId="7" fillId="28" borderId="20" xfId="43" quotePrefix="1" applyNumberFormat="1" applyFont="1" applyFill="1" applyBorder="1"/>
    <xf numFmtId="3" fontId="7" fillId="28" borderId="40" xfId="43" quotePrefix="1" applyNumberFormat="1" applyFont="1" applyFill="1" applyBorder="1"/>
    <xf numFmtId="3" fontId="13" fillId="28" borderId="40" xfId="43" quotePrefix="1" applyNumberFormat="1" applyFont="1" applyFill="1" applyBorder="1"/>
    <xf numFmtId="3" fontId="15" fillId="28" borderId="40" xfId="43" quotePrefix="1" applyNumberFormat="1" applyFont="1" applyFill="1" applyBorder="1"/>
    <xf numFmtId="3" fontId="7" fillId="30" borderId="22" xfId="43" applyNumberFormat="1" applyFont="1" applyFill="1" applyBorder="1"/>
    <xf numFmtId="3" fontId="56" fillId="27" borderId="23" xfId="43" applyNumberFormat="1" applyFont="1" applyFill="1" applyBorder="1" applyAlignment="1">
      <alignment vertical="center"/>
    </xf>
    <xf numFmtId="3" fontId="56" fillId="27" borderId="24" xfId="43" applyNumberFormat="1" applyFont="1" applyFill="1" applyBorder="1" applyAlignment="1">
      <alignment vertical="center"/>
    </xf>
    <xf numFmtId="166" fontId="7" fillId="28" borderId="0" xfId="86" applyNumberFormat="1" applyFont="1" applyFill="1"/>
    <xf numFmtId="194" fontId="7" fillId="28" borderId="0" xfId="86" applyNumberFormat="1" applyFont="1" applyFill="1"/>
    <xf numFmtId="194" fontId="0" fillId="28" borderId="0" xfId="86" applyNumberFormat="1" applyFont="1" applyFill="1"/>
    <xf numFmtId="194" fontId="6" fillId="28" borderId="0" xfId="86" applyNumberFormat="1" applyFont="1" applyFill="1" applyAlignment="1">
      <alignment horizontal="centerContinuous"/>
    </xf>
    <xf numFmtId="194" fontId="6" fillId="28" borderId="0" xfId="86" applyNumberFormat="1" applyFont="1" applyFill="1"/>
    <xf numFmtId="194" fontId="7" fillId="28" borderId="0" xfId="86" applyNumberFormat="1" applyFont="1" applyFill="1" applyAlignment="1">
      <alignment horizontal="right"/>
    </xf>
    <xf numFmtId="0" fontId="23" fillId="28" borderId="14" xfId="43" applyFont="1" applyFill="1" applyBorder="1" applyAlignment="1">
      <alignment horizontal="center"/>
    </xf>
    <xf numFmtId="194" fontId="32" fillId="28" borderId="20" xfId="86" applyNumberFormat="1" applyFont="1" applyFill="1" applyBorder="1"/>
    <xf numFmtId="194" fontId="6" fillId="28" borderId="22" xfId="86" applyNumberFormat="1" applyFont="1" applyFill="1" applyBorder="1"/>
    <xf numFmtId="194" fontId="6" fillId="28" borderId="77" xfId="86" applyNumberFormat="1" applyFont="1" applyFill="1" applyBorder="1"/>
    <xf numFmtId="194" fontId="18" fillId="28" borderId="20" xfId="86" applyNumberFormat="1" applyFont="1" applyFill="1" applyBorder="1"/>
    <xf numFmtId="194" fontId="18" fillId="28" borderId="22" xfId="86" applyNumberFormat="1" applyFont="1" applyFill="1" applyBorder="1"/>
    <xf numFmtId="194" fontId="15" fillId="28" borderId="20" xfId="86" applyNumberFormat="1" applyFont="1" applyFill="1" applyBorder="1"/>
    <xf numFmtId="194" fontId="15" fillId="28" borderId="22" xfId="86" applyNumberFormat="1" applyFont="1" applyFill="1" applyBorder="1"/>
    <xf numFmtId="194" fontId="15" fillId="28" borderId="77" xfId="86" applyNumberFormat="1" applyFont="1" applyFill="1" applyBorder="1"/>
    <xf numFmtId="181" fontId="0" fillId="28" borderId="14" xfId="43" applyNumberFormat="1" applyFont="1" applyFill="1" applyBorder="1" applyAlignment="1">
      <alignment horizontal="center"/>
    </xf>
    <xf numFmtId="0" fontId="119" fillId="28" borderId="21" xfId="91" applyFont="1" applyFill="1" applyBorder="1" applyAlignment="1">
      <alignment horizontal="left" wrapText="1"/>
    </xf>
    <xf numFmtId="194" fontId="7" fillId="28" borderId="77" xfId="86" applyNumberFormat="1" applyFont="1" applyFill="1" applyBorder="1"/>
    <xf numFmtId="169" fontId="18" fillId="28" borderId="21" xfId="85" applyNumberFormat="1" applyFont="1" applyFill="1" applyBorder="1"/>
    <xf numFmtId="194" fontId="28" fillId="28" borderId="20" xfId="86" applyNumberFormat="1" applyFont="1" applyFill="1" applyBorder="1" applyAlignment="1">
      <alignment horizontal="right" wrapText="1"/>
    </xf>
    <xf numFmtId="194" fontId="7" fillId="28" borderId="22" xfId="86" applyNumberFormat="1" applyFont="1" applyFill="1" applyBorder="1"/>
    <xf numFmtId="194" fontId="7" fillId="28" borderId="15" xfId="86" applyNumberFormat="1" applyFont="1" applyFill="1" applyBorder="1"/>
    <xf numFmtId="194" fontId="31" fillId="28" borderId="20" xfId="86" applyNumberFormat="1" applyFont="1" applyFill="1" applyBorder="1" applyAlignment="1">
      <alignment horizontal="right" wrapText="1"/>
    </xf>
    <xf numFmtId="0" fontId="120" fillId="28" borderId="21" xfId="91" applyFont="1" applyFill="1" applyBorder="1" applyAlignment="1">
      <alignment horizontal="left" wrapText="1"/>
    </xf>
    <xf numFmtId="0" fontId="0" fillId="28" borderId="32" xfId="43" applyFont="1" applyFill="1" applyBorder="1"/>
    <xf numFmtId="0" fontId="5" fillId="28" borderId="38" xfId="43" applyFont="1" applyFill="1" applyBorder="1"/>
    <xf numFmtId="194" fontId="5" fillId="28" borderId="33" xfId="86" applyNumberFormat="1" applyFont="1" applyFill="1" applyBorder="1"/>
    <xf numFmtId="194" fontId="5" fillId="28" borderId="34" xfId="86" applyNumberFormat="1" applyFont="1" applyFill="1" applyBorder="1"/>
    <xf numFmtId="194" fontId="5" fillId="28" borderId="0" xfId="86" applyNumberFormat="1" applyFont="1" applyFill="1"/>
    <xf numFmtId="169" fontId="0" fillId="28" borderId="0" xfId="85" applyNumberFormat="1" applyFont="1" applyFill="1"/>
    <xf numFmtId="195" fontId="33" fillId="28" borderId="0" xfId="86" applyNumberFormat="1" applyFont="1" applyFill="1" applyAlignment="1">
      <alignment horizontal="right"/>
    </xf>
    <xf numFmtId="195" fontId="7" fillId="28" borderId="0" xfId="86" applyNumberFormat="1" applyFont="1" applyFill="1"/>
    <xf numFmtId="0" fontId="42" fillId="28" borderId="0" xfId="43" applyFont="1" applyFill="1"/>
    <xf numFmtId="195" fontId="7" fillId="28" borderId="0" xfId="86" applyNumberFormat="1" applyFont="1" applyFill="1" applyAlignment="1">
      <alignment horizontal="right"/>
    </xf>
    <xf numFmtId="0" fontId="6" fillId="28" borderId="40" xfId="43" applyFont="1" applyFill="1" applyBorder="1" applyAlignment="1">
      <alignment horizontal="centerContinuous"/>
    </xf>
    <xf numFmtId="3" fontId="6" fillId="28" borderId="22" xfId="43" applyNumberFormat="1" applyFont="1" applyFill="1" applyBorder="1" applyAlignment="1">
      <alignment horizontal="center"/>
    </xf>
    <xf numFmtId="195" fontId="6" fillId="28" borderId="15" xfId="86" applyNumberFormat="1" applyFont="1" applyFill="1" applyBorder="1" applyAlignment="1">
      <alignment horizontal="center"/>
    </xf>
    <xf numFmtId="0" fontId="6" fillId="28" borderId="20" xfId="43" applyFont="1" applyFill="1" applyBorder="1" applyAlignment="1">
      <alignment horizontal="centerContinuous"/>
    </xf>
    <xf numFmtId="195" fontId="20" fillId="28" borderId="20" xfId="86" applyNumberFormat="1" applyFont="1" applyFill="1" applyBorder="1" applyAlignment="1" applyProtection="1">
      <alignment horizontal="center" vertical="center" wrapText="1"/>
    </xf>
    <xf numFmtId="195" fontId="20" fillId="28" borderId="22" xfId="86" applyNumberFormat="1" applyFont="1" applyFill="1" applyBorder="1" applyAlignment="1" applyProtection="1">
      <alignment horizontal="center" vertical="center" wrapText="1"/>
    </xf>
    <xf numFmtId="195" fontId="20" fillId="28" borderId="15" xfId="86" applyNumberFormat="1" applyFont="1" applyFill="1" applyBorder="1" applyAlignment="1" applyProtection="1">
      <alignment horizontal="center" vertical="center" wrapText="1"/>
    </xf>
    <xf numFmtId="0" fontId="11" fillId="28" borderId="0" xfId="43" applyFont="1" applyFill="1" applyBorder="1" applyAlignment="1">
      <alignment horizontal="left"/>
    </xf>
    <xf numFmtId="1" fontId="7" fillId="28" borderId="0" xfId="43" applyNumberFormat="1" applyFont="1" applyFill="1" applyBorder="1" applyAlignment="1" applyProtection="1">
      <alignment horizontal="center" vertical="center" wrapText="1"/>
    </xf>
    <xf numFmtId="0" fontId="121" fillId="28" borderId="21" xfId="43" applyFont="1" applyFill="1" applyBorder="1"/>
    <xf numFmtId="0" fontId="15" fillId="28" borderId="21" xfId="43" applyFont="1" applyFill="1" applyBorder="1" applyAlignment="1">
      <alignment vertical="center" wrapText="1"/>
    </xf>
    <xf numFmtId="49" fontId="7" fillId="28" borderId="21" xfId="43" applyNumberFormat="1" applyFont="1" applyFill="1" applyBorder="1" applyAlignment="1">
      <alignment horizontal="center" vertical="center" wrapText="1"/>
    </xf>
    <xf numFmtId="3" fontId="7" fillId="28" borderId="82" xfId="43" applyNumberFormat="1" applyFont="1" applyFill="1" applyBorder="1"/>
    <xf numFmtId="3" fontId="15" fillId="28" borderId="20" xfId="43" applyNumberFormat="1" applyFont="1" applyFill="1" applyBorder="1"/>
    <xf numFmtId="195" fontId="15" fillId="28" borderId="15" xfId="86" applyNumberFormat="1" applyFont="1" applyFill="1" applyBorder="1"/>
    <xf numFmtId="15" fontId="7" fillId="28" borderId="33" xfId="43" applyNumberFormat="1" applyFont="1" applyFill="1" applyBorder="1" applyAlignment="1">
      <alignment horizontal="center" vertical="center" wrapText="1"/>
    </xf>
    <xf numFmtId="0" fontId="34" fillId="28" borderId="37" xfId="43" applyFont="1" applyFill="1" applyBorder="1" applyAlignment="1">
      <alignment vertical="center" wrapText="1"/>
    </xf>
    <xf numFmtId="49" fontId="36" fillId="28" borderId="37" xfId="43" applyNumberFormat="1" applyFont="1" applyFill="1" applyBorder="1" applyAlignment="1">
      <alignment horizontal="center" vertical="center" wrapText="1"/>
    </xf>
    <xf numFmtId="1" fontId="7" fillId="28" borderId="34" xfId="43" applyNumberFormat="1" applyFont="1" applyFill="1" applyBorder="1" applyAlignment="1" applyProtection="1">
      <alignment horizontal="center" vertical="center" wrapText="1"/>
    </xf>
    <xf numFmtId="195" fontId="20" fillId="28" borderId="33" xfId="86" applyNumberFormat="1" applyFont="1" applyFill="1" applyBorder="1" applyAlignment="1" applyProtection="1">
      <alignment horizontal="center" vertical="center" wrapText="1"/>
    </xf>
    <xf numFmtId="195" fontId="20" fillId="28" borderId="34" xfId="86" applyNumberFormat="1" applyFont="1" applyFill="1" applyBorder="1" applyAlignment="1" applyProtection="1">
      <alignment horizontal="center" vertical="center" wrapText="1"/>
    </xf>
    <xf numFmtId="195" fontId="20" fillId="28" borderId="27" xfId="86" applyNumberFormat="1" applyFont="1" applyFill="1" applyBorder="1" applyAlignment="1" applyProtection="1">
      <alignment horizontal="center" vertical="center" wrapText="1"/>
    </xf>
    <xf numFmtId="3" fontId="56" fillId="27" borderId="33" xfId="43" applyNumberFormat="1" applyFont="1" applyFill="1" applyBorder="1" applyAlignment="1">
      <alignment vertical="center" wrapText="1"/>
    </xf>
    <xf numFmtId="3" fontId="56" fillId="27" borderId="80" xfId="43" applyNumberFormat="1" applyFont="1" applyFill="1" applyBorder="1" applyAlignment="1">
      <alignment vertical="center" wrapText="1"/>
    </xf>
    <xf numFmtId="166" fontId="7" fillId="28" borderId="0" xfId="43" applyNumberFormat="1" applyFont="1" applyFill="1"/>
    <xf numFmtId="166" fontId="7" fillId="28" borderId="0" xfId="86" applyNumberFormat="1" applyFont="1" applyFill="1" applyAlignment="1">
      <alignment horizontal="right"/>
    </xf>
    <xf numFmtId="166" fontId="6" fillId="28" borderId="36" xfId="86" applyNumberFormat="1" applyFont="1" applyFill="1" applyBorder="1" applyAlignment="1">
      <alignment horizontal="center"/>
    </xf>
    <xf numFmtId="166" fontId="6" fillId="28" borderId="31" xfId="86" applyNumberFormat="1" applyFont="1" applyFill="1" applyBorder="1" applyAlignment="1">
      <alignment horizontal="center"/>
    </xf>
    <xf numFmtId="166" fontId="6" fillId="28" borderId="35" xfId="86" applyNumberFormat="1" applyFont="1" applyFill="1" applyBorder="1" applyAlignment="1">
      <alignment horizontal="center"/>
    </xf>
    <xf numFmtId="166" fontId="13" fillId="28" borderId="21" xfId="86" applyNumberFormat="1" applyFont="1" applyFill="1" applyBorder="1" applyAlignment="1" applyProtection="1"/>
    <xf numFmtId="166" fontId="13" fillId="28" borderId="22" xfId="86" applyNumberFormat="1" applyFont="1" applyFill="1" applyBorder="1" applyAlignment="1" applyProtection="1"/>
    <xf numFmtId="166" fontId="13" fillId="28" borderId="15" xfId="86" applyNumberFormat="1" applyFont="1" applyFill="1" applyBorder="1" applyAlignment="1" applyProtection="1"/>
    <xf numFmtId="166" fontId="7" fillId="28" borderId="21" xfId="86" applyNumberFormat="1" applyFont="1" applyFill="1" applyBorder="1" applyAlignment="1">
      <alignment horizontal="center"/>
    </xf>
    <xf numFmtId="166" fontId="7" fillId="28" borderId="22" xfId="86" applyNumberFormat="1" applyFont="1" applyFill="1" applyBorder="1" applyAlignment="1">
      <alignment horizontal="center"/>
    </xf>
    <xf numFmtId="166" fontId="7" fillId="28" borderId="15" xfId="86" applyNumberFormat="1" applyFont="1" applyFill="1" applyBorder="1" applyAlignment="1">
      <alignment horizontal="center"/>
    </xf>
    <xf numFmtId="166" fontId="7" fillId="28" borderId="21" xfId="86" applyNumberFormat="1" applyFont="1" applyFill="1" applyBorder="1" applyAlignment="1">
      <alignment horizontal="right"/>
    </xf>
    <xf numFmtId="166" fontId="7" fillId="28" borderId="15" xfId="86" applyNumberFormat="1" applyFont="1" applyFill="1" applyBorder="1" applyAlignment="1">
      <alignment horizontal="right"/>
    </xf>
    <xf numFmtId="166" fontId="7" fillId="28" borderId="22" xfId="86" applyNumberFormat="1" applyFont="1" applyFill="1" applyBorder="1" applyAlignment="1">
      <alignment horizontal="right"/>
    </xf>
    <xf numFmtId="166" fontId="7" fillId="28" borderId="40" xfId="86" applyNumberFormat="1" applyFont="1" applyFill="1" applyBorder="1" applyAlignment="1">
      <alignment horizontal="right"/>
    </xf>
    <xf numFmtId="166" fontId="13" fillId="28" borderId="15" xfId="86" applyNumberFormat="1" applyFont="1" applyFill="1" applyBorder="1" applyAlignment="1" applyProtection="1">
      <alignment horizontal="right"/>
    </xf>
    <xf numFmtId="0" fontId="34" fillId="28" borderId="16" xfId="43" applyFont="1" applyFill="1" applyBorder="1" applyAlignment="1">
      <alignment horizontal="left"/>
    </xf>
    <xf numFmtId="0" fontId="5" fillId="28" borderId="38" xfId="43" applyFont="1" applyFill="1" applyBorder="1" applyAlignment="1">
      <alignment horizontal="left"/>
    </xf>
    <xf numFmtId="166" fontId="5" fillId="28" borderId="22" xfId="86" applyNumberFormat="1" applyFont="1" applyFill="1" applyBorder="1" applyAlignment="1">
      <alignment horizontal="right"/>
    </xf>
    <xf numFmtId="166" fontId="56" fillId="27" borderId="70" xfId="86" applyNumberFormat="1" applyFont="1" applyFill="1" applyBorder="1" applyAlignment="1">
      <alignment horizontal="right" vertical="center" wrapText="1"/>
    </xf>
    <xf numFmtId="166" fontId="56" fillId="27" borderId="74" xfId="86" applyNumberFormat="1" applyFont="1" applyFill="1" applyBorder="1" applyAlignment="1">
      <alignment horizontal="right" vertical="center" wrapText="1"/>
    </xf>
    <xf numFmtId="166" fontId="56" fillId="27" borderId="26" xfId="86" applyNumberFormat="1" applyFont="1" applyFill="1" applyBorder="1" applyAlignment="1">
      <alignment horizontal="right" vertical="center" wrapText="1"/>
    </xf>
    <xf numFmtId="0" fontId="0" fillId="28" borderId="0" xfId="43" applyFont="1" applyFill="1" applyAlignment="1">
      <alignment horizontal="left"/>
    </xf>
    <xf numFmtId="166" fontId="0" fillId="28" borderId="0" xfId="86" applyNumberFormat="1" applyFont="1" applyFill="1" applyAlignment="1">
      <alignment horizontal="right"/>
    </xf>
    <xf numFmtId="172" fontId="8" fillId="0" borderId="15" xfId="85" applyNumberFormat="1" applyFont="1" applyFill="1" applyBorder="1"/>
    <xf numFmtId="0" fontId="9" fillId="28" borderId="0" xfId="43" applyFont="1" applyFill="1" applyAlignment="1">
      <alignment horizontal="centerContinuous"/>
    </xf>
    <xf numFmtId="49" fontId="7" fillId="28" borderId="26" xfId="92" applyNumberFormat="1" applyFont="1" applyFill="1" applyBorder="1" applyAlignment="1">
      <alignment horizontal="center"/>
    </xf>
    <xf numFmtId="0" fontId="56" fillId="27" borderId="35" xfId="43" applyFont="1" applyFill="1" applyBorder="1" applyAlignment="1">
      <alignment horizontal="left" vertical="center" wrapText="1"/>
    </xf>
    <xf numFmtId="184" fontId="56" fillId="27" borderId="35" xfId="51" applyNumberFormat="1" applyFont="1" applyFill="1" applyBorder="1" applyAlignment="1">
      <alignment horizontal="center" vertical="center" wrapText="1"/>
    </xf>
    <xf numFmtId="0" fontId="11" fillId="0" borderId="15" xfId="43" applyFont="1" applyBorder="1"/>
    <xf numFmtId="0" fontId="59" fillId="27" borderId="15" xfId="92" applyFont="1" applyFill="1" applyBorder="1" applyAlignment="1">
      <alignment vertical="center"/>
    </xf>
    <xf numFmtId="184" fontId="59" fillId="27" borderId="15" xfId="51" applyNumberFormat="1" applyFont="1" applyFill="1" applyBorder="1" applyAlignment="1">
      <alignment horizontal="center" vertical="center" wrapText="1"/>
    </xf>
    <xf numFmtId="0" fontId="59" fillId="28" borderId="15" xfId="92" applyFont="1" applyFill="1" applyBorder="1" applyAlignment="1">
      <alignment vertical="center"/>
    </xf>
    <xf numFmtId="184" fontId="59" fillId="28" borderId="15" xfId="51" applyNumberFormat="1" applyFont="1" applyFill="1" applyBorder="1" applyAlignment="1">
      <alignment horizontal="center" vertical="center" wrapText="1"/>
    </xf>
    <xf numFmtId="184" fontId="11" fillId="28" borderId="15" xfId="51" applyNumberFormat="1" applyFont="1" applyFill="1" applyBorder="1" applyAlignment="1">
      <alignment horizontal="center"/>
    </xf>
    <xf numFmtId="184" fontId="7" fillId="28" borderId="15" xfId="51" applyNumberFormat="1" applyFont="1" applyFill="1" applyBorder="1" applyAlignment="1">
      <alignment horizontal="center"/>
    </xf>
    <xf numFmtId="0" fontId="7" fillId="28" borderId="15" xfId="92" applyFont="1" applyFill="1" applyBorder="1"/>
    <xf numFmtId="184" fontId="7" fillId="28" borderId="15" xfId="51" applyNumberFormat="1" applyFont="1" applyFill="1" applyBorder="1" applyAlignment="1">
      <alignment horizontal="center" vertical="center" wrapText="1"/>
    </xf>
    <xf numFmtId="184" fontId="7" fillId="28" borderId="27" xfId="51" applyNumberFormat="1" applyFont="1" applyFill="1" applyBorder="1" applyAlignment="1">
      <alignment horizontal="center"/>
    </xf>
    <xf numFmtId="0" fontId="48" fillId="28" borderId="0" xfId="43" applyFont="1" applyFill="1" applyAlignment="1" applyProtection="1">
      <alignment horizontal="centerContinuous"/>
    </xf>
    <xf numFmtId="0" fontId="48" fillId="28" borderId="0" xfId="43" applyFont="1" applyFill="1" applyAlignment="1">
      <alignment horizontal="centerContinuous"/>
    </xf>
    <xf numFmtId="0" fontId="48" fillId="28" borderId="0" xfId="43" applyFont="1" applyFill="1" applyBorder="1" applyAlignment="1">
      <alignment horizontal="centerContinuous"/>
    </xf>
    <xf numFmtId="0" fontId="91" fillId="28" borderId="0" xfId="43" applyFont="1" applyFill="1" applyBorder="1" applyAlignment="1">
      <alignment horizontal="centerContinuous"/>
    </xf>
    <xf numFmtId="0" fontId="48" fillId="28" borderId="0" xfId="43" applyFont="1" applyFill="1" applyBorder="1"/>
    <xf numFmtId="0" fontId="48" fillId="28" borderId="0" xfId="43" applyFont="1" applyFill="1" applyBorder="1" applyAlignment="1">
      <alignment horizontal="center"/>
    </xf>
    <xf numFmtId="0" fontId="91" fillId="28" borderId="79" xfId="43" applyFont="1" applyFill="1" applyBorder="1" applyAlignment="1">
      <alignment horizontal="centerContinuous"/>
    </xf>
    <xf numFmtId="0" fontId="48" fillId="28" borderId="79" xfId="43" applyFont="1" applyFill="1" applyBorder="1"/>
    <xf numFmtId="0" fontId="48" fillId="28" borderId="35" xfId="43" applyNumberFormat="1" applyFont="1" applyFill="1" applyBorder="1" applyProtection="1"/>
    <xf numFmtId="166" fontId="48" fillId="28" borderId="0" xfId="43" applyNumberFormat="1" applyFont="1" applyFill="1" applyBorder="1" applyAlignment="1">
      <alignment horizontal="center"/>
    </xf>
    <xf numFmtId="0" fontId="48" fillId="28" borderId="15" xfId="43" applyNumberFormat="1" applyFont="1" applyFill="1" applyBorder="1" applyAlignment="1" applyProtection="1"/>
    <xf numFmtId="0" fontId="48" fillId="28" borderId="57" xfId="43" applyNumberFormat="1" applyFont="1" applyFill="1" applyBorder="1" applyAlignment="1" applyProtection="1"/>
    <xf numFmtId="166" fontId="48" fillId="28" borderId="57" xfId="43" applyNumberFormat="1" applyFont="1" applyFill="1" applyBorder="1" applyAlignment="1">
      <alignment horizontal="center"/>
    </xf>
    <xf numFmtId="0" fontId="48" fillId="28" borderId="39" xfId="43" applyNumberFormat="1" applyFont="1" applyFill="1" applyBorder="1" applyProtection="1"/>
    <xf numFmtId="166" fontId="48" fillId="28" borderId="39" xfId="43" applyNumberFormat="1" applyFont="1" applyFill="1" applyBorder="1" applyAlignment="1">
      <alignment horizontal="center"/>
    </xf>
    <xf numFmtId="0" fontId="48" fillId="28" borderId="15" xfId="43" applyNumberFormat="1" applyFont="1" applyFill="1" applyBorder="1" applyProtection="1"/>
    <xf numFmtId="0" fontId="71" fillId="32" borderId="15" xfId="43" applyNumberFormat="1" applyFont="1" applyFill="1" applyBorder="1" applyAlignment="1" applyProtection="1"/>
    <xf numFmtId="3" fontId="7" fillId="30" borderId="28" xfId="93" applyNumberFormat="1" applyFont="1" applyFill="1" applyBorder="1"/>
    <xf numFmtId="168" fontId="123" fillId="28" borderId="0" xfId="85" applyFont="1" applyFill="1"/>
    <xf numFmtId="3" fontId="7" fillId="0" borderId="28" xfId="43" applyNumberFormat="1" applyFont="1" applyFill="1" applyBorder="1" applyAlignment="1">
      <alignment horizontal="right" vertical="center"/>
    </xf>
    <xf numFmtId="1" fontId="7" fillId="28" borderId="28" xfId="93" applyNumberFormat="1" applyFont="1" applyFill="1" applyBorder="1"/>
    <xf numFmtId="3" fontId="7" fillId="30" borderId="28" xfId="43" applyNumberFormat="1" applyFont="1" applyFill="1" applyBorder="1" applyAlignment="1">
      <alignment horizontal="right" vertical="center"/>
    </xf>
    <xf numFmtId="194" fontId="7" fillId="28" borderId="16" xfId="86" applyNumberFormat="1" applyFont="1" applyFill="1" applyBorder="1"/>
    <xf numFmtId="3" fontId="7" fillId="28" borderId="22" xfId="43" quotePrefix="1" applyNumberFormat="1" applyFont="1" applyFill="1" applyBorder="1"/>
    <xf numFmtId="3" fontId="18" fillId="28" borderId="16" xfId="43" applyNumberFormat="1" applyFont="1" applyFill="1" applyBorder="1"/>
    <xf numFmtId="3" fontId="7" fillId="28" borderId="78" xfId="43" applyNumberFormat="1" applyFont="1" applyFill="1" applyBorder="1" applyAlignment="1">
      <alignment horizontal="center" vertical="center" wrapText="1"/>
    </xf>
    <xf numFmtId="167" fontId="56" fillId="27" borderId="22" xfId="86" applyFont="1" applyFill="1" applyBorder="1" applyAlignment="1" applyProtection="1">
      <alignment horizontal="center"/>
    </xf>
    <xf numFmtId="167" fontId="9" fillId="28" borderId="22" xfId="86" applyFont="1" applyFill="1" applyBorder="1" applyProtection="1"/>
    <xf numFmtId="167" fontId="7" fillId="28" borderId="22" xfId="86" applyFont="1" applyFill="1" applyBorder="1" applyAlignment="1" applyProtection="1">
      <alignment horizontal="center"/>
    </xf>
    <xf numFmtId="167" fontId="7" fillId="28" borderId="34" xfId="86" applyFont="1" applyFill="1" applyBorder="1" applyAlignment="1" applyProtection="1">
      <alignment horizontal="right"/>
    </xf>
    <xf numFmtId="172" fontId="125" fillId="27" borderId="15" xfId="85" applyNumberFormat="1" applyFont="1" applyFill="1" applyBorder="1"/>
    <xf numFmtId="172" fontId="9" fillId="28" borderId="15" xfId="85" applyNumberFormat="1" applyFont="1" applyFill="1" applyBorder="1" applyAlignment="1"/>
    <xf numFmtId="172" fontId="11" fillId="28" borderId="15" xfId="85" applyNumberFormat="1" applyFont="1" applyFill="1" applyBorder="1" applyAlignment="1"/>
    <xf numFmtId="172" fontId="13" fillId="28" borderId="15" xfId="85" applyNumberFormat="1" applyFont="1" applyFill="1" applyBorder="1" applyAlignment="1"/>
    <xf numFmtId="0" fontId="9" fillId="28" borderId="0" xfId="90" applyFont="1" applyFill="1"/>
    <xf numFmtId="0" fontId="7" fillId="28" borderId="0" xfId="90" applyFont="1" applyFill="1"/>
    <xf numFmtId="0" fontId="9" fillId="28" borderId="0" xfId="90" applyFont="1" applyFill="1" applyAlignment="1"/>
    <xf numFmtId="0" fontId="7" fillId="28" borderId="0" xfId="90" applyFont="1" applyFill="1" applyBorder="1"/>
    <xf numFmtId="184" fontId="7" fillId="28" borderId="22" xfId="43" applyNumberFormat="1" applyFont="1" applyFill="1" applyBorder="1" applyAlignment="1">
      <alignment horizontal="right"/>
    </xf>
    <xf numFmtId="184" fontId="7" fillId="28" borderId="40" xfId="43" applyNumberFormat="1" applyFont="1" applyFill="1" applyBorder="1" applyAlignment="1">
      <alignment horizontal="right"/>
    </xf>
    <xf numFmtId="184" fontId="7" fillId="28" borderId="0" xfId="43" applyNumberFormat="1" applyFont="1" applyFill="1" applyBorder="1" applyAlignment="1">
      <alignment horizontal="right"/>
    </xf>
    <xf numFmtId="184" fontId="8" fillId="28" borderId="0" xfId="43" applyNumberFormat="1" applyFont="1" applyFill="1" applyBorder="1" applyAlignment="1">
      <alignment horizontal="right"/>
    </xf>
    <xf numFmtId="184" fontId="8" fillId="28" borderId="40" xfId="43" applyNumberFormat="1" applyFont="1" applyFill="1" applyBorder="1" applyAlignment="1">
      <alignment horizontal="right"/>
    </xf>
    <xf numFmtId="184" fontId="8" fillId="28" borderId="42" xfId="43" applyNumberFormat="1" applyFont="1" applyFill="1" applyBorder="1" applyAlignment="1">
      <alignment horizontal="right"/>
    </xf>
    <xf numFmtId="184" fontId="7" fillId="28" borderId="42" xfId="43" applyNumberFormat="1" applyFont="1" applyFill="1" applyBorder="1" applyAlignment="1">
      <alignment horizontal="right"/>
    </xf>
    <xf numFmtId="17" fontId="7" fillId="28" borderId="0" xfId="43" applyNumberFormat="1" applyFont="1" applyFill="1" applyBorder="1" applyAlignment="1">
      <alignment horizontal="center"/>
    </xf>
    <xf numFmtId="168" fontId="7" fillId="28" borderId="0" xfId="85" applyFont="1" applyFill="1" applyBorder="1" applyAlignment="1">
      <alignment horizontal="right"/>
    </xf>
    <xf numFmtId="174" fontId="7" fillId="28" borderId="0" xfId="100" applyNumberFormat="1" applyFont="1" applyFill="1" applyBorder="1" applyAlignment="1">
      <alignment horizontal="right"/>
    </xf>
    <xf numFmtId="168" fontId="7" fillId="28" borderId="0" xfId="85" applyFont="1" applyFill="1"/>
    <xf numFmtId="172" fontId="0" fillId="28" borderId="0" xfId="85" applyNumberFormat="1" applyFont="1" applyFill="1"/>
    <xf numFmtId="165" fontId="7" fillId="28" borderId="0" xfId="85" applyNumberFormat="1" applyFont="1" applyFill="1"/>
    <xf numFmtId="172" fontId="7" fillId="28" borderId="0" xfId="85" applyNumberFormat="1" applyFont="1" applyFill="1"/>
    <xf numFmtId="196" fontId="7" fillId="28" borderId="0" xfId="85" applyNumberFormat="1" applyFont="1" applyFill="1"/>
    <xf numFmtId="168" fontId="7" fillId="28" borderId="0" xfId="85" applyFont="1" applyFill="1" applyBorder="1"/>
    <xf numFmtId="196" fontId="7" fillId="28" borderId="0" xfId="85" applyNumberFormat="1" applyFont="1" applyFill="1" applyBorder="1"/>
    <xf numFmtId="172" fontId="7" fillId="28" borderId="0" xfId="85" applyNumberFormat="1" applyFont="1" applyFill="1" applyBorder="1"/>
    <xf numFmtId="172" fontId="13" fillId="28" borderId="25" xfId="85" applyNumberFormat="1" applyFont="1" applyFill="1" applyBorder="1" applyAlignment="1">
      <alignment horizontal="center"/>
    </xf>
    <xf numFmtId="41" fontId="13" fillId="28" borderId="26" xfId="85" applyNumberFormat="1" applyFont="1" applyFill="1" applyBorder="1" applyAlignment="1">
      <alignment horizontal="center" vertical="center"/>
    </xf>
    <xf numFmtId="168" fontId="7" fillId="28" borderId="14" xfId="85" applyFont="1" applyFill="1" applyBorder="1"/>
    <xf numFmtId="172" fontId="7" fillId="28" borderId="15" xfId="85" applyNumberFormat="1" applyFont="1" applyFill="1" applyBorder="1"/>
    <xf numFmtId="168" fontId="11" fillId="28" borderId="15" xfId="85" applyFont="1" applyFill="1" applyBorder="1"/>
    <xf numFmtId="168" fontId="8" fillId="28" borderId="15" xfId="85" applyFont="1" applyFill="1" applyBorder="1"/>
    <xf numFmtId="168" fontId="17" fillId="28" borderId="15" xfId="85" applyFont="1" applyFill="1" applyBorder="1"/>
    <xf numFmtId="172" fontId="17" fillId="28" borderId="15" xfId="85" applyNumberFormat="1" applyFont="1" applyFill="1" applyBorder="1" applyAlignment="1"/>
    <xf numFmtId="172" fontId="9" fillId="28" borderId="15" xfId="85" applyNumberFormat="1" applyFont="1" applyFill="1" applyBorder="1" applyAlignment="1">
      <alignment wrapText="1"/>
    </xf>
    <xf numFmtId="168" fontId="13" fillId="28" borderId="15" xfId="85" applyFont="1" applyFill="1" applyBorder="1"/>
    <xf numFmtId="168" fontId="5" fillId="0" borderId="27" xfId="85" applyFont="1" applyBorder="1"/>
    <xf numFmtId="41" fontId="5" fillId="28" borderId="0" xfId="43" applyNumberFormat="1" applyFont="1" applyFill="1"/>
    <xf numFmtId="197" fontId="7" fillId="28" borderId="0" xfId="85" applyNumberFormat="1" applyFont="1" applyFill="1"/>
    <xf numFmtId="172" fontId="0" fillId="0" borderId="0" xfId="85" applyNumberFormat="1" applyFont="1"/>
    <xf numFmtId="0" fontId="20" fillId="0" borderId="87" xfId="43" applyFont="1" applyFill="1" applyBorder="1" applyAlignment="1">
      <alignment vertical="center" wrapText="1"/>
    </xf>
    <xf numFmtId="166" fontId="127" fillId="32" borderId="35" xfId="43" applyNumberFormat="1" applyFont="1" applyFill="1" applyBorder="1" applyAlignment="1">
      <alignment horizontal="center"/>
    </xf>
    <xf numFmtId="0" fontId="127" fillId="32" borderId="38" xfId="43" applyFont="1" applyFill="1" applyBorder="1" applyAlignment="1">
      <alignment horizontal="center"/>
    </xf>
    <xf numFmtId="0" fontId="127" fillId="32" borderId="27" xfId="43" applyNumberFormat="1" applyFont="1" applyFill="1" applyBorder="1" applyAlignment="1">
      <alignment horizontal="center"/>
    </xf>
    <xf numFmtId="166" fontId="13" fillId="28" borderId="20" xfId="86" applyNumberFormat="1" applyFont="1" applyFill="1" applyBorder="1" applyAlignment="1" applyProtection="1">
      <alignment horizontal="right"/>
    </xf>
    <xf numFmtId="167" fontId="7" fillId="28" borderId="33" xfId="86" applyFont="1" applyFill="1" applyBorder="1" applyAlignment="1">
      <alignment horizontal="right"/>
    </xf>
    <xf numFmtId="167" fontId="7" fillId="28" borderId="34" xfId="86" applyFont="1" applyFill="1" applyBorder="1" applyAlignment="1">
      <alignment horizontal="right"/>
    </xf>
    <xf numFmtId="0" fontId="11" fillId="0" borderId="0" xfId="90" applyFont="1" applyFill="1" applyAlignment="1">
      <alignment wrapText="1"/>
    </xf>
    <xf numFmtId="3" fontId="7" fillId="28" borderId="16" xfId="43" quotePrefix="1" applyNumberFormat="1" applyFont="1" applyFill="1" applyBorder="1"/>
    <xf numFmtId="194" fontId="18" fillId="28" borderId="16" xfId="86" applyNumberFormat="1" applyFont="1" applyFill="1" applyBorder="1"/>
    <xf numFmtId="194" fontId="15" fillId="28" borderId="16" xfId="86" applyNumberFormat="1" applyFont="1" applyFill="1" applyBorder="1"/>
    <xf numFmtId="194" fontId="71" fillId="27" borderId="22" xfId="86" applyNumberFormat="1" applyFont="1" applyFill="1" applyBorder="1" applyAlignment="1">
      <alignment horizontal="right"/>
    </xf>
    <xf numFmtId="0" fontId="7" fillId="28" borderId="0" xfId="43" applyFont="1" applyFill="1" applyAlignment="1">
      <alignment horizontal="left"/>
    </xf>
    <xf numFmtId="0" fontId="8" fillId="28" borderId="29" xfId="43" applyFont="1" applyFill="1" applyBorder="1" applyAlignment="1">
      <alignment horizontal="center"/>
    </xf>
    <xf numFmtId="3" fontId="7" fillId="28" borderId="21" xfId="86" applyNumberFormat="1" applyFont="1" applyFill="1" applyBorder="1"/>
    <xf numFmtId="0" fontId="48" fillId="0" borderId="0" xfId="43" applyFont="1" applyFill="1" applyBorder="1" applyAlignment="1">
      <alignment horizontal="center"/>
    </xf>
    <xf numFmtId="9" fontId="56" fillId="27" borderId="22" xfId="43" applyNumberFormat="1" applyFont="1" applyFill="1" applyBorder="1" applyAlignment="1" applyProtection="1">
      <alignment horizontal="right"/>
    </xf>
    <xf numFmtId="0" fontId="0" fillId="0" borderId="0" xfId="0" applyAlignment="1">
      <alignment wrapText="1"/>
    </xf>
    <xf numFmtId="0" fontId="7" fillId="28" borderId="35" xfId="43" applyFont="1" applyFill="1" applyBorder="1" applyAlignment="1">
      <alignment horizontal="center"/>
    </xf>
    <xf numFmtId="10" fontId="8" fillId="28" borderId="15" xfId="100" applyNumberFormat="1" applyFont="1" applyFill="1" applyBorder="1" applyAlignment="1">
      <alignment horizontal="center"/>
    </xf>
    <xf numFmtId="10" fontId="7" fillId="28" borderId="15" xfId="100" applyNumberFormat="1" applyFont="1" applyFill="1" applyBorder="1" applyAlignment="1">
      <alignment horizontal="center"/>
    </xf>
    <xf numFmtId="10" fontId="7" fillId="0" borderId="15" xfId="100" applyNumberFormat="1" applyFont="1" applyFill="1" applyBorder="1" applyAlignment="1">
      <alignment horizontal="center"/>
    </xf>
    <xf numFmtId="10" fontId="7" fillId="30" borderId="15" xfId="100" applyNumberFormat="1" applyFont="1" applyFill="1" applyBorder="1" applyAlignment="1">
      <alignment horizontal="center"/>
    </xf>
    <xf numFmtId="10" fontId="11" fillId="28" borderId="15" xfId="100" applyNumberFormat="1" applyFont="1" applyFill="1" applyBorder="1" applyAlignment="1">
      <alignment horizontal="center"/>
    </xf>
    <xf numFmtId="3" fontId="7" fillId="28" borderId="0" xfId="43" quotePrefix="1" applyNumberFormat="1" applyFont="1" applyFill="1" applyBorder="1"/>
    <xf numFmtId="0" fontId="15" fillId="28" borderId="0" xfId="43" applyFont="1" applyFill="1" applyAlignment="1">
      <alignment horizontal="right"/>
    </xf>
    <xf numFmtId="0" fontId="56" fillId="27" borderId="15" xfId="43" applyFont="1" applyFill="1" applyBorder="1" applyAlignment="1">
      <alignment horizontal="left"/>
    </xf>
    <xf numFmtId="166" fontId="0" fillId="0" borderId="0" xfId="0" applyNumberFormat="1"/>
    <xf numFmtId="3" fontId="7" fillId="0" borderId="0" xfId="43" applyNumberFormat="1" applyFont="1"/>
    <xf numFmtId="194" fontId="7" fillId="0" borderId="0" xfId="43" applyNumberFormat="1" applyFont="1" applyFill="1" applyBorder="1"/>
    <xf numFmtId="195" fontId="0" fillId="0" borderId="0" xfId="43" applyNumberFormat="1" applyFont="1" applyFill="1" applyAlignment="1"/>
    <xf numFmtId="3" fontId="7" fillId="30" borderId="51" xfId="43" applyNumberFormat="1" applyFont="1" applyFill="1" applyBorder="1" applyAlignment="1">
      <alignment horizontal="right" vertical="center"/>
    </xf>
    <xf numFmtId="3" fontId="7" fillId="30" borderId="52" xfId="43" applyNumberFormat="1" applyFont="1" applyFill="1" applyBorder="1" applyAlignment="1">
      <alignment horizontal="right" vertical="center"/>
    </xf>
    <xf numFmtId="0" fontId="7" fillId="30" borderId="28" xfId="43" applyFont="1" applyFill="1" applyBorder="1"/>
    <xf numFmtId="1" fontId="7" fillId="28" borderId="44" xfId="93" applyNumberFormat="1" applyFont="1" applyFill="1" applyBorder="1"/>
    <xf numFmtId="3" fontId="7" fillId="28" borderId="44" xfId="43" applyNumberFormat="1" applyFont="1" applyFill="1" applyBorder="1" applyAlignment="1">
      <alignment horizontal="right" vertical="center"/>
    </xf>
    <xf numFmtId="1" fontId="7" fillId="30" borderId="28" xfId="93" applyNumberFormat="1" applyFont="1" applyFill="1" applyBorder="1"/>
    <xf numFmtId="0" fontId="7" fillId="0" borderId="0" xfId="93" applyFont="1" applyFill="1" applyAlignment="1">
      <alignment horizontal="left"/>
    </xf>
    <xf numFmtId="3" fontId="7" fillId="0" borderId="51" xfId="43" applyNumberFormat="1" applyFont="1" applyFill="1" applyBorder="1" applyAlignment="1">
      <alignment horizontal="right" vertical="center"/>
    </xf>
    <xf numFmtId="166" fontId="20" fillId="0" borderId="0" xfId="43" applyNumberFormat="1" applyFont="1" applyFill="1"/>
    <xf numFmtId="3" fontId="48" fillId="28" borderId="0" xfId="43" applyNumberFormat="1" applyFont="1" applyFill="1" applyBorder="1" applyAlignment="1">
      <alignment horizontal="center"/>
    </xf>
    <xf numFmtId="175" fontId="0" fillId="0" borderId="0" xfId="0" applyNumberFormat="1"/>
    <xf numFmtId="0" fontId="15" fillId="28" borderId="14" xfId="43" applyNumberFormat="1" applyFont="1" applyFill="1" applyBorder="1" applyProtection="1"/>
    <xf numFmtId="167" fontId="0" fillId="0" borderId="0" xfId="0" applyNumberFormat="1"/>
    <xf numFmtId="174" fontId="0" fillId="28" borderId="0" xfId="43" applyNumberFormat="1" applyFont="1" applyFill="1" applyAlignment="1">
      <alignment horizontal="center" vertical="center" wrapText="1"/>
    </xf>
    <xf numFmtId="41" fontId="7" fillId="28" borderId="0" xfId="85" applyNumberFormat="1" applyFont="1" applyFill="1"/>
    <xf numFmtId="41" fontId="7" fillId="28" borderId="0" xfId="85" applyNumberFormat="1" applyFont="1" applyFill="1" applyBorder="1"/>
    <xf numFmtId="41" fontId="13" fillId="28" borderId="0" xfId="85" applyNumberFormat="1" applyFont="1" applyFill="1" applyBorder="1" applyAlignment="1">
      <alignment horizontal="center"/>
    </xf>
    <xf numFmtId="168" fontId="11" fillId="28" borderId="16" xfId="85" applyFont="1" applyFill="1" applyBorder="1"/>
    <xf numFmtId="168" fontId="8" fillId="28" borderId="16" xfId="85" applyFont="1" applyFill="1" applyBorder="1"/>
    <xf numFmtId="168" fontId="17" fillId="28" borderId="16" xfId="85" applyFont="1" applyFill="1" applyBorder="1"/>
    <xf numFmtId="172" fontId="8" fillId="28" borderId="15" xfId="85" applyNumberFormat="1" applyFont="1" applyFill="1" applyBorder="1" applyAlignment="1"/>
    <xf numFmtId="172" fontId="11" fillId="28" borderId="15" xfId="85" applyNumberFormat="1" applyFont="1" applyFill="1" applyBorder="1" applyAlignment="1">
      <alignment horizontal="right"/>
    </xf>
    <xf numFmtId="168" fontId="13" fillId="28" borderId="16" xfId="85" applyFont="1" applyFill="1" applyBorder="1"/>
    <xf numFmtId="172" fontId="126" fillId="28" borderId="0" xfId="85" applyNumberFormat="1" applyFont="1" applyFill="1" applyBorder="1" applyAlignment="1">
      <alignment horizontal="center"/>
    </xf>
    <xf numFmtId="172" fontId="67" fillId="28" borderId="0" xfId="85" applyNumberFormat="1" applyFont="1" applyFill="1" applyAlignment="1">
      <alignment horizontal="center"/>
    </xf>
    <xf numFmtId="0" fontId="0" fillId="0" borderId="15" xfId="0" applyBorder="1"/>
    <xf numFmtId="175" fontId="7" fillId="28" borderId="0" xfId="86" applyNumberFormat="1" applyFont="1" applyFill="1" applyBorder="1" applyAlignment="1">
      <alignment horizontal="center"/>
    </xf>
    <xf numFmtId="175" fontId="7" fillId="28" borderId="27" xfId="86" applyNumberFormat="1" applyFont="1" applyFill="1" applyBorder="1" applyAlignment="1">
      <alignment horizontal="center"/>
    </xf>
    <xf numFmtId="3" fontId="7" fillId="28" borderId="28" xfId="93" applyNumberFormat="1" applyFont="1" applyFill="1" applyBorder="1" applyAlignment="1">
      <alignment horizontal="center"/>
    </xf>
    <xf numFmtId="0" fontId="8" fillId="30" borderId="110" xfId="43" applyFont="1" applyFill="1" applyBorder="1" applyAlignment="1">
      <alignment horizontal="left" vertical="center"/>
    </xf>
    <xf numFmtId="3" fontId="7" fillId="28" borderId="28" xfId="43" applyNumberFormat="1" applyFont="1" applyFill="1" applyBorder="1" applyAlignment="1">
      <alignment horizontal="center" vertical="center"/>
    </xf>
    <xf numFmtId="3" fontId="8" fillId="30" borderId="110" xfId="43" applyNumberFormat="1" applyFont="1" applyFill="1" applyBorder="1" applyAlignment="1">
      <alignment horizontal="center" vertical="center"/>
    </xf>
    <xf numFmtId="0" fontId="8" fillId="28" borderId="110" xfId="43" applyFont="1" applyFill="1" applyBorder="1" applyAlignment="1">
      <alignment horizontal="left" vertical="center"/>
    </xf>
    <xf numFmtId="3" fontId="8" fillId="28" borderId="28" xfId="93" applyNumberFormat="1" applyFont="1" applyFill="1" applyBorder="1" applyAlignment="1">
      <alignment horizontal="center"/>
    </xf>
    <xf numFmtId="3" fontId="8" fillId="28" borderId="110" xfId="43" applyNumberFormat="1" applyFont="1" applyFill="1" applyBorder="1" applyAlignment="1">
      <alignment horizontal="center" vertical="center"/>
    </xf>
    <xf numFmtId="3" fontId="8" fillId="28" borderId="28" xfId="43" applyNumberFormat="1" applyFont="1" applyFill="1" applyBorder="1" applyAlignment="1">
      <alignment horizontal="center" vertical="center"/>
    </xf>
    <xf numFmtId="3" fontId="20" fillId="30" borderId="15" xfId="43" applyNumberFormat="1" applyFont="1" applyFill="1" applyBorder="1"/>
    <xf numFmtId="3" fontId="7" fillId="0" borderId="52" xfId="43" applyNumberFormat="1" applyFont="1" applyFill="1" applyBorder="1" applyAlignment="1">
      <alignment horizontal="right" vertical="center"/>
    </xf>
    <xf numFmtId="3" fontId="7" fillId="0" borderId="53" xfId="43" applyNumberFormat="1" applyFont="1" applyFill="1" applyBorder="1" applyAlignment="1">
      <alignment horizontal="right" vertical="center"/>
    </xf>
    <xf numFmtId="3" fontId="7" fillId="0" borderId="28" xfId="93" applyNumberFormat="1" applyFont="1" applyFill="1" applyBorder="1"/>
    <xf numFmtId="3" fontId="7" fillId="0" borderId="54" xfId="93" applyNumberFormat="1" applyFont="1" applyFill="1" applyBorder="1"/>
    <xf numFmtId="3" fontId="7" fillId="0" borderId="54" xfId="43" applyNumberFormat="1" applyFont="1" applyFill="1" applyBorder="1" applyAlignment="1">
      <alignment horizontal="right" vertical="center"/>
    </xf>
    <xf numFmtId="0" fontId="7" fillId="28" borderId="0" xfId="93" applyFont="1" applyFill="1" applyAlignment="1">
      <alignment vertical="center"/>
    </xf>
    <xf numFmtId="0" fontId="48" fillId="28" borderId="0" xfId="43" applyFont="1" applyFill="1"/>
    <xf numFmtId="3" fontId="6" fillId="0" borderId="0" xfId="43" applyNumberFormat="1" applyFont="1" applyFill="1"/>
    <xf numFmtId="15" fontId="7" fillId="0" borderId="20" xfId="43" applyNumberFormat="1" applyFont="1" applyFill="1" applyBorder="1" applyAlignment="1">
      <alignment horizontal="center"/>
    </xf>
    <xf numFmtId="174" fontId="7" fillId="0" borderId="21" xfId="100" applyNumberFormat="1" applyFont="1" applyFill="1" applyBorder="1" applyAlignment="1">
      <alignment horizontal="center"/>
    </xf>
    <xf numFmtId="1" fontId="7" fillId="0" borderId="22" xfId="43" applyNumberFormat="1" applyFont="1" applyFill="1" applyBorder="1" applyAlignment="1">
      <alignment horizontal="center"/>
    </xf>
    <xf numFmtId="194" fontId="18" fillId="28" borderId="77" xfId="86" applyNumberFormat="1" applyFont="1" applyFill="1" applyBorder="1"/>
    <xf numFmtId="194" fontId="18" fillId="28" borderId="15" xfId="86" applyNumberFormat="1" applyFont="1" applyFill="1" applyBorder="1"/>
    <xf numFmtId="195" fontId="98" fillId="28" borderId="15" xfId="86" applyNumberFormat="1" applyFont="1" applyFill="1" applyBorder="1" applyAlignment="1" applyProtection="1">
      <alignment horizontal="center" vertical="center" wrapText="1"/>
    </xf>
    <xf numFmtId="195" fontId="98" fillId="28" borderId="20" xfId="86" applyNumberFormat="1" applyFont="1" applyFill="1" applyBorder="1" applyAlignment="1" applyProtection="1">
      <alignment horizontal="center" vertical="center" wrapText="1"/>
    </xf>
    <xf numFmtId="195" fontId="98" fillId="28" borderId="22" xfId="86" applyNumberFormat="1" applyFont="1" applyFill="1" applyBorder="1" applyAlignment="1" applyProtection="1">
      <alignment horizontal="center" vertical="center" wrapText="1"/>
    </xf>
    <xf numFmtId="195" fontId="98" fillId="28" borderId="40" xfId="86" applyNumberFormat="1" applyFont="1" applyFill="1" applyBorder="1" applyAlignment="1" applyProtection="1">
      <alignment horizontal="center" vertical="center" wrapText="1"/>
    </xf>
    <xf numFmtId="43" fontId="8" fillId="28" borderId="75" xfId="85" applyNumberFormat="1" applyFont="1" applyFill="1" applyBorder="1" applyAlignment="1">
      <alignment horizontal="right"/>
    </xf>
    <xf numFmtId="175" fontId="7" fillId="28" borderId="79" xfId="86" applyNumberFormat="1" applyFont="1" applyFill="1" applyBorder="1" applyAlignment="1">
      <alignment horizontal="center"/>
    </xf>
    <xf numFmtId="14" fontId="7" fillId="28" borderId="0" xfId="43" applyNumberFormat="1" applyFont="1" applyFill="1" applyBorder="1" applyAlignment="1">
      <alignment horizontal="center"/>
    </xf>
    <xf numFmtId="175" fontId="7" fillId="28" borderId="15" xfId="86" applyNumberFormat="1" applyFont="1" applyFill="1" applyBorder="1" applyAlignment="1">
      <alignment horizontal="center"/>
    </xf>
    <xf numFmtId="175" fontId="7" fillId="28" borderId="14" xfId="86" applyNumberFormat="1" applyFont="1" applyFill="1" applyBorder="1" applyAlignment="1">
      <alignment horizontal="center"/>
    </xf>
    <xf numFmtId="166" fontId="127" fillId="32" borderId="32" xfId="43" applyNumberFormat="1" applyFont="1" applyFill="1" applyBorder="1" applyAlignment="1">
      <alignment horizontal="center"/>
    </xf>
    <xf numFmtId="166" fontId="127" fillId="32" borderId="79" xfId="43" applyNumberFormat="1" applyFont="1" applyFill="1" applyBorder="1" applyAlignment="1">
      <alignment horizontal="center"/>
    </xf>
    <xf numFmtId="166" fontId="48" fillId="28" borderId="27" xfId="43" applyNumberFormat="1" applyFont="1" applyFill="1" applyBorder="1" applyAlignment="1">
      <alignment horizontal="center"/>
    </xf>
    <xf numFmtId="1" fontId="7" fillId="28" borderId="111" xfId="43" applyNumberFormat="1" applyFont="1" applyFill="1" applyBorder="1"/>
    <xf numFmtId="1" fontId="7" fillId="28" borderId="0" xfId="43" applyNumberFormat="1" applyFont="1" applyFill="1" applyBorder="1"/>
    <xf numFmtId="0" fontId="7" fillId="28" borderId="112" xfId="43" applyFont="1" applyFill="1" applyBorder="1"/>
    <xf numFmtId="3" fontId="7" fillId="28" borderId="113" xfId="43" applyNumberFormat="1" applyFont="1" applyFill="1" applyBorder="1" applyAlignment="1">
      <alignment horizontal="right" vertical="center"/>
    </xf>
    <xf numFmtId="0" fontId="7" fillId="28" borderId="114" xfId="43" applyFont="1" applyFill="1" applyBorder="1"/>
    <xf numFmtId="3" fontId="7" fillId="28" borderId="112" xfId="43" applyNumberFormat="1" applyFont="1" applyFill="1" applyBorder="1" applyAlignment="1">
      <alignment horizontal="right" vertical="center"/>
    </xf>
    <xf numFmtId="0" fontId="7" fillId="28" borderId="115" xfId="43" applyFont="1" applyFill="1" applyBorder="1"/>
    <xf numFmtId="3" fontId="7" fillId="28" borderId="115" xfId="43" applyNumberFormat="1" applyFont="1" applyFill="1" applyBorder="1" applyAlignment="1">
      <alignment horizontal="right" vertical="center"/>
    </xf>
    <xf numFmtId="1" fontId="7" fillId="28" borderId="51" xfId="43" applyNumberFormat="1" applyFont="1" applyFill="1" applyBorder="1"/>
    <xf numFmtId="0" fontId="7" fillId="28" borderId="58" xfId="43" applyFont="1" applyFill="1" applyBorder="1"/>
    <xf numFmtId="0" fontId="7" fillId="28" borderId="116" xfId="43" applyFont="1" applyFill="1" applyBorder="1"/>
    <xf numFmtId="3" fontId="7" fillId="28" borderId="51" xfId="43" applyNumberFormat="1" applyFont="1" applyFill="1" applyBorder="1"/>
    <xf numFmtId="3" fontId="7" fillId="28" borderId="54" xfId="43" applyNumberFormat="1" applyFont="1" applyFill="1" applyBorder="1"/>
    <xf numFmtId="3" fontId="7" fillId="28" borderId="58" xfId="43" applyNumberFormat="1" applyFont="1" applyFill="1" applyBorder="1"/>
    <xf numFmtId="3" fontId="7" fillId="28" borderId="116" xfId="43" applyNumberFormat="1" applyFont="1" applyFill="1" applyBorder="1"/>
    <xf numFmtId="3" fontId="7" fillId="28" borderId="52" xfId="43" applyNumberFormat="1" applyFont="1" applyFill="1" applyBorder="1"/>
    <xf numFmtId="3" fontId="7" fillId="28" borderId="44" xfId="43" applyNumberFormat="1" applyFont="1" applyFill="1" applyBorder="1"/>
    <xf numFmtId="3" fontId="122" fillId="28" borderId="0" xfId="85" applyNumberFormat="1" applyFont="1" applyFill="1" applyAlignment="1">
      <alignment horizontal="center"/>
    </xf>
    <xf numFmtId="3" fontId="59" fillId="27" borderId="49" xfId="43" applyNumberFormat="1" applyFont="1" applyFill="1" applyBorder="1" applyAlignment="1">
      <alignment vertical="center"/>
    </xf>
    <xf numFmtId="3" fontId="8" fillId="28" borderId="0" xfId="43" applyNumberFormat="1" applyFont="1" applyFill="1" applyAlignment="1">
      <alignment vertical="center"/>
    </xf>
    <xf numFmtId="198" fontId="7" fillId="28" borderId="0" xfId="85" applyNumberFormat="1" applyFont="1" applyFill="1"/>
    <xf numFmtId="199" fontId="7" fillId="28" borderId="0" xfId="85" applyNumberFormat="1" applyFont="1" applyFill="1" applyBorder="1"/>
    <xf numFmtId="1" fontId="7" fillId="30" borderId="111" xfId="43" applyNumberFormat="1" applyFont="1" applyFill="1" applyBorder="1"/>
    <xf numFmtId="0" fontId="7" fillId="30" borderId="112" xfId="43" applyFont="1" applyFill="1" applyBorder="1"/>
    <xf numFmtId="0" fontId="7" fillId="30" borderId="0" xfId="43" applyFont="1" applyFill="1" applyBorder="1"/>
    <xf numFmtId="200" fontId="7" fillId="28" borderId="0" xfId="85" applyNumberFormat="1" applyFont="1" applyFill="1" applyBorder="1"/>
    <xf numFmtId="0" fontId="7" fillId="30" borderId="114" xfId="43" applyFont="1" applyFill="1" applyBorder="1"/>
    <xf numFmtId="0" fontId="7" fillId="30" borderId="115" xfId="43" applyFont="1" applyFill="1" applyBorder="1"/>
    <xf numFmtId="3" fontId="7" fillId="30" borderId="20" xfId="43" applyNumberFormat="1" applyFont="1" applyFill="1" applyBorder="1" applyAlignment="1">
      <alignment horizontal="right"/>
    </xf>
    <xf numFmtId="10" fontId="0" fillId="0" borderId="0" xfId="85" applyNumberFormat="1" applyFont="1"/>
    <xf numFmtId="0" fontId="13" fillId="28" borderId="0" xfId="43" applyFont="1" applyFill="1" applyBorder="1" applyAlignment="1">
      <alignment vertical="center"/>
    </xf>
    <xf numFmtId="3" fontId="8" fillId="28" borderId="0" xfId="43" applyNumberFormat="1" applyFont="1" applyFill="1" applyBorder="1" applyAlignment="1">
      <alignment vertical="center"/>
    </xf>
    <xf numFmtId="0" fontId="7" fillId="28" borderId="0" xfId="93" applyFont="1" applyFill="1" applyBorder="1"/>
    <xf numFmtId="3" fontId="7" fillId="28" borderId="0" xfId="93" applyNumberFormat="1" applyFont="1" applyFill="1" applyBorder="1" applyAlignment="1">
      <alignment horizontal="center" vertical="center"/>
    </xf>
    <xf numFmtId="0" fontId="129" fillId="30" borderId="0" xfId="43" applyFont="1" applyFill="1" applyBorder="1" applyAlignment="1">
      <alignment vertical="center" wrapText="1"/>
    </xf>
    <xf numFmtId="0" fontId="5" fillId="28" borderId="0" xfId="43" applyFont="1" applyFill="1" applyBorder="1" applyAlignment="1">
      <alignment vertical="center"/>
    </xf>
    <xf numFmtId="167" fontId="131" fillId="30" borderId="0" xfId="86" applyFont="1" applyFill="1"/>
    <xf numFmtId="201" fontId="7" fillId="30" borderId="22" xfId="43" applyNumberFormat="1" applyFont="1" applyFill="1" applyBorder="1" applyAlignment="1">
      <alignment horizontal="center"/>
    </xf>
    <xf numFmtId="201" fontId="7" fillId="30" borderId="82" xfId="43" applyNumberFormat="1" applyFont="1" applyFill="1" applyBorder="1" applyAlignment="1">
      <alignment horizontal="center"/>
    </xf>
    <xf numFmtId="168" fontId="7" fillId="0" borderId="0" xfId="85" applyFont="1"/>
    <xf numFmtId="168" fontId="7" fillId="0" borderId="0" xfId="85" applyFont="1" applyFill="1" applyBorder="1"/>
    <xf numFmtId="184" fontId="11" fillId="0" borderId="0" xfId="43" applyNumberFormat="1" applyFont="1" applyFill="1"/>
    <xf numFmtId="0" fontId="8" fillId="28" borderId="0" xfId="43" applyFont="1" applyFill="1" applyAlignment="1">
      <alignment horizontal="center"/>
    </xf>
    <xf numFmtId="168" fontId="7" fillId="28" borderId="40" xfId="85" applyFont="1" applyFill="1" applyBorder="1" applyAlignment="1">
      <alignment horizontal="right"/>
    </xf>
    <xf numFmtId="10" fontId="56" fillId="27" borderId="26" xfId="43" applyNumberFormat="1" applyFont="1" applyFill="1" applyBorder="1" applyAlignment="1">
      <alignment horizontal="center"/>
    </xf>
    <xf numFmtId="3" fontId="11" fillId="28" borderId="0" xfId="43" applyNumberFormat="1" applyFont="1" applyFill="1" applyAlignment="1">
      <alignment horizontal="center"/>
    </xf>
    <xf numFmtId="172" fontId="17" fillId="28" borderId="16" xfId="85" applyNumberFormat="1" applyFont="1" applyFill="1" applyBorder="1" applyAlignment="1"/>
    <xf numFmtId="172" fontId="11" fillId="28" borderId="16" xfId="85" applyNumberFormat="1" applyFont="1" applyFill="1" applyBorder="1" applyAlignment="1">
      <alignment horizontal="right"/>
    </xf>
    <xf numFmtId="172" fontId="7" fillId="28" borderId="15" xfId="85" applyNumberFormat="1" applyFont="1" applyFill="1" applyBorder="1" applyAlignment="1"/>
    <xf numFmtId="172" fontId="8" fillId="28" borderId="16" xfId="85" applyNumberFormat="1" applyFont="1" applyFill="1" applyBorder="1" applyAlignment="1"/>
    <xf numFmtId="172" fontId="9" fillId="28" borderId="16" xfId="85" applyNumberFormat="1" applyFont="1" applyFill="1" applyBorder="1" applyAlignment="1"/>
    <xf numFmtId="172" fontId="15" fillId="28" borderId="16" xfId="85" applyNumberFormat="1" applyFont="1" applyFill="1" applyBorder="1" applyAlignment="1"/>
    <xf numFmtId="168" fontId="11" fillId="28" borderId="15" xfId="85" applyFont="1" applyFill="1" applyBorder="1" applyAlignment="1">
      <alignment horizontal="right"/>
    </xf>
    <xf numFmtId="172" fontId="11" fillId="28" borderId="16" xfId="85" applyNumberFormat="1" applyFont="1" applyFill="1" applyBorder="1" applyAlignment="1"/>
    <xf numFmtId="172" fontId="13" fillId="30" borderId="15" xfId="85" applyNumberFormat="1" applyFont="1" applyFill="1" applyBorder="1" applyAlignment="1"/>
    <xf numFmtId="167" fontId="0" fillId="0" borderId="16" xfId="372" applyFont="1" applyFill="1" applyBorder="1"/>
    <xf numFmtId="165" fontId="7" fillId="28" borderId="36" xfId="372" applyNumberFormat="1" applyFont="1" applyFill="1" applyBorder="1"/>
    <xf numFmtId="165" fontId="7" fillId="28" borderId="81" xfId="372" applyNumberFormat="1" applyFont="1" applyFill="1" applyBorder="1"/>
    <xf numFmtId="165" fontId="7" fillId="28" borderId="31" xfId="372" applyNumberFormat="1" applyFont="1" applyFill="1" applyBorder="1"/>
    <xf numFmtId="165" fontId="7" fillId="28" borderId="35" xfId="372" applyNumberFormat="1" applyFont="1" applyFill="1" applyBorder="1"/>
    <xf numFmtId="202" fontId="7" fillId="0" borderId="0" xfId="43" applyNumberFormat="1" applyFont="1" applyFill="1"/>
    <xf numFmtId="165" fontId="7" fillId="28" borderId="21" xfId="372" applyNumberFormat="1" applyFont="1" applyFill="1" applyBorder="1"/>
    <xf numFmtId="165" fontId="7" fillId="28" borderId="82" xfId="372" applyNumberFormat="1" applyFont="1" applyFill="1" applyBorder="1"/>
    <xf numFmtId="165" fontId="7" fillId="28" borderId="0" xfId="372" applyNumberFormat="1" applyFont="1" applyFill="1" applyBorder="1"/>
    <xf numFmtId="165" fontId="7" fillId="28" borderId="15" xfId="372" applyNumberFormat="1" applyFont="1" applyFill="1" applyBorder="1"/>
    <xf numFmtId="165" fontId="8" fillId="28" borderId="45" xfId="372" applyNumberFormat="1" applyFont="1" applyFill="1" applyBorder="1"/>
    <xf numFmtId="165" fontId="8" fillId="28" borderId="83" xfId="372" applyNumberFormat="1" applyFont="1" applyFill="1" applyBorder="1"/>
    <xf numFmtId="165" fontId="8" fillId="28" borderId="82" xfId="372" applyNumberFormat="1" applyFont="1" applyFill="1" applyBorder="1"/>
    <xf numFmtId="165" fontId="8" fillId="28" borderId="21" xfId="372" applyNumberFormat="1" applyFont="1" applyFill="1" applyBorder="1"/>
    <xf numFmtId="165" fontId="8" fillId="28" borderId="16" xfId="372" applyNumberFormat="1" applyFont="1" applyFill="1" applyBorder="1"/>
    <xf numFmtId="165" fontId="8" fillId="28" borderId="15" xfId="372" applyNumberFormat="1" applyFont="1" applyFill="1" applyBorder="1"/>
    <xf numFmtId="165" fontId="8" fillId="27" borderId="96" xfId="43" applyNumberFormat="1" applyFont="1" applyFill="1" applyBorder="1" applyAlignment="1">
      <alignment horizontal="center"/>
    </xf>
    <xf numFmtId="165" fontId="8" fillId="27" borderId="75" xfId="43" applyNumberFormat="1" applyFont="1" applyFill="1" applyBorder="1" applyAlignment="1">
      <alignment horizontal="center"/>
    </xf>
    <xf numFmtId="165" fontId="7" fillId="28" borderId="60" xfId="372" applyNumberFormat="1" applyFont="1" applyFill="1" applyBorder="1"/>
    <xf numFmtId="165" fontId="7" fillId="28" borderId="84" xfId="372" applyNumberFormat="1" applyFont="1" applyFill="1" applyBorder="1"/>
    <xf numFmtId="165" fontId="7" fillId="28" borderId="16" xfId="372" applyNumberFormat="1" applyFont="1" applyFill="1" applyBorder="1"/>
    <xf numFmtId="165" fontId="8" fillId="27" borderId="117" xfId="43" applyNumberFormat="1" applyFont="1" applyFill="1" applyBorder="1" applyAlignment="1">
      <alignment horizontal="center"/>
    </xf>
    <xf numFmtId="165" fontId="8" fillId="27" borderId="16" xfId="43" applyNumberFormat="1" applyFont="1" applyFill="1" applyBorder="1" applyAlignment="1">
      <alignment horizontal="center"/>
    </xf>
    <xf numFmtId="165" fontId="8" fillId="28" borderId="118" xfId="372" applyNumberFormat="1" applyFont="1" applyFill="1" applyBorder="1" applyAlignment="1">
      <alignment horizontal="center" vertical="center"/>
    </xf>
    <xf numFmtId="165" fontId="8" fillId="28" borderId="119" xfId="372" applyNumberFormat="1" applyFont="1" applyFill="1" applyBorder="1" applyAlignment="1">
      <alignment horizontal="center" vertical="center"/>
    </xf>
    <xf numFmtId="165" fontId="8" fillId="28" borderId="96" xfId="372" applyNumberFormat="1" applyFont="1" applyFill="1" applyBorder="1" applyAlignment="1">
      <alignment horizontal="center" vertical="center"/>
    </xf>
    <xf numFmtId="165" fontId="8" fillId="28" borderId="57" xfId="372" applyNumberFormat="1" applyFont="1" applyFill="1" applyBorder="1" applyAlignment="1">
      <alignment horizontal="center" vertical="center"/>
    </xf>
    <xf numFmtId="165" fontId="8" fillId="28" borderId="83" xfId="372" applyNumberFormat="1" applyFont="1" applyFill="1" applyBorder="1" applyAlignment="1">
      <alignment horizontal="center" vertical="center"/>
    </xf>
    <xf numFmtId="165" fontId="8" fillId="28" borderId="45" xfId="372" applyNumberFormat="1" applyFont="1" applyFill="1" applyBorder="1" applyAlignment="1">
      <alignment horizontal="center" vertical="center"/>
    </xf>
    <xf numFmtId="165" fontId="8" fillId="28" borderId="44" xfId="372" applyNumberFormat="1" applyFont="1" applyFill="1" applyBorder="1" applyAlignment="1">
      <alignment horizontal="center" vertical="center"/>
    </xf>
    <xf numFmtId="165" fontId="9" fillId="28" borderId="80" xfId="372" applyNumberFormat="1" applyFont="1" applyFill="1" applyBorder="1" applyAlignment="1">
      <alignment horizontal="center" vertical="center"/>
    </xf>
    <xf numFmtId="165" fontId="9" fillId="28" borderId="37" xfId="372" applyNumberFormat="1" applyFont="1" applyFill="1" applyBorder="1" applyAlignment="1">
      <alignment horizontal="center" vertical="center"/>
    </xf>
    <xf numFmtId="165" fontId="9" fillId="28" borderId="79" xfId="372" applyNumberFormat="1" applyFont="1" applyFill="1" applyBorder="1" applyAlignment="1">
      <alignment horizontal="center" vertical="center"/>
    </xf>
    <xf numFmtId="165" fontId="9" fillId="28" borderId="27" xfId="372" applyNumberFormat="1" applyFont="1" applyFill="1" applyBorder="1" applyAlignment="1">
      <alignment horizontal="center" vertical="center"/>
    </xf>
    <xf numFmtId="203" fontId="7" fillId="0" borderId="0" xfId="43" applyNumberFormat="1" applyFont="1" applyFill="1"/>
    <xf numFmtId="165" fontId="8" fillId="27" borderId="57" xfId="43" applyNumberFormat="1" applyFont="1" applyFill="1" applyBorder="1" applyAlignment="1">
      <alignment horizontal="center"/>
    </xf>
    <xf numFmtId="165" fontId="8" fillId="27" borderId="15" xfId="43" applyNumberFormat="1" applyFont="1" applyFill="1" applyBorder="1" applyAlignment="1">
      <alignment horizontal="center"/>
    </xf>
    <xf numFmtId="165" fontId="8" fillId="28" borderId="35" xfId="372" applyNumberFormat="1" applyFont="1" applyFill="1" applyBorder="1"/>
    <xf numFmtId="174" fontId="7" fillId="28" borderId="34" xfId="100" applyNumberFormat="1" applyFont="1" applyFill="1" applyBorder="1" applyAlignment="1">
      <alignment horizontal="right"/>
    </xf>
    <xf numFmtId="0" fontId="8" fillId="28" borderId="0" xfId="43" applyFont="1" applyFill="1" applyAlignment="1">
      <alignment vertical="center"/>
    </xf>
    <xf numFmtId="0" fontId="60" fillId="27" borderId="61" xfId="43" applyFont="1" applyFill="1" applyBorder="1" applyAlignment="1">
      <alignment horizontal="center" vertical="center"/>
    </xf>
    <xf numFmtId="0" fontId="60" fillId="27" borderId="62" xfId="43" applyFont="1" applyFill="1" applyBorder="1" applyAlignment="1">
      <alignment horizontal="center" vertical="center"/>
    </xf>
    <xf numFmtId="0" fontId="60" fillId="27" borderId="63" xfId="43" applyFont="1" applyFill="1" applyBorder="1" applyAlignment="1">
      <alignment horizontal="center" vertical="center"/>
    </xf>
    <xf numFmtId="0" fontId="96" fillId="27" borderId="62" xfId="43" applyFont="1" applyFill="1" applyBorder="1" applyAlignment="1">
      <alignment horizontal="center" vertical="center"/>
    </xf>
    <xf numFmtId="174" fontId="8" fillId="28" borderId="108" xfId="375" applyNumberFormat="1" applyFont="1" applyFill="1" applyBorder="1" applyAlignment="1">
      <alignment horizontal="center"/>
    </xf>
    <xf numFmtId="168" fontId="0" fillId="28" borderId="0" xfId="373" applyFont="1" applyFill="1"/>
    <xf numFmtId="174" fontId="8" fillId="28" borderId="107" xfId="375" applyNumberFormat="1" applyFont="1" applyFill="1" applyBorder="1" applyAlignment="1">
      <alignment horizontal="center"/>
    </xf>
    <xf numFmtId="167" fontId="0" fillId="28" borderId="0" xfId="372" applyFont="1" applyFill="1"/>
    <xf numFmtId="174" fontId="8" fillId="28" borderId="109" xfId="375" applyNumberFormat="1" applyFont="1" applyFill="1" applyBorder="1" applyAlignment="1">
      <alignment horizontal="center"/>
    </xf>
    <xf numFmtId="174" fontId="8" fillId="28" borderId="0" xfId="375" applyNumberFormat="1" applyFont="1" applyFill="1" applyAlignment="1">
      <alignment horizontal="center"/>
    </xf>
    <xf numFmtId="180" fontId="8" fillId="28" borderId="48" xfId="373" applyNumberFormat="1" applyFont="1" applyFill="1" applyBorder="1" applyAlignment="1">
      <alignment horizontal="center"/>
    </xf>
    <xf numFmtId="180" fontId="8" fillId="28" borderId="0" xfId="373" applyNumberFormat="1" applyFont="1" applyFill="1" applyBorder="1" applyAlignment="1">
      <alignment horizontal="center"/>
    </xf>
    <xf numFmtId="182" fontId="8" fillId="28" borderId="0" xfId="373" applyNumberFormat="1" applyFont="1" applyFill="1" applyAlignment="1">
      <alignment horizontal="center"/>
    </xf>
    <xf numFmtId="187" fontId="8" fillId="28" borderId="0" xfId="375" applyNumberFormat="1" applyFont="1" applyFill="1" applyAlignment="1">
      <alignment horizontal="center"/>
    </xf>
    <xf numFmtId="188" fontId="8" fillId="28" borderId="0" xfId="375" applyNumberFormat="1" applyFont="1" applyFill="1" applyAlignment="1">
      <alignment horizontal="center"/>
    </xf>
    <xf numFmtId="189" fontId="8" fillId="28" borderId="0" xfId="375" applyNumberFormat="1" applyFont="1" applyFill="1" applyAlignment="1">
      <alignment horizontal="center"/>
    </xf>
    <xf numFmtId="3" fontId="20" fillId="0" borderId="15" xfId="43" applyNumberFormat="1" applyFont="1" applyFill="1" applyBorder="1"/>
    <xf numFmtId="0" fontId="8" fillId="0" borderId="50" xfId="43" applyFont="1" applyFill="1" applyBorder="1"/>
    <xf numFmtId="0" fontId="8" fillId="0" borderId="28" xfId="43" applyFont="1" applyFill="1" applyBorder="1"/>
    <xf numFmtId="168" fontId="7" fillId="28" borderId="0" xfId="85" applyFont="1" applyFill="1" applyBorder="1" applyAlignment="1">
      <alignment horizontal="right" vertical="center"/>
    </xf>
    <xf numFmtId="168" fontId="6" fillId="0" borderId="0" xfId="85" applyFont="1" applyFill="1"/>
    <xf numFmtId="0" fontId="44" fillId="30" borderId="0" xfId="43" applyNumberFormat="1" applyFont="1" applyFill="1" applyAlignment="1" applyProtection="1">
      <alignment horizontal="center"/>
    </xf>
    <xf numFmtId="3" fontId="7" fillId="28" borderId="0" xfId="85" applyNumberFormat="1" applyFont="1" applyFill="1" applyAlignment="1">
      <alignment horizontal="right" vertical="center"/>
    </xf>
    <xf numFmtId="3" fontId="7" fillId="28" borderId="0" xfId="85" applyNumberFormat="1" applyFont="1" applyFill="1" applyBorder="1" applyAlignment="1">
      <alignment horizontal="center"/>
    </xf>
    <xf numFmtId="0" fontId="63" fillId="27" borderId="0" xfId="43" quotePrefix="1" applyNumberFormat="1" applyFont="1" applyFill="1" applyBorder="1" applyAlignment="1" applyProtection="1">
      <alignment horizontal="center" vertical="center"/>
    </xf>
    <xf numFmtId="3" fontId="25" fillId="0" borderId="0" xfId="43" applyNumberFormat="1" applyFont="1" applyFill="1" applyBorder="1" applyAlignment="1" applyProtection="1">
      <alignment horizontal="right"/>
    </xf>
    <xf numFmtId="3" fontId="59" fillId="27" borderId="0" xfId="43" applyNumberFormat="1" applyFont="1" applyFill="1" applyBorder="1" applyAlignment="1" applyProtection="1">
      <alignment horizontal="right"/>
    </xf>
    <xf numFmtId="10" fontId="59" fillId="27" borderId="0" xfId="100" applyNumberFormat="1" applyFont="1" applyFill="1" applyBorder="1" applyAlignment="1" applyProtection="1">
      <alignment horizontal="right"/>
    </xf>
    <xf numFmtId="3" fontId="9" fillId="30" borderId="0" xfId="43" applyNumberFormat="1" applyFont="1" applyFill="1" applyBorder="1" applyAlignment="1" applyProtection="1">
      <alignment horizontal="right"/>
    </xf>
    <xf numFmtId="3" fontId="25" fillId="28" borderId="0" xfId="43" applyNumberFormat="1" applyFont="1" applyFill="1" applyBorder="1"/>
    <xf numFmtId="3" fontId="9" fillId="28" borderId="0" xfId="43" applyNumberFormat="1" applyFont="1" applyFill="1" applyBorder="1" applyAlignment="1" applyProtection="1">
      <alignment horizontal="right"/>
    </xf>
    <xf numFmtId="3" fontId="25" fillId="28" borderId="0" xfId="43" applyNumberFormat="1" applyFont="1" applyFill="1" applyBorder="1" applyAlignment="1" applyProtection="1">
      <alignment horizontal="right"/>
    </xf>
    <xf numFmtId="3" fontId="39" fillId="28" borderId="0" xfId="43" applyNumberFormat="1" applyFont="1" applyFill="1" applyBorder="1"/>
    <xf numFmtId="3" fontId="39" fillId="28" borderId="0" xfId="43" applyNumberFormat="1" applyFont="1" applyFill="1" applyBorder="1" applyAlignment="1" applyProtection="1">
      <alignment horizontal="right"/>
    </xf>
    <xf numFmtId="3" fontId="15" fillId="28" borderId="0" xfId="43" applyNumberFormat="1" applyFont="1" applyFill="1" applyBorder="1"/>
    <xf numFmtId="188" fontId="0" fillId="0" borderId="0" xfId="0" applyNumberFormat="1"/>
    <xf numFmtId="193" fontId="7" fillId="28" borderId="14" xfId="373" applyNumberFormat="1" applyFont="1" applyFill="1" applyBorder="1"/>
    <xf numFmtId="0" fontId="7" fillId="30" borderId="0" xfId="43" applyFont="1" applyFill="1" applyAlignment="1">
      <alignment horizontal="left" wrapText="1"/>
    </xf>
    <xf numFmtId="0" fontId="7" fillId="0" borderId="0" xfId="0" applyFont="1"/>
    <xf numFmtId="3" fontId="7" fillId="0" borderId="0" xfId="0" applyNumberFormat="1" applyFont="1"/>
    <xf numFmtId="167" fontId="7" fillId="28" borderId="0" xfId="43" applyNumberFormat="1" applyFont="1" applyFill="1"/>
    <xf numFmtId="4" fontId="7" fillId="0" borderId="0" xfId="43" applyNumberFormat="1" applyFont="1"/>
    <xf numFmtId="3" fontId="8" fillId="28" borderId="30" xfId="43" applyNumberFormat="1" applyFont="1" applyFill="1" applyBorder="1" applyAlignment="1">
      <alignment horizontal="center"/>
    </xf>
    <xf numFmtId="3" fontId="8" fillId="28" borderId="36" xfId="43" applyNumberFormat="1" applyFont="1" applyFill="1" applyBorder="1" applyAlignment="1">
      <alignment horizontal="center"/>
    </xf>
    <xf numFmtId="3" fontId="8" fillId="28" borderId="31" xfId="43" applyNumberFormat="1" applyFont="1" applyFill="1" applyBorder="1" applyAlignment="1">
      <alignment horizontal="center"/>
    </xf>
    <xf numFmtId="3" fontId="7" fillId="28" borderId="14" xfId="86" applyNumberFormat="1" applyFont="1" applyFill="1" applyBorder="1"/>
    <xf numFmtId="3" fontId="7" fillId="28" borderId="22" xfId="86" applyNumberFormat="1" applyFont="1" applyFill="1" applyBorder="1"/>
    <xf numFmtId="3" fontId="7" fillId="28" borderId="71" xfId="85" applyNumberFormat="1" applyFont="1" applyFill="1" applyBorder="1" applyAlignment="1">
      <alignment horizontal="center"/>
    </xf>
    <xf numFmtId="3" fontId="7" fillId="28" borderId="45" xfId="85" applyNumberFormat="1" applyFont="1" applyFill="1" applyBorder="1" applyAlignment="1">
      <alignment horizontal="center"/>
    </xf>
    <xf numFmtId="3" fontId="7" fillId="28" borderId="96" xfId="85" applyNumberFormat="1" applyFont="1" applyFill="1" applyBorder="1" applyAlignment="1">
      <alignment horizontal="center"/>
    </xf>
    <xf numFmtId="3" fontId="9" fillId="0" borderId="23" xfId="86" applyNumberFormat="1" applyFont="1" applyFill="1" applyBorder="1"/>
    <xf numFmtId="3" fontId="9" fillId="0" borderId="91" xfId="86" applyNumberFormat="1" applyFont="1" applyFill="1" applyBorder="1"/>
    <xf numFmtId="3" fontId="9" fillId="0" borderId="24" xfId="86" applyNumberFormat="1" applyFont="1" applyFill="1" applyBorder="1"/>
    <xf numFmtId="175" fontId="7" fillId="28" borderId="16" xfId="86" applyNumberFormat="1" applyFont="1" applyFill="1" applyBorder="1" applyAlignment="1">
      <alignment horizontal="center"/>
    </xf>
    <xf numFmtId="14" fontId="7" fillId="28" borderId="27" xfId="43" applyNumberFormat="1" applyFont="1" applyFill="1" applyBorder="1" applyAlignment="1">
      <alignment horizontal="center"/>
    </xf>
    <xf numFmtId="175" fontId="7" fillId="28" borderId="38" xfId="86" applyNumberFormat="1" applyFont="1" applyFill="1" applyBorder="1" applyAlignment="1">
      <alignment horizontal="center"/>
    </xf>
    <xf numFmtId="0" fontId="132" fillId="0" borderId="0" xfId="79" applyFont="1" applyFill="1" applyAlignment="1" applyProtection="1">
      <alignment horizontal="center"/>
    </xf>
    <xf numFmtId="0" fontId="0" fillId="0" borderId="16" xfId="0" applyBorder="1"/>
    <xf numFmtId="3" fontId="18" fillId="28" borderId="15" xfId="43" applyNumberFormat="1" applyFont="1" applyFill="1" applyBorder="1"/>
    <xf numFmtId="168" fontId="0" fillId="28" borderId="0" xfId="85" applyFont="1" applyFill="1" applyAlignment="1">
      <alignment horizontal="center" vertical="center" wrapText="1"/>
    </xf>
    <xf numFmtId="0" fontId="56" fillId="29" borderId="61" xfId="43" applyFont="1" applyFill="1" applyBorder="1" applyAlignment="1">
      <alignment horizontal="left" vertical="center"/>
    </xf>
    <xf numFmtId="0" fontId="56" fillId="29" borderId="63" xfId="43" applyFont="1" applyFill="1" applyBorder="1" applyAlignment="1">
      <alignment horizontal="left" vertical="center"/>
    </xf>
    <xf numFmtId="0" fontId="56" fillId="29" borderId="98" xfId="43" applyFont="1" applyFill="1" applyBorder="1" applyAlignment="1">
      <alignment horizontal="left" vertical="center"/>
    </xf>
    <xf numFmtId="0" fontId="56" fillId="29" borderId="99" xfId="43" applyFont="1" applyFill="1" applyBorder="1" applyAlignment="1">
      <alignment horizontal="left" vertical="center"/>
    </xf>
    <xf numFmtId="0" fontId="102" fillId="27" borderId="48" xfId="43" applyFont="1" applyFill="1" applyBorder="1" applyAlignment="1">
      <alignment horizontal="center" vertical="center" wrapText="1"/>
    </xf>
    <xf numFmtId="0" fontId="102" fillId="27" borderId="85" xfId="43" applyFont="1" applyFill="1" applyBorder="1" applyAlignment="1">
      <alignment horizontal="center" vertical="center" wrapText="1"/>
    </xf>
    <xf numFmtId="0" fontId="13" fillId="28" borderId="48" xfId="43" applyFont="1" applyFill="1" applyBorder="1" applyAlignment="1">
      <alignment horizontal="center" vertical="center" wrapText="1"/>
    </xf>
    <xf numFmtId="0" fontId="13" fillId="28" borderId="85" xfId="43" applyFont="1" applyFill="1" applyBorder="1" applyAlignment="1">
      <alignment horizontal="center" vertical="center" wrapText="1"/>
    </xf>
    <xf numFmtId="0" fontId="7" fillId="30" borderId="0" xfId="43" applyFont="1" applyFill="1" applyAlignment="1">
      <alignment horizontal="left" wrapText="1"/>
    </xf>
    <xf numFmtId="0" fontId="16" fillId="28" borderId="0" xfId="43" applyFont="1" applyFill="1" applyAlignment="1">
      <alignment horizontal="center"/>
    </xf>
    <xf numFmtId="0" fontId="13" fillId="28" borderId="0" xfId="43" applyFont="1" applyFill="1" applyAlignment="1">
      <alignment horizontal="center"/>
    </xf>
    <xf numFmtId="0" fontId="7" fillId="28" borderId="0" xfId="43" applyFont="1" applyFill="1" applyAlignment="1">
      <alignment horizontal="left" wrapText="1"/>
    </xf>
    <xf numFmtId="0" fontId="7" fillId="0" borderId="0" xfId="43" applyFont="1" applyFill="1" applyAlignment="1">
      <alignment horizontal="left" wrapText="1"/>
    </xf>
    <xf numFmtId="10" fontId="20" fillId="28" borderId="35" xfId="100" applyNumberFormat="1" applyFont="1" applyFill="1" applyBorder="1" applyAlignment="1">
      <alignment horizontal="center" vertical="center" wrapText="1"/>
    </xf>
    <xf numFmtId="10" fontId="20" fillId="28" borderId="27" xfId="100" applyNumberFormat="1" applyFont="1" applyFill="1" applyBorder="1" applyAlignment="1">
      <alignment horizontal="center" vertical="center" wrapText="1"/>
    </xf>
    <xf numFmtId="0" fontId="9" fillId="28" borderId="0" xfId="43" applyFont="1" applyFill="1" applyAlignment="1">
      <alignment horizontal="center"/>
    </xf>
    <xf numFmtId="0" fontId="8" fillId="28" borderId="0" xfId="43" applyFont="1" applyFill="1" applyAlignment="1">
      <alignment horizontal="center"/>
    </xf>
    <xf numFmtId="0" fontId="11" fillId="28" borderId="0" xfId="43" applyFont="1" applyFill="1" applyAlignment="1">
      <alignment horizontal="center"/>
    </xf>
    <xf numFmtId="0" fontId="7" fillId="28" borderId="35" xfId="43" applyFont="1" applyFill="1" applyBorder="1" applyAlignment="1">
      <alignment horizontal="center" vertical="center" wrapText="1"/>
    </xf>
    <xf numFmtId="0" fontId="7" fillId="28" borderId="27" xfId="43" applyFont="1" applyFill="1" applyBorder="1" applyAlignment="1">
      <alignment horizontal="center" vertical="center" wrapText="1"/>
    </xf>
    <xf numFmtId="0" fontId="7" fillId="28" borderId="29" xfId="43" applyFont="1" applyFill="1" applyBorder="1" applyAlignment="1">
      <alignment horizontal="center" vertical="center" wrapText="1"/>
    </xf>
    <xf numFmtId="0" fontId="7" fillId="28" borderId="32" xfId="43" applyFont="1" applyFill="1" applyBorder="1" applyAlignment="1">
      <alignment horizontal="center" vertical="center" wrapText="1"/>
    </xf>
    <xf numFmtId="0" fontId="7" fillId="28" borderId="36" xfId="43" applyFont="1" applyFill="1" applyBorder="1" applyAlignment="1">
      <alignment horizontal="center" vertical="center" wrapText="1"/>
    </xf>
    <xf numFmtId="0" fontId="7" fillId="28" borderId="37" xfId="43" applyFont="1" applyFill="1" applyBorder="1" applyAlignment="1">
      <alignment horizontal="center" vertical="center" wrapText="1"/>
    </xf>
    <xf numFmtId="0" fontId="7" fillId="28" borderId="31" xfId="43" applyFont="1" applyFill="1" applyBorder="1" applyAlignment="1">
      <alignment horizontal="center" vertical="center" wrapText="1"/>
    </xf>
    <xf numFmtId="0" fontId="7" fillId="28" borderId="34" xfId="43" applyFont="1" applyFill="1" applyBorder="1" applyAlignment="1">
      <alignment horizontal="center" vertical="center" wrapText="1"/>
    </xf>
    <xf numFmtId="168" fontId="11" fillId="28" borderId="0" xfId="85" applyFont="1" applyFill="1" applyAlignment="1">
      <alignment horizontal="left" wrapText="1"/>
    </xf>
    <xf numFmtId="173" fontId="13" fillId="30" borderId="0" xfId="43" applyNumberFormat="1" applyFont="1" applyFill="1" applyBorder="1" applyAlignment="1" applyProtection="1">
      <alignment horizontal="center"/>
    </xf>
    <xf numFmtId="173" fontId="9" fillId="30" borderId="0" xfId="43" applyNumberFormat="1" applyFont="1" applyFill="1" applyBorder="1" applyAlignment="1" applyProtection="1">
      <alignment horizontal="center"/>
    </xf>
    <xf numFmtId="173" fontId="63" fillId="27" borderId="100" xfId="43" applyNumberFormat="1" applyFont="1" applyFill="1" applyBorder="1" applyAlignment="1" applyProtection="1">
      <alignment horizontal="center" vertical="center"/>
    </xf>
    <xf numFmtId="173" fontId="63" fillId="27" borderId="101" xfId="43" applyNumberFormat="1" applyFont="1" applyFill="1" applyBorder="1" applyAlignment="1" applyProtection="1">
      <alignment horizontal="center" vertical="center"/>
    </xf>
    <xf numFmtId="173" fontId="59" fillId="27" borderId="35" xfId="43" applyNumberFormat="1" applyFont="1" applyFill="1" applyBorder="1" applyAlignment="1" applyProtection="1">
      <alignment horizontal="center" vertical="center"/>
    </xf>
    <xf numFmtId="173" fontId="59" fillId="27" borderId="57" xfId="43" applyNumberFormat="1" applyFont="1" applyFill="1" applyBorder="1" applyAlignment="1" applyProtection="1">
      <alignment horizontal="center" vertical="center"/>
    </xf>
    <xf numFmtId="0" fontId="16" fillId="30" borderId="0" xfId="43" applyFont="1" applyFill="1" applyAlignment="1">
      <alignment horizontal="center"/>
    </xf>
    <xf numFmtId="0" fontId="23" fillId="28" borderId="0" xfId="43" applyFont="1" applyFill="1" applyAlignment="1">
      <alignment horizontal="left" vertical="justify" wrapText="1"/>
    </xf>
    <xf numFmtId="3" fontId="124" fillId="32" borderId="30" xfId="43" applyNumberFormat="1" applyFont="1" applyFill="1" applyBorder="1" applyAlignment="1">
      <alignment horizontal="center" vertical="center" wrapText="1"/>
    </xf>
    <xf numFmtId="3" fontId="124" fillId="32" borderId="20" xfId="43" applyNumberFormat="1" applyFont="1" applyFill="1" applyBorder="1" applyAlignment="1">
      <alignment horizontal="center" vertical="center" wrapText="1"/>
    </xf>
    <xf numFmtId="3" fontId="124" fillId="32" borderId="43" xfId="43" applyNumberFormat="1" applyFont="1" applyFill="1" applyBorder="1" applyAlignment="1">
      <alignment horizontal="center" vertical="center" wrapText="1"/>
    </xf>
    <xf numFmtId="3" fontId="124" fillId="32" borderId="31" xfId="43" applyNumberFormat="1" applyFont="1" applyFill="1" applyBorder="1" applyAlignment="1">
      <alignment horizontal="center" vertical="center" wrapText="1"/>
    </xf>
    <xf numFmtId="3" fontId="124" fillId="32" borderId="22" xfId="43" applyNumberFormat="1" applyFont="1" applyFill="1" applyBorder="1" applyAlignment="1">
      <alignment horizontal="center" vertical="center" wrapText="1"/>
    </xf>
    <xf numFmtId="3" fontId="124" fillId="32" borderId="46" xfId="43" applyNumberFormat="1" applyFont="1" applyFill="1" applyBorder="1" applyAlignment="1">
      <alignment horizontal="center" vertical="center" wrapText="1"/>
    </xf>
    <xf numFmtId="3" fontId="124" fillId="32" borderId="35" xfId="43" applyNumberFormat="1" applyFont="1" applyFill="1" applyBorder="1" applyAlignment="1">
      <alignment horizontal="center" vertical="center" wrapText="1"/>
    </xf>
    <xf numFmtId="3" fontId="124" fillId="32" borderId="15" xfId="43" applyNumberFormat="1" applyFont="1" applyFill="1" applyBorder="1" applyAlignment="1">
      <alignment horizontal="center" vertical="center" wrapText="1"/>
    </xf>
    <xf numFmtId="3" fontId="124" fillId="32" borderId="57" xfId="43" applyNumberFormat="1" applyFont="1" applyFill="1" applyBorder="1" applyAlignment="1">
      <alignment horizontal="center" vertical="center" wrapText="1"/>
    </xf>
    <xf numFmtId="0" fontId="124" fillId="32" borderId="30" xfId="43" applyFont="1" applyFill="1" applyBorder="1" applyAlignment="1">
      <alignment horizontal="center" vertical="center" wrapText="1"/>
    </xf>
    <xf numFmtId="0" fontId="124" fillId="32" borderId="20" xfId="43" applyFont="1" applyFill="1" applyBorder="1" applyAlignment="1">
      <alignment horizontal="center" vertical="center" wrapText="1"/>
    </xf>
    <xf numFmtId="0" fontId="124" fillId="32" borderId="43" xfId="43" applyFont="1" applyFill="1" applyBorder="1" applyAlignment="1">
      <alignment horizontal="center" vertical="center" wrapText="1"/>
    </xf>
    <xf numFmtId="0" fontId="124" fillId="32" borderId="36" xfId="43" applyFont="1" applyFill="1" applyBorder="1" applyAlignment="1">
      <alignment horizontal="center" vertical="center"/>
    </xf>
    <xf numFmtId="0" fontId="124" fillId="32" borderId="21" xfId="43" applyFont="1" applyFill="1" applyBorder="1" applyAlignment="1">
      <alignment horizontal="center" vertical="center"/>
    </xf>
    <xf numFmtId="0" fontId="124" fillId="32" borderId="45" xfId="43" applyFont="1" applyFill="1" applyBorder="1" applyAlignment="1">
      <alignment horizontal="center" vertical="center"/>
    </xf>
    <xf numFmtId="0" fontId="124" fillId="32" borderId="31" xfId="43" applyFont="1" applyFill="1" applyBorder="1" applyAlignment="1">
      <alignment horizontal="center" vertical="center"/>
    </xf>
    <xf numFmtId="0" fontId="124" fillId="32" borderId="22" xfId="43" applyFont="1" applyFill="1" applyBorder="1" applyAlignment="1">
      <alignment horizontal="center" vertical="center"/>
    </xf>
    <xf numFmtId="0" fontId="124" fillId="32" borderId="46" xfId="43" applyFont="1" applyFill="1" applyBorder="1" applyAlignment="1">
      <alignment horizontal="center" vertical="center"/>
    </xf>
    <xf numFmtId="14" fontId="9" fillId="28" borderId="0" xfId="43" applyNumberFormat="1" applyFont="1" applyFill="1" applyAlignment="1">
      <alignment horizontal="center"/>
    </xf>
    <xf numFmtId="0" fontId="59" fillId="27" borderId="14" xfId="43" applyFont="1" applyFill="1" applyBorder="1" applyAlignment="1">
      <alignment horizontal="center"/>
    </xf>
    <xf numFmtId="0" fontId="59" fillId="27" borderId="0" xfId="43" applyFont="1" applyFill="1" applyBorder="1" applyAlignment="1">
      <alignment horizontal="center"/>
    </xf>
    <xf numFmtId="0" fontId="59" fillId="27" borderId="16" xfId="43" applyFont="1" applyFill="1" applyBorder="1" applyAlignment="1">
      <alignment horizontal="center"/>
    </xf>
    <xf numFmtId="194" fontId="16" fillId="28" borderId="0" xfId="86" applyNumberFormat="1" applyFont="1" applyFill="1" applyAlignment="1">
      <alignment horizontal="center"/>
    </xf>
    <xf numFmtId="0" fontId="124" fillId="32" borderId="29" xfId="43" applyFont="1" applyFill="1" applyBorder="1" applyAlignment="1">
      <alignment horizontal="center" vertical="center" wrapText="1"/>
    </xf>
    <xf numFmtId="0" fontId="124" fillId="32" borderId="14" xfId="43" applyFont="1" applyFill="1" applyBorder="1" applyAlignment="1">
      <alignment horizontal="center" vertical="center" wrapText="1"/>
    </xf>
    <xf numFmtId="0" fontId="124" fillId="32" borderId="71" xfId="43" applyFont="1" applyFill="1" applyBorder="1" applyAlignment="1">
      <alignment horizontal="center" vertical="center" wrapText="1"/>
    </xf>
    <xf numFmtId="0" fontId="124" fillId="32" borderId="36" xfId="43" applyFont="1" applyFill="1" applyBorder="1" applyAlignment="1">
      <alignment horizontal="center" vertical="center" wrapText="1"/>
    </xf>
    <xf numFmtId="0" fontId="124" fillId="32" borderId="21" xfId="43" applyFont="1" applyFill="1" applyBorder="1" applyAlignment="1">
      <alignment horizontal="center" vertical="center" wrapText="1"/>
    </xf>
    <xf numFmtId="0" fontId="124" fillId="32" borderId="45" xfId="43" applyFont="1" applyFill="1" applyBorder="1" applyAlignment="1">
      <alignment horizontal="center" vertical="center" wrapText="1"/>
    </xf>
    <xf numFmtId="194" fontId="9" fillId="28" borderId="0" xfId="86" applyNumberFormat="1" applyFont="1" applyFill="1" applyAlignment="1">
      <alignment horizontal="center"/>
    </xf>
    <xf numFmtId="167" fontId="16" fillId="28" borderId="0" xfId="86" applyFont="1" applyFill="1" applyAlignment="1">
      <alignment horizontal="center"/>
    </xf>
    <xf numFmtId="15" fontId="9" fillId="28" borderId="0" xfId="86" applyNumberFormat="1" applyFont="1" applyFill="1" applyAlignment="1">
      <alignment horizontal="center"/>
    </xf>
    <xf numFmtId="0" fontId="60" fillId="27" borderId="79" xfId="43" applyFont="1" applyFill="1" applyBorder="1" applyAlignment="1">
      <alignment horizontal="center" vertical="center" wrapText="1"/>
    </xf>
    <xf numFmtId="0" fontId="60" fillId="27" borderId="38" xfId="43" applyFont="1" applyFill="1" applyBorder="1" applyAlignment="1">
      <alignment horizontal="center" vertical="center" wrapText="1"/>
    </xf>
    <xf numFmtId="166" fontId="16" fillId="28" borderId="0" xfId="86" applyNumberFormat="1" applyFont="1" applyFill="1" applyAlignment="1">
      <alignment horizontal="center"/>
    </xf>
    <xf numFmtId="0" fontId="63" fillId="27" borderId="30" xfId="43" applyFont="1" applyFill="1" applyBorder="1" applyAlignment="1">
      <alignment horizontal="center" vertical="center"/>
    </xf>
    <xf numFmtId="0" fontId="63" fillId="27" borderId="20" xfId="43" applyFont="1" applyFill="1" applyBorder="1" applyAlignment="1">
      <alignment horizontal="center" vertical="center"/>
    </xf>
    <xf numFmtId="0" fontId="63" fillId="27" borderId="33" xfId="43" applyFont="1" applyFill="1" applyBorder="1" applyAlignment="1">
      <alignment horizontal="center" vertical="center"/>
    </xf>
    <xf numFmtId="0" fontId="63" fillId="27" borderId="31" xfId="43" applyFont="1" applyFill="1" applyBorder="1" applyAlignment="1">
      <alignment horizontal="center" vertical="center" wrapText="1"/>
    </xf>
    <xf numFmtId="0" fontId="63" fillId="27" borderId="22" xfId="43" applyFont="1" applyFill="1" applyBorder="1" applyAlignment="1">
      <alignment horizontal="center" vertical="center" wrapText="1"/>
    </xf>
    <xf numFmtId="0" fontId="63" fillId="27" borderId="34" xfId="43" applyFont="1" applyFill="1" applyBorder="1" applyAlignment="1">
      <alignment horizontal="center" vertical="center" wrapText="1"/>
    </xf>
    <xf numFmtId="3" fontId="63" fillId="27" borderId="36" xfId="43" applyNumberFormat="1" applyFont="1" applyFill="1" applyBorder="1" applyAlignment="1">
      <alignment horizontal="center" vertical="center" wrapText="1"/>
    </xf>
    <xf numFmtId="3" fontId="63" fillId="27" borderId="21" xfId="43" applyNumberFormat="1" applyFont="1" applyFill="1" applyBorder="1" applyAlignment="1">
      <alignment horizontal="center" vertical="center" wrapText="1"/>
    </xf>
    <xf numFmtId="3" fontId="63" fillId="27" borderId="37" xfId="43" applyNumberFormat="1" applyFont="1" applyFill="1" applyBorder="1" applyAlignment="1">
      <alignment horizontal="center" vertical="center" wrapText="1"/>
    </xf>
    <xf numFmtId="3" fontId="63" fillId="27" borderId="31" xfId="43" applyNumberFormat="1" applyFont="1" applyFill="1" applyBorder="1" applyAlignment="1">
      <alignment horizontal="center" vertical="center" wrapText="1"/>
    </xf>
    <xf numFmtId="3" fontId="63" fillId="27" borderId="22" xfId="43" applyNumberFormat="1" applyFont="1" applyFill="1" applyBorder="1" applyAlignment="1">
      <alignment horizontal="center" vertical="center" wrapText="1"/>
    </xf>
    <xf numFmtId="3" fontId="63" fillId="27" borderId="34" xfId="43" applyNumberFormat="1" applyFont="1" applyFill="1" applyBorder="1" applyAlignment="1">
      <alignment horizontal="center" vertical="center" wrapText="1"/>
    </xf>
    <xf numFmtId="3" fontId="63" fillId="27" borderId="35" xfId="43" applyNumberFormat="1" applyFont="1" applyFill="1" applyBorder="1" applyAlignment="1">
      <alignment horizontal="center" vertical="center" wrapText="1"/>
    </xf>
    <xf numFmtId="3" fontId="63" fillId="27" borderId="15" xfId="43" applyNumberFormat="1" applyFont="1" applyFill="1" applyBorder="1" applyAlignment="1">
      <alignment horizontal="center" vertical="center" wrapText="1"/>
    </xf>
    <xf numFmtId="3" fontId="63" fillId="27" borderId="27" xfId="43" applyNumberFormat="1" applyFont="1" applyFill="1" applyBorder="1" applyAlignment="1">
      <alignment horizontal="center" vertical="center" wrapText="1"/>
    </xf>
    <xf numFmtId="0" fontId="56" fillId="27" borderId="25" xfId="43" applyFont="1" applyFill="1" applyBorder="1" applyAlignment="1">
      <alignment horizontal="center"/>
    </xf>
    <xf numFmtId="0" fontId="56" fillId="27" borderId="55" xfId="43" applyFont="1" applyFill="1" applyBorder="1" applyAlignment="1">
      <alignment horizontal="center"/>
    </xf>
    <xf numFmtId="166" fontId="16" fillId="28" borderId="0" xfId="86" applyNumberFormat="1" applyFont="1" applyFill="1" applyBorder="1" applyAlignment="1">
      <alignment horizontal="center"/>
    </xf>
    <xf numFmtId="0" fontId="60" fillId="27" borderId="35" xfId="43" applyFont="1" applyFill="1" applyBorder="1" applyAlignment="1">
      <alignment horizontal="center" vertical="center" wrapText="1"/>
    </xf>
    <xf numFmtId="0" fontId="60" fillId="27" borderId="27" xfId="43" applyFont="1" applyFill="1" applyBorder="1" applyAlignment="1">
      <alignment horizontal="center" vertical="center" wrapText="1"/>
    </xf>
    <xf numFmtId="0" fontId="100" fillId="27" borderId="25" xfId="43" applyFont="1" applyFill="1" applyBorder="1" applyAlignment="1">
      <alignment horizontal="center"/>
    </xf>
    <xf numFmtId="0" fontId="0" fillId="0" borderId="55" xfId="0" applyBorder="1" applyAlignment="1">
      <alignment horizontal="center"/>
    </xf>
    <xf numFmtId="0" fontId="0" fillId="0" borderId="93" xfId="0" applyBorder="1" applyAlignment="1">
      <alignment horizontal="center"/>
    </xf>
    <xf numFmtId="41" fontId="128" fillId="28" borderId="0" xfId="85" applyNumberFormat="1" applyFont="1" applyFill="1" applyBorder="1" applyAlignment="1">
      <alignment horizontal="center"/>
    </xf>
    <xf numFmtId="0" fontId="9" fillId="30" borderId="35" xfId="43" applyFont="1" applyFill="1" applyBorder="1" applyAlignment="1">
      <alignment horizontal="center" vertical="center"/>
    </xf>
    <xf numFmtId="0" fontId="9" fillId="30" borderId="27" xfId="43" applyFont="1" applyFill="1" applyBorder="1" applyAlignment="1">
      <alignment horizontal="center" vertical="center"/>
    </xf>
    <xf numFmtId="49" fontId="67" fillId="28" borderId="0" xfId="85" applyNumberFormat="1" applyFont="1" applyFill="1" applyAlignment="1">
      <alignment horizontal="center"/>
    </xf>
    <xf numFmtId="165" fontId="126" fillId="28" borderId="0" xfId="85" applyNumberFormat="1" applyFont="1" applyFill="1" applyBorder="1" applyAlignment="1">
      <alignment horizontal="center"/>
    </xf>
    <xf numFmtId="165" fontId="67" fillId="28" borderId="0" xfId="85" applyNumberFormat="1" applyFont="1" applyFill="1" applyAlignment="1">
      <alignment horizontal="center"/>
    </xf>
    <xf numFmtId="0" fontId="7" fillId="28" borderId="0" xfId="43" applyFont="1" applyFill="1" applyBorder="1" applyAlignment="1">
      <alignment wrapText="1"/>
    </xf>
    <xf numFmtId="0" fontId="130" fillId="32" borderId="35" xfId="43" quotePrefix="1" applyNumberFormat="1" applyFont="1" applyFill="1" applyBorder="1" applyAlignment="1" applyProtection="1">
      <alignment horizontal="center" vertical="center"/>
    </xf>
    <xf numFmtId="0" fontId="130" fillId="32" borderId="27" xfId="43" quotePrefix="1" applyNumberFormat="1" applyFont="1" applyFill="1" applyBorder="1" applyAlignment="1" applyProtection="1">
      <alignment horizontal="center" vertical="center"/>
    </xf>
    <xf numFmtId="0" fontId="91" fillId="28" borderId="0" xfId="43" applyNumberFormat="1" applyFont="1" applyFill="1" applyAlignment="1" applyProtection="1">
      <alignment horizontal="center"/>
    </xf>
    <xf numFmtId="0" fontId="91" fillId="28" borderId="0" xfId="43" applyNumberFormat="1" applyFont="1" applyFill="1" applyAlignment="1" applyProtection="1">
      <alignment horizontal="center" vertical="center"/>
    </xf>
    <xf numFmtId="0" fontId="127" fillId="32" borderId="25" xfId="43" applyFont="1" applyFill="1" applyBorder="1" applyAlignment="1">
      <alignment horizontal="center"/>
    </xf>
    <xf numFmtId="0" fontId="127" fillId="32" borderId="55" xfId="43" applyFont="1" applyFill="1" applyBorder="1" applyAlignment="1">
      <alignment horizontal="center"/>
    </xf>
    <xf numFmtId="0" fontId="127" fillId="32" borderId="93" xfId="43" applyFont="1" applyFill="1" applyBorder="1" applyAlignment="1">
      <alignment horizontal="center"/>
    </xf>
    <xf numFmtId="0" fontId="127" fillId="32" borderId="25" xfId="43" applyNumberFormat="1" applyFont="1" applyFill="1" applyBorder="1" applyAlignment="1">
      <alignment horizontal="center"/>
    </xf>
    <xf numFmtId="0" fontId="127" fillId="32" borderId="55" xfId="43" applyNumberFormat="1" applyFont="1" applyFill="1" applyBorder="1" applyAlignment="1">
      <alignment horizontal="center"/>
    </xf>
    <xf numFmtId="0" fontId="127" fillId="32" borderId="93" xfId="43" applyNumberFormat="1" applyFont="1" applyFill="1" applyBorder="1" applyAlignment="1">
      <alignment horizontal="center"/>
    </xf>
    <xf numFmtId="0" fontId="13" fillId="28" borderId="48" xfId="43" applyFont="1" applyFill="1" applyBorder="1" applyAlignment="1">
      <alignment horizontal="center" vertical="center"/>
    </xf>
    <xf numFmtId="0" fontId="13" fillId="28" borderId="49" xfId="43" applyFont="1" applyFill="1" applyBorder="1" applyAlignment="1">
      <alignment horizontal="center" vertical="center"/>
    </xf>
    <xf numFmtId="3" fontId="8" fillId="28" borderId="48" xfId="43" applyNumberFormat="1" applyFont="1" applyFill="1" applyBorder="1" applyAlignment="1">
      <alignment horizontal="center" vertical="center"/>
    </xf>
    <xf numFmtId="3" fontId="8" fillId="28" borderId="49" xfId="43" applyNumberFormat="1" applyFont="1" applyFill="1" applyBorder="1" applyAlignment="1">
      <alignment horizontal="center" vertical="center"/>
    </xf>
    <xf numFmtId="0" fontId="68" fillId="30" borderId="48" xfId="43" applyFont="1" applyFill="1" applyBorder="1" applyAlignment="1">
      <alignment horizontal="center" vertical="center" wrapText="1"/>
    </xf>
    <xf numFmtId="0" fontId="68" fillId="30" borderId="49" xfId="43" applyFont="1" applyFill="1" applyBorder="1" applyAlignment="1">
      <alignment horizontal="center" vertical="center" wrapText="1"/>
    </xf>
    <xf numFmtId="0" fontId="20" fillId="28" borderId="49" xfId="43" applyFont="1" applyFill="1" applyBorder="1" applyAlignment="1">
      <alignment horizontal="center" vertical="center"/>
    </xf>
    <xf numFmtId="0" fontId="20" fillId="28" borderId="85" xfId="43" applyFont="1" applyFill="1" applyBorder="1" applyAlignment="1">
      <alignment horizontal="center" vertical="center"/>
    </xf>
    <xf numFmtId="0" fontId="8" fillId="28" borderId="49" xfId="43" applyFont="1" applyFill="1" applyBorder="1" applyAlignment="1">
      <alignment horizontal="center" vertical="center"/>
    </xf>
    <xf numFmtId="0" fontId="7" fillId="28" borderId="49" xfId="43" applyFont="1" applyFill="1" applyBorder="1" applyAlignment="1">
      <alignment horizontal="center" vertical="center"/>
    </xf>
    <xf numFmtId="0" fontId="7" fillId="28" borderId="85" xfId="43" applyFont="1" applyFill="1" applyBorder="1" applyAlignment="1">
      <alignment horizontal="center" vertical="center"/>
    </xf>
    <xf numFmtId="0" fontId="13" fillId="0" borderId="48" xfId="43" applyFont="1" applyFill="1" applyBorder="1" applyAlignment="1">
      <alignment horizontal="center" vertical="center"/>
    </xf>
    <xf numFmtId="0" fontId="13" fillId="0" borderId="49" xfId="43" applyFont="1" applyFill="1" applyBorder="1" applyAlignment="1">
      <alignment horizontal="center" vertical="center"/>
    </xf>
    <xf numFmtId="0" fontId="20" fillId="0" borderId="49" xfId="43" applyFont="1" applyFill="1" applyBorder="1" applyAlignment="1">
      <alignment horizontal="center" vertical="center"/>
    </xf>
    <xf numFmtId="0" fontId="20" fillId="0" borderId="85" xfId="43" applyFont="1" applyFill="1" applyBorder="1" applyAlignment="1">
      <alignment horizontal="center" vertical="center"/>
    </xf>
    <xf numFmtId="3" fontId="8" fillId="0" borderId="48" xfId="43" applyNumberFormat="1" applyFont="1" applyFill="1" applyBorder="1" applyAlignment="1">
      <alignment horizontal="center" vertical="center"/>
    </xf>
    <xf numFmtId="3" fontId="8" fillId="0" borderId="49" xfId="43" applyNumberFormat="1" applyFont="1" applyFill="1" applyBorder="1" applyAlignment="1">
      <alignment horizontal="center" vertical="center"/>
    </xf>
    <xf numFmtId="0" fontId="8" fillId="0" borderId="49" xfId="43" applyFont="1" applyFill="1" applyBorder="1" applyAlignment="1">
      <alignment horizontal="center" vertical="center"/>
    </xf>
    <xf numFmtId="0" fontId="7" fillId="0" borderId="49" xfId="43" applyFont="1" applyFill="1" applyBorder="1" applyAlignment="1">
      <alignment horizontal="center" vertical="center"/>
    </xf>
    <xf numFmtId="0" fontId="7" fillId="0" borderId="85" xfId="43" applyFont="1" applyFill="1" applyBorder="1" applyAlignment="1">
      <alignment horizontal="center" vertical="center"/>
    </xf>
    <xf numFmtId="0" fontId="44" fillId="30" borderId="0" xfId="43" applyNumberFormat="1" applyFont="1" applyFill="1" applyAlignment="1" applyProtection="1">
      <alignment horizontal="center"/>
    </xf>
    <xf numFmtId="0" fontId="63" fillId="27" borderId="35" xfId="43" quotePrefix="1" applyNumberFormat="1" applyFont="1" applyFill="1" applyBorder="1" applyAlignment="1" applyProtection="1">
      <alignment horizontal="center" vertical="center"/>
    </xf>
    <xf numFmtId="0" fontId="63" fillId="27" borderId="27" xfId="43" quotePrefix="1" applyNumberFormat="1" applyFont="1" applyFill="1" applyBorder="1" applyAlignment="1" applyProtection="1">
      <alignment horizontal="center" vertical="center"/>
    </xf>
    <xf numFmtId="0" fontId="63" fillId="27" borderId="104" xfId="43" quotePrefix="1" applyNumberFormat="1" applyFont="1" applyFill="1" applyBorder="1" applyAlignment="1" applyProtection="1">
      <alignment horizontal="center" vertical="center"/>
    </xf>
    <xf numFmtId="0" fontId="63" fillId="27" borderId="105" xfId="43" quotePrefix="1" applyNumberFormat="1" applyFont="1" applyFill="1" applyBorder="1" applyAlignment="1" applyProtection="1">
      <alignment horizontal="center" vertical="center"/>
    </xf>
    <xf numFmtId="0" fontId="68" fillId="28" borderId="48" xfId="43" applyFont="1" applyFill="1" applyBorder="1" applyAlignment="1">
      <alignment horizontal="center" vertical="center"/>
    </xf>
    <xf numFmtId="0" fontId="68" fillId="28" borderId="49" xfId="43" applyFont="1" applyFill="1" applyBorder="1" applyAlignment="1">
      <alignment horizontal="center" vertical="center"/>
    </xf>
    <xf numFmtId="0" fontId="68" fillId="28" borderId="85" xfId="43" applyFont="1" applyFill="1" applyBorder="1" applyAlignment="1">
      <alignment horizontal="center" vertical="center"/>
    </xf>
    <xf numFmtId="3" fontId="8" fillId="28" borderId="85" xfId="43" applyNumberFormat="1" applyFont="1" applyFill="1" applyBorder="1" applyAlignment="1">
      <alignment horizontal="center" vertical="center"/>
    </xf>
    <xf numFmtId="0" fontId="7" fillId="28" borderId="0" xfId="93" applyFont="1" applyFill="1" applyAlignment="1">
      <alignment horizontal="left" vertical="center" wrapText="1"/>
    </xf>
    <xf numFmtId="0" fontId="7" fillId="28" borderId="0" xfId="43" applyFont="1" applyFill="1" applyBorder="1" applyAlignment="1">
      <alignment horizontal="left" vertical="center" wrapText="1"/>
    </xf>
    <xf numFmtId="0" fontId="9" fillId="28" borderId="0" xfId="43" applyFont="1" applyFill="1" applyAlignment="1" applyProtection="1">
      <alignment horizontal="center"/>
      <protection locked="0"/>
    </xf>
    <xf numFmtId="0" fontId="15" fillId="28" borderId="0" xfId="43" applyFont="1" applyFill="1" applyAlignment="1">
      <alignment horizontal="left" vertical="center" wrapText="1"/>
    </xf>
    <xf numFmtId="0" fontId="11" fillId="28" borderId="0" xfId="43" applyFont="1" applyFill="1" applyAlignment="1">
      <alignment horizontal="left" wrapText="1"/>
    </xf>
    <xf numFmtId="0" fontId="60" fillId="27" borderId="30" xfId="43" applyFont="1" applyFill="1" applyBorder="1" applyAlignment="1">
      <alignment horizontal="center" vertical="center" wrapText="1"/>
    </xf>
    <xf numFmtId="0" fontId="60" fillId="27" borderId="20" xfId="43" applyFont="1" applyFill="1" applyBorder="1" applyAlignment="1">
      <alignment horizontal="center" vertical="center" wrapText="1"/>
    </xf>
    <xf numFmtId="0" fontId="60" fillId="27" borderId="43" xfId="43" applyFont="1" applyFill="1" applyBorder="1" applyAlignment="1">
      <alignment horizontal="center" vertical="center" wrapText="1"/>
    </xf>
    <xf numFmtId="3" fontId="60" fillId="27" borderId="31" xfId="43" applyNumberFormat="1" applyFont="1" applyFill="1" applyBorder="1" applyAlignment="1">
      <alignment horizontal="center" vertical="center" wrapText="1"/>
    </xf>
    <xf numFmtId="3" fontId="60" fillId="27" borderId="22" xfId="43" applyNumberFormat="1" applyFont="1" applyFill="1" applyBorder="1" applyAlignment="1">
      <alignment horizontal="center" vertical="center" wrapText="1"/>
    </xf>
    <xf numFmtId="3" fontId="60" fillId="27" borderId="46" xfId="43" applyNumberFormat="1" applyFont="1" applyFill="1" applyBorder="1" applyAlignment="1">
      <alignment horizontal="center" vertical="center" wrapText="1"/>
    </xf>
    <xf numFmtId="15" fontId="9" fillId="0" borderId="0" xfId="86" applyNumberFormat="1" applyFont="1" applyFill="1" applyAlignment="1">
      <alignment horizontal="center"/>
    </xf>
    <xf numFmtId="0" fontId="9" fillId="28" borderId="17" xfId="43" applyFont="1" applyFill="1" applyBorder="1" applyAlignment="1">
      <alignment horizontal="center" vertical="center"/>
    </xf>
    <xf numFmtId="0" fontId="9" fillId="28" borderId="106" xfId="43" applyFont="1" applyFill="1" applyBorder="1" applyAlignment="1">
      <alignment horizontal="center" vertical="center"/>
    </xf>
    <xf numFmtId="0" fontId="37" fillId="30" borderId="0" xfId="43" applyFont="1" applyFill="1" applyAlignment="1">
      <alignment horizontal="center"/>
    </xf>
    <xf numFmtId="0" fontId="59" fillId="27" borderId="25" xfId="43" applyFont="1" applyFill="1" applyBorder="1" applyAlignment="1">
      <alignment horizontal="center" vertical="center"/>
    </xf>
    <xf numFmtId="0" fontId="59" fillId="27" borderId="102" xfId="43" applyFont="1" applyFill="1" applyBorder="1" applyAlignment="1">
      <alignment horizontal="center" vertical="center"/>
    </xf>
    <xf numFmtId="0" fontId="8" fillId="28" borderId="20" xfId="43" applyFont="1" applyFill="1" applyBorder="1" applyAlignment="1">
      <alignment horizontal="center" vertical="center"/>
    </xf>
    <xf numFmtId="0" fontId="8" fillId="28" borderId="43" xfId="43" applyFont="1" applyFill="1" applyBorder="1" applyAlignment="1">
      <alignment horizontal="center" vertical="center"/>
    </xf>
    <xf numFmtId="0" fontId="8" fillId="0" borderId="59" xfId="43" applyFont="1" applyFill="1" applyBorder="1" applyAlignment="1">
      <alignment horizontal="center" vertical="center"/>
    </xf>
    <xf numFmtId="0" fontId="8" fillId="0" borderId="20" xfId="43" applyFont="1" applyFill="1" applyBorder="1" applyAlignment="1">
      <alignment horizontal="center" vertical="center"/>
    </xf>
    <xf numFmtId="0" fontId="8" fillId="0" borderId="43" xfId="43" applyFont="1" applyFill="1" applyBorder="1" applyAlignment="1">
      <alignment horizontal="center" vertical="center"/>
    </xf>
    <xf numFmtId="0" fontId="8" fillId="28" borderId="90" xfId="43" applyFont="1" applyFill="1" applyBorder="1" applyAlignment="1">
      <alignment horizontal="center" vertical="center"/>
    </xf>
    <xf numFmtId="0" fontId="8" fillId="28" borderId="92" xfId="43" applyFont="1" applyFill="1" applyBorder="1" applyAlignment="1">
      <alignment horizontal="center" vertical="center"/>
    </xf>
    <xf numFmtId="0" fontId="9" fillId="28" borderId="0" xfId="90" applyFont="1" applyFill="1" applyBorder="1" applyAlignment="1">
      <alignment horizontal="center"/>
    </xf>
    <xf numFmtId="0" fontId="16" fillId="28" borderId="0" xfId="90" applyFont="1" applyFill="1" applyBorder="1" applyAlignment="1">
      <alignment horizontal="center" vertical="center" wrapText="1"/>
    </xf>
    <xf numFmtId="0" fontId="7" fillId="28" borderId="0" xfId="90" applyFont="1" applyFill="1" applyAlignment="1">
      <alignment horizontal="justify" vertical="center" wrapText="1"/>
    </xf>
    <xf numFmtId="0" fontId="16" fillId="0" borderId="0" xfId="90" applyFont="1" applyFill="1" applyBorder="1" applyAlignment="1">
      <alignment horizontal="center" vertical="center" wrapText="1"/>
    </xf>
    <xf numFmtId="0" fontId="7" fillId="0" borderId="0" xfId="90" applyFont="1" applyFill="1" applyAlignment="1">
      <alignment horizontal="left" wrapText="1"/>
    </xf>
    <xf numFmtId="0" fontId="8" fillId="28" borderId="62" xfId="43" applyFont="1" applyFill="1" applyBorder="1" applyAlignment="1">
      <alignment horizontal="center" vertical="center" wrapText="1" shrinkToFit="1"/>
    </xf>
    <xf numFmtId="0" fontId="8" fillId="28" borderId="65" xfId="43" applyFont="1" applyFill="1" applyBorder="1" applyAlignment="1">
      <alignment horizontal="center" vertical="center" wrapText="1" shrinkToFit="1"/>
    </xf>
    <xf numFmtId="0" fontId="8" fillId="28" borderId="62" xfId="43" applyFont="1" applyFill="1" applyBorder="1" applyAlignment="1">
      <alignment horizontal="center" vertical="center" wrapText="1"/>
    </xf>
    <xf numFmtId="0" fontId="8" fillId="28" borderId="64" xfId="43" applyFont="1" applyFill="1" applyBorder="1" applyAlignment="1">
      <alignment horizontal="center" vertical="center" wrapText="1"/>
    </xf>
    <xf numFmtId="0" fontId="8" fillId="28" borderId="65" xfId="43" applyFont="1" applyFill="1" applyBorder="1" applyAlignment="1">
      <alignment horizontal="center" vertical="center" wrapText="1"/>
    </xf>
  </cellXfs>
  <cellStyles count="377">
    <cellStyle name="20% - Accent1" xfId="1"/>
    <cellStyle name="20% - Accent2" xfId="2"/>
    <cellStyle name="20% - Accent3" xfId="3"/>
    <cellStyle name="20% - Accent4" xfId="4"/>
    <cellStyle name="20% - Accent5" xfId="5"/>
    <cellStyle name="20% - Accent6" xfId="6"/>
    <cellStyle name="20% - Énfasis1" xfId="7" builtinId="30" customBuiltin="1"/>
    <cellStyle name="20% - Énfasis1 2" xfId="114"/>
    <cellStyle name="20% - Énfasis1 2 2" xfId="187"/>
    <cellStyle name="20% - Énfasis1 3" xfId="186"/>
    <cellStyle name="20% - Énfasis1 3 2" xfId="188"/>
    <cellStyle name="20% - Énfasis2" xfId="8" builtinId="34" customBuiltin="1"/>
    <cellStyle name="20% - Énfasis2 2" xfId="115"/>
    <cellStyle name="20% - Énfasis2 2 2" xfId="190"/>
    <cellStyle name="20% - Énfasis2 3" xfId="189"/>
    <cellStyle name="20% - Énfasis2 3 2" xfId="191"/>
    <cellStyle name="20% - Énfasis3" xfId="9" builtinId="38" customBuiltin="1"/>
    <cellStyle name="20% - Énfasis3 2" xfId="116"/>
    <cellStyle name="20% - Énfasis3 2 2" xfId="193"/>
    <cellStyle name="20% - Énfasis3 3" xfId="192"/>
    <cellStyle name="20% - Énfasis3 3 2" xfId="194"/>
    <cellStyle name="20% - Énfasis4" xfId="10" builtinId="42" customBuiltin="1"/>
    <cellStyle name="20% - Énfasis4 2" xfId="117"/>
    <cellStyle name="20% - Énfasis4 2 2" xfId="196"/>
    <cellStyle name="20% - Énfasis4 3" xfId="195"/>
    <cellStyle name="20% - Énfasis4 3 2" xfId="197"/>
    <cellStyle name="20% - Énfasis5" xfId="11" builtinId="46" customBuiltin="1"/>
    <cellStyle name="20% - Énfasis5 2" xfId="118"/>
    <cellStyle name="20% - Énfasis5 2 2" xfId="199"/>
    <cellStyle name="20% - Énfasis5 3" xfId="198"/>
    <cellStyle name="20% - Énfasis5 3 2" xfId="200"/>
    <cellStyle name="20% - Énfasis6" xfId="12" builtinId="50" customBuiltin="1"/>
    <cellStyle name="20% - Énfasis6 2" xfId="119"/>
    <cellStyle name="20% - Énfasis6 2 2" xfId="202"/>
    <cellStyle name="20% - Énfasis6 3" xfId="201"/>
    <cellStyle name="20% - Énfasis6 3 2" xfId="203"/>
    <cellStyle name="40% - Accent1" xfId="13"/>
    <cellStyle name="40% - Accent2" xfId="14"/>
    <cellStyle name="40% - Accent3" xfId="15"/>
    <cellStyle name="40% - Accent4" xfId="16"/>
    <cellStyle name="40% - Accent5" xfId="17"/>
    <cellStyle name="40% - Accent6" xfId="18"/>
    <cellStyle name="40% - Énfasis1" xfId="19" builtinId="31" customBuiltin="1"/>
    <cellStyle name="40% - Énfasis1 2" xfId="124"/>
    <cellStyle name="40% - Énfasis1 2 2" xfId="205"/>
    <cellStyle name="40% - Énfasis1 3" xfId="204"/>
    <cellStyle name="40% - Énfasis1 3 2" xfId="206"/>
    <cellStyle name="40% - Énfasis2" xfId="20" builtinId="35" customBuiltin="1"/>
    <cellStyle name="40% - Énfasis2 2" xfId="125"/>
    <cellStyle name="40% - Énfasis2 2 2" xfId="208"/>
    <cellStyle name="40% - Énfasis2 3" xfId="207"/>
    <cellStyle name="40% - Énfasis2 3 2" xfId="209"/>
    <cellStyle name="40% - Énfasis3" xfId="21" builtinId="39" customBuiltin="1"/>
    <cellStyle name="40% - Énfasis3 2" xfId="126"/>
    <cellStyle name="40% - Énfasis3 2 2" xfId="211"/>
    <cellStyle name="40% - Énfasis3 3" xfId="210"/>
    <cellStyle name="40% - Énfasis3 3 2" xfId="212"/>
    <cellStyle name="40% - Énfasis4" xfId="22" builtinId="43" customBuiltin="1"/>
    <cellStyle name="40% - Énfasis4 2" xfId="127"/>
    <cellStyle name="40% - Énfasis4 2 2" xfId="214"/>
    <cellStyle name="40% - Énfasis4 3" xfId="213"/>
    <cellStyle name="40% - Énfasis4 3 2" xfId="215"/>
    <cellStyle name="40% - Énfasis5" xfId="23" builtinId="47" customBuiltin="1"/>
    <cellStyle name="40% - Énfasis5 2" xfId="128"/>
    <cellStyle name="40% - Énfasis5 2 2" xfId="217"/>
    <cellStyle name="40% - Énfasis5 3" xfId="216"/>
    <cellStyle name="40% - Énfasis5 3 2" xfId="218"/>
    <cellStyle name="40% - Énfasis6" xfId="24" builtinId="51" customBuiltin="1"/>
    <cellStyle name="40% - Énfasis6 2" xfId="129"/>
    <cellStyle name="40% - Énfasis6 2 2" xfId="220"/>
    <cellStyle name="40% - Énfasis6 3" xfId="219"/>
    <cellStyle name="40% - Énfasis6 3 2" xfId="221"/>
    <cellStyle name="60% - Accent1" xfId="25"/>
    <cellStyle name="60% - Accent1 2" xfId="130"/>
    <cellStyle name="60% - Accent1 3" xfId="151"/>
    <cellStyle name="60% - Accent1 4" xfId="341"/>
    <cellStyle name="60% - Accent1 5" xfId="350"/>
    <cellStyle name="60% - Accent2" xfId="26"/>
    <cellStyle name="60% - Accent2 2" xfId="131"/>
    <cellStyle name="60% - Accent2 3" xfId="148"/>
    <cellStyle name="60% - Accent2 4" xfId="366"/>
    <cellStyle name="60% - Accent2 5" xfId="370"/>
    <cellStyle name="60% - Accent3" xfId="27"/>
    <cellStyle name="60% - Accent3 2" xfId="132"/>
    <cellStyle name="60% - Accent3 3" xfId="123"/>
    <cellStyle name="60% - Accent3 4" xfId="364"/>
    <cellStyle name="60% - Accent3 5" xfId="368"/>
    <cellStyle name="60% - Accent4" xfId="28"/>
    <cellStyle name="60% - Accent4 2" xfId="133"/>
    <cellStyle name="60% - Accent4 3" xfId="122"/>
    <cellStyle name="60% - Accent4 4" xfId="365"/>
    <cellStyle name="60% - Accent4 5" xfId="369"/>
    <cellStyle name="60% - Accent5" xfId="29"/>
    <cellStyle name="60% - Accent5 2" xfId="134"/>
    <cellStyle name="60% - Accent5 3" xfId="121"/>
    <cellStyle name="60% - Accent5 4" xfId="340"/>
    <cellStyle name="60% - Accent5 5" xfId="351"/>
    <cellStyle name="60% - Accent6" xfId="30"/>
    <cellStyle name="60% - Accent6 2" xfId="135"/>
    <cellStyle name="60% - Accent6 3" xfId="120"/>
    <cellStyle name="60% - Accent6 4" xfId="363"/>
    <cellStyle name="60% - Accent6 5" xfId="367"/>
    <cellStyle name="60% - Énfasis1" xfId="31" builtinId="32" customBuiltin="1"/>
    <cellStyle name="60% - Énfasis1 2" xfId="136"/>
    <cellStyle name="60% - Énfasis1 2 2" xfId="223"/>
    <cellStyle name="60% - Énfasis1 3" xfId="222"/>
    <cellStyle name="60% - Énfasis1 3 2" xfId="224"/>
    <cellStyle name="60% - Énfasis2" xfId="32" builtinId="36" customBuiltin="1"/>
    <cellStyle name="60% - Énfasis2 2" xfId="137"/>
    <cellStyle name="60% - Énfasis2 2 2" xfId="226"/>
    <cellStyle name="60% - Énfasis2 3" xfId="225"/>
    <cellStyle name="60% - Énfasis2 3 2" xfId="227"/>
    <cellStyle name="60% - Énfasis3" xfId="33" builtinId="40" customBuiltin="1"/>
    <cellStyle name="60% - Énfasis3 2" xfId="138"/>
    <cellStyle name="60% - Énfasis3 2 2" xfId="229"/>
    <cellStyle name="60% - Énfasis3 3" xfId="228"/>
    <cellStyle name="60% - Énfasis3 3 2" xfId="230"/>
    <cellStyle name="60% - Énfasis4" xfId="34" builtinId="44" customBuiltin="1"/>
    <cellStyle name="60% - Énfasis4 2" xfId="139"/>
    <cellStyle name="60% - Énfasis4 2 2" xfId="232"/>
    <cellStyle name="60% - Énfasis4 3" xfId="231"/>
    <cellStyle name="60% - Énfasis4 3 2" xfId="233"/>
    <cellStyle name="60% - Énfasis5" xfId="35" builtinId="48" customBuiltin="1"/>
    <cellStyle name="60% - Énfasis5 2" xfId="140"/>
    <cellStyle name="60% - Énfasis5 2 2" xfId="235"/>
    <cellStyle name="60% - Énfasis5 3" xfId="234"/>
    <cellStyle name="60% - Énfasis5 3 2" xfId="236"/>
    <cellStyle name="60% - Énfasis6" xfId="36" builtinId="52" customBuiltin="1"/>
    <cellStyle name="60% - Énfasis6 2" xfId="141"/>
    <cellStyle name="60% - Énfasis6 2 2" xfId="238"/>
    <cellStyle name="60% - Énfasis6 3" xfId="237"/>
    <cellStyle name="60% - Énfasis6 3 2" xfId="239"/>
    <cellStyle name="Accent1" xfId="37"/>
    <cellStyle name="Accent1 2" xfId="142"/>
    <cellStyle name="Accent1 3" xfId="113"/>
    <cellStyle name="Accent1 4" xfId="362"/>
    <cellStyle name="Accent1 5" xfId="174"/>
    <cellStyle name="Accent2" xfId="38"/>
    <cellStyle name="Accent2 2" xfId="143"/>
    <cellStyle name="Accent2 3" xfId="112"/>
    <cellStyle name="Accent2 4" xfId="361"/>
    <cellStyle name="Accent2 5" xfId="170"/>
    <cellStyle name="Accent3" xfId="39"/>
    <cellStyle name="Accent3 2" xfId="144"/>
    <cellStyle name="Accent3 3" xfId="320"/>
    <cellStyle name="Accent3 4" xfId="338"/>
    <cellStyle name="Accent3 5" xfId="353"/>
    <cellStyle name="Accent4" xfId="40"/>
    <cellStyle name="Accent4 2" xfId="145"/>
    <cellStyle name="Accent4 3" xfId="321"/>
    <cellStyle name="Accent4 4" xfId="337"/>
    <cellStyle name="Accent4 5" xfId="326"/>
    <cellStyle name="Accent5" xfId="41"/>
    <cellStyle name="Accent5 2" xfId="146"/>
    <cellStyle name="Accent5 3" xfId="322"/>
    <cellStyle name="Accent5 4" xfId="360"/>
    <cellStyle name="Accent5 5" xfId="167"/>
    <cellStyle name="Accent6" xfId="42"/>
    <cellStyle name="Accent6 2" xfId="147"/>
    <cellStyle name="Accent6 3" xfId="323"/>
    <cellStyle name="Accent6 4" xfId="359"/>
    <cellStyle name="Accent6 5" xfId="343"/>
    <cellStyle name="ANCLAS,REZONES Y SUS PARTES,DE FUNDICION,DE HIERRO O DE ACERO" xfId="43"/>
    <cellStyle name="Bad" xfId="44"/>
    <cellStyle name="Bad 2" xfId="149"/>
    <cellStyle name="Bad 3" xfId="324"/>
    <cellStyle name="Bad 4" xfId="336"/>
    <cellStyle name="Bad 5" xfId="354"/>
    <cellStyle name="Buena" xfId="45" builtinId="26" customBuiltin="1"/>
    <cellStyle name="Buena 2" xfId="150"/>
    <cellStyle name="Buena 2 2" xfId="241"/>
    <cellStyle name="Buena 3" xfId="240"/>
    <cellStyle name="Buena 3 2" xfId="242"/>
    <cellStyle name="Calculation" xfId="46"/>
    <cellStyle name="Cálculo" xfId="47" builtinId="22" customBuiltin="1"/>
    <cellStyle name="Cálculo 2" xfId="152"/>
    <cellStyle name="Cálculo 2 2" xfId="244"/>
    <cellStyle name="Cálculo 3" xfId="243"/>
    <cellStyle name="Cálculo 3 2" xfId="245"/>
    <cellStyle name="Celda de comprobación" xfId="48" builtinId="23" customBuiltin="1"/>
    <cellStyle name="Celda de comprobación 2" xfId="153"/>
    <cellStyle name="Celda de comprobación 2 2" xfId="247"/>
    <cellStyle name="Celda de comprobación 3" xfId="246"/>
    <cellStyle name="Celda de comprobación 3 2" xfId="248"/>
    <cellStyle name="Celda vinculada" xfId="49" builtinId="24" customBuiltin="1"/>
    <cellStyle name="Celda vinculada 2" xfId="154"/>
    <cellStyle name="Celda vinculada 2 2" xfId="250"/>
    <cellStyle name="Celda vinculada 3" xfId="249"/>
    <cellStyle name="Celda vinculada 3 2" xfId="251"/>
    <cellStyle name="Check Cell" xfId="50"/>
    <cellStyle name="Check Cell 2" xfId="155"/>
    <cellStyle name="Check Cell 3" xfId="325"/>
    <cellStyle name="Check Cell 4" xfId="358"/>
    <cellStyle name="Check Cell 5" xfId="344"/>
    <cellStyle name="Comma [0]_hojas adicionales" xfId="252"/>
    <cellStyle name="Comma [0]_insumos_DEUDA PUBLICA 30-09-2005" xfId="51"/>
    <cellStyle name="Comma_aaa Stock Deuda Provincias I 2006" xfId="253"/>
    <cellStyle name="Comma0" xfId="52"/>
    <cellStyle name="Currency [0]_aaa Stock Deuda Provincias I 2006" xfId="254"/>
    <cellStyle name="Currency_aaa Stock Deuda Provincias I 2006" xfId="255"/>
    <cellStyle name="Currency0" xfId="53"/>
    <cellStyle name="En miles" xfId="54"/>
    <cellStyle name="En millones" xfId="55"/>
    <cellStyle name="Encabezado 4" xfId="56" builtinId="19" customBuiltin="1"/>
    <cellStyle name="Encabezado 4 2" xfId="156"/>
    <cellStyle name="Encabezado 4 2 2" xfId="257"/>
    <cellStyle name="Encabezado 4 3" xfId="256"/>
    <cellStyle name="Encabezado 4 3 2" xfId="258"/>
    <cellStyle name="Énfasis1" xfId="57" builtinId="29" customBuiltin="1"/>
    <cellStyle name="Énfasis1 2" xfId="157"/>
    <cellStyle name="Énfasis1 2 2" xfId="260"/>
    <cellStyle name="Énfasis1 3" xfId="259"/>
    <cellStyle name="Énfasis1 3 2" xfId="261"/>
    <cellStyle name="Énfasis2" xfId="58" builtinId="33" customBuiltin="1"/>
    <cellStyle name="Énfasis2 2" xfId="158"/>
    <cellStyle name="Énfasis2 2 2" xfId="263"/>
    <cellStyle name="Énfasis2 3" xfId="262"/>
    <cellStyle name="Énfasis2 3 2" xfId="264"/>
    <cellStyle name="Énfasis3" xfId="59" builtinId="37" customBuiltin="1"/>
    <cellStyle name="Énfasis3 2" xfId="159"/>
    <cellStyle name="Énfasis3 2 2" xfId="266"/>
    <cellStyle name="Énfasis3 3" xfId="265"/>
    <cellStyle name="Énfasis3 3 2" xfId="267"/>
    <cellStyle name="Énfasis4" xfId="60" builtinId="41" customBuiltin="1"/>
    <cellStyle name="Énfasis4 2" xfId="160"/>
    <cellStyle name="Énfasis4 2 2" xfId="269"/>
    <cellStyle name="Énfasis4 3" xfId="268"/>
    <cellStyle name="Énfasis4 3 2" xfId="270"/>
    <cellStyle name="Énfasis5" xfId="61" builtinId="45" customBuiltin="1"/>
    <cellStyle name="Énfasis5 2" xfId="161"/>
    <cellStyle name="Énfasis5 2 2" xfId="272"/>
    <cellStyle name="Énfasis5 3" xfId="271"/>
    <cellStyle name="Énfasis5 3 2" xfId="273"/>
    <cellStyle name="Énfasis6" xfId="62" builtinId="49" customBuiltin="1"/>
    <cellStyle name="Énfasis6 2" xfId="162"/>
    <cellStyle name="Énfasis6 2 2" xfId="275"/>
    <cellStyle name="Énfasis6 3" xfId="274"/>
    <cellStyle name="Énfasis6 3 2" xfId="276"/>
    <cellStyle name="Entrada" xfId="63" builtinId="20" customBuiltin="1"/>
    <cellStyle name="Entrada 2" xfId="163"/>
    <cellStyle name="Entrada 2 2" xfId="278"/>
    <cellStyle name="Entrada 3" xfId="277"/>
    <cellStyle name="Entrada 3 2" xfId="279"/>
    <cellStyle name="Euro" xfId="64"/>
    <cellStyle name="Explanatory Text" xfId="65"/>
    <cellStyle name="Explanatory Text 2" xfId="164"/>
    <cellStyle name="Explanatory Text 3" xfId="329"/>
    <cellStyle name="Explanatory Text 4" xfId="330"/>
    <cellStyle name="Explanatory Text 5" xfId="328"/>
    <cellStyle name="F2" xfId="66"/>
    <cellStyle name="F3" xfId="67"/>
    <cellStyle name="F4" xfId="68"/>
    <cellStyle name="F5" xfId="69"/>
    <cellStyle name="F6" xfId="70"/>
    <cellStyle name="F7" xfId="71"/>
    <cellStyle name="F8" xfId="72"/>
    <cellStyle name="facha" xfId="73"/>
    <cellStyle name="Followed Hyperlink_aaa Stock Deuda Provincias I 2006" xfId="280"/>
    <cellStyle name="Good" xfId="74"/>
    <cellStyle name="Good 2" xfId="166"/>
    <cellStyle name="Good 3" xfId="331"/>
    <cellStyle name="Good 4" xfId="357"/>
    <cellStyle name="Good 5" xfId="345"/>
    <cellStyle name="Heading 1" xfId="75"/>
    <cellStyle name="Heading 2" xfId="76"/>
    <cellStyle name="Heading 3" xfId="77"/>
    <cellStyle name="Heading 4" xfId="78"/>
    <cellStyle name="Hipervínculo" xfId="79" builtinId="8"/>
    <cellStyle name="Hyperlink_aaa Stock Deuda Provincias I 2006" xfId="80"/>
    <cellStyle name="Incorrecto" xfId="81" builtinId="27" customBuiltin="1"/>
    <cellStyle name="Incorrecto 2" xfId="168"/>
    <cellStyle name="Incorrecto 2 2" xfId="282"/>
    <cellStyle name="Incorrecto 3" xfId="281"/>
    <cellStyle name="Incorrecto 3 2" xfId="283"/>
    <cellStyle name="Input" xfId="82"/>
    <cellStyle name="Input 2" xfId="169"/>
    <cellStyle name="Input 3" xfId="333"/>
    <cellStyle name="Input 4" xfId="356"/>
    <cellStyle name="Input 5" xfId="346"/>
    <cellStyle name="jo[" xfId="83"/>
    <cellStyle name="Linked Cell" xfId="84"/>
    <cellStyle name="Linked Cell 2" xfId="171"/>
    <cellStyle name="Linked Cell 3" xfId="334"/>
    <cellStyle name="Linked Cell 4" xfId="355"/>
    <cellStyle name="Linked Cell 5" xfId="347"/>
    <cellStyle name="Millares" xfId="85" builtinId="3"/>
    <cellStyle name="Millares [0]" xfId="86" builtinId="6"/>
    <cellStyle name="Millares [0] 2" xfId="372"/>
    <cellStyle name="Millares [0]_Proyecciones capital e intereses por bono III Trim 09" xfId="87"/>
    <cellStyle name="Millares [2]" xfId="88"/>
    <cellStyle name="Millares [2] 2" xfId="172"/>
    <cellStyle name="Millares [2] 3" xfId="335"/>
    <cellStyle name="Millares [2] 4" xfId="327"/>
    <cellStyle name="Millares [2] 5" xfId="332"/>
    <cellStyle name="Millares 2" xfId="373"/>
    <cellStyle name="Millares 3" xfId="376"/>
    <cellStyle name="Neutral" xfId="89" builtinId="28" customBuiltin="1"/>
    <cellStyle name="Neutral 2" xfId="173"/>
    <cellStyle name="Neutral 2 2" xfId="285"/>
    <cellStyle name="Neutral 3" xfId="284"/>
    <cellStyle name="Neutral 3 2" xfId="286"/>
    <cellStyle name="Normal" xfId="0" builtinId="0"/>
    <cellStyle name="Normal 2" xfId="371"/>
    <cellStyle name="Normal 3" xfId="374"/>
    <cellStyle name="Normal 5" xfId="287"/>
    <cellStyle name="Normal 7" xfId="288"/>
    <cellStyle name="Normal_deuda_publica_31-03-2010 re-tuneado" xfId="90"/>
    <cellStyle name="Normal_Hoja1" xfId="91"/>
    <cellStyle name="Normal_Proyecciones" xfId="92"/>
    <cellStyle name="Normal_Proyecciones capital e intereses II Trim 10 base definitiva" xfId="93"/>
    <cellStyle name="Normal_S H con link a base gm" xfId="94"/>
    <cellStyle name="Notas" xfId="95" builtinId="10" customBuiltin="1"/>
    <cellStyle name="Notas 2" xfId="175"/>
    <cellStyle name="Notas 2 2" xfId="290"/>
    <cellStyle name="Notas 3" xfId="289"/>
    <cellStyle name="Notas 3 2" xfId="291"/>
    <cellStyle name="Note" xfId="96"/>
    <cellStyle name="Nulos" xfId="97"/>
    <cellStyle name="Nulos 2" xfId="292"/>
    <cellStyle name="Nulos 2 2" xfId="293"/>
    <cellStyle name="Nulos 3" xfId="294"/>
    <cellStyle name="Nulos 4" xfId="295"/>
    <cellStyle name="Oficio" xfId="98"/>
    <cellStyle name="Output" xfId="99"/>
    <cellStyle name="Output 2" xfId="176"/>
    <cellStyle name="Output 3" xfId="339"/>
    <cellStyle name="Output 4" xfId="352"/>
    <cellStyle name="Output 5" xfId="165"/>
    <cellStyle name="Porcentaje" xfId="100" builtinId="5"/>
    <cellStyle name="Porcentaje 2" xfId="375"/>
    <cellStyle name="Salida" xfId="101" builtinId="21" customBuiltin="1"/>
    <cellStyle name="Salida 2" xfId="177"/>
    <cellStyle name="Salida 2 2" xfId="297"/>
    <cellStyle name="Salida 3" xfId="296"/>
    <cellStyle name="Salida 3 2" xfId="298"/>
    <cellStyle name="Texto de advertencia" xfId="102" builtinId="11" customBuiltin="1"/>
    <cellStyle name="Texto de advertencia 2" xfId="178"/>
    <cellStyle name="Texto de advertencia 2 2" xfId="300"/>
    <cellStyle name="Texto de advertencia 3" xfId="299"/>
    <cellStyle name="Texto de advertencia 3 2" xfId="301"/>
    <cellStyle name="Texto explicativo" xfId="103" builtinId="53" customBuiltin="1"/>
    <cellStyle name="Texto explicativo 2" xfId="179"/>
    <cellStyle name="Texto explicativo 2 2" xfId="303"/>
    <cellStyle name="Texto explicativo 3" xfId="302"/>
    <cellStyle name="Texto explicativo 3 2" xfId="304"/>
    <cellStyle name="Title" xfId="104"/>
    <cellStyle name="Título" xfId="105" builtinId="15" customBuiltin="1"/>
    <cellStyle name="Título 1" xfId="106" builtinId="16" customBuiltin="1"/>
    <cellStyle name="Título 1 2" xfId="181"/>
    <cellStyle name="Título 1 2 2" xfId="307"/>
    <cellStyle name="Título 1 3" xfId="306"/>
    <cellStyle name="Título 1 3 2" xfId="308"/>
    <cellStyle name="Título 2" xfId="107" builtinId="17" customBuiltin="1"/>
    <cellStyle name="Título 2 2" xfId="182"/>
    <cellStyle name="Título 2 2 2" xfId="310"/>
    <cellStyle name="Título 2 3" xfId="309"/>
    <cellStyle name="Título 2 3 2" xfId="311"/>
    <cellStyle name="Título 3" xfId="108" builtinId="18" customBuiltin="1"/>
    <cellStyle name="Título 3 2" xfId="183"/>
    <cellStyle name="Título 3 2 2" xfId="313"/>
    <cellStyle name="Título 3 3" xfId="312"/>
    <cellStyle name="Título 3 3 2" xfId="314"/>
    <cellStyle name="Título 4" xfId="180"/>
    <cellStyle name="Título 4 2" xfId="315"/>
    <cellStyle name="Título 5" xfId="305"/>
    <cellStyle name="Título 5 2" xfId="316"/>
    <cellStyle name="Total" xfId="109" builtinId="25" customBuiltin="1"/>
    <cellStyle name="Total 2" xfId="184"/>
    <cellStyle name="Total 2 2" xfId="318"/>
    <cellStyle name="Total 3" xfId="317"/>
    <cellStyle name="Total 3 2" xfId="319"/>
    <cellStyle name="vaca" xfId="110"/>
    <cellStyle name="Warning Text" xfId="111"/>
    <cellStyle name="Warning Text 2" xfId="185"/>
    <cellStyle name="Warning Text 3" xfId="342"/>
    <cellStyle name="Warning Text 4" xfId="349"/>
    <cellStyle name="Warning Text 5" xfId="34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33399"/>
      <color rgb="FF123A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externalLink" Target="externalLinks/externalLink10.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externalLink" Target="externalLinks/externalLink8.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ncp/0scar/SPublico/0scarCierre/TitulosGN-Stock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tk01\0scar\0scar\SPublico\0scarCierre\CarteraResiden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tk01\0scar\0scar\SPublico\0scarCierre\BajaSiGADEPro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k01\0scar\0scar\SPublico\0scarCierre\CajadeValor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k01\0scar\0scar\SPublico\0scarCierre\Provincias\Proyecciones%20Pr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k01\0scar\SPublico\0scarCierre\Proyec%20y%20Observados\Observado%2004-I\Perfil\Perfil%20Final%20Sigad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co838i\0scar\SPublico\0scarCierre\Proyec%20y%20Observados\Observado%202004\Observado%2004-III\Perfil\perfil%20siga%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Oncp/0scar/SPublico/0scarCierre/Proyec%20y%20Observados/Observado%202005/Observado%2005-III/Perfil%20III%202005/INTERMEDIO%20PERFIL%20II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Oncp/0scar/SPublico/0scarCierre/Proyec%20y%20Observados/Observado%202005/Observado%2005-IV/Perfiles/INTERMEDIO%20PERFIL%20IV2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oncp/0scar/SPublico/0scarCierre/Proyec%20y%20Observados/Observado%202006/I%202006/PERFILES/INTERMEDIO%201%202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SPublico\0scarCierre\Proyec%20y%20Observados\Observado%202006\IV%202006\INTERMEDIO%20III%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s Gdos"/>
      <sheetName val="Residencia"/>
      <sheetName val="SIGADE"/>
      <sheetName val="Deuda Externa"/>
      <sheetName val="Ajustes"/>
      <sheetName val="CoefStocks"/>
      <sheetName val="Coefsinpases"/>
      <sheetName val="Residencia II"/>
      <sheetName val="cuadro 14 Bis"/>
      <sheetName val="Enero"/>
      <sheetName val="Febrero"/>
      <sheetName val="Posi NR"/>
      <sheetName val="Posi Total"/>
    </sheetNames>
    <sheetDataSet>
      <sheetData sheetId="0" refreshError="1"/>
      <sheetData sheetId="1" refreshError="1"/>
      <sheetData sheetId="2" refreshError="1">
        <row r="2">
          <cell r="A2" t="str">
            <v>COD DNCI</v>
          </cell>
          <cell r="B2" t="str">
            <v>Especie</v>
          </cell>
          <cell r="C2">
            <v>33603</v>
          </cell>
          <cell r="D2">
            <v>33694</v>
          </cell>
          <cell r="E2">
            <v>33785</v>
          </cell>
          <cell r="F2">
            <v>33877</v>
          </cell>
          <cell r="G2">
            <v>33969</v>
          </cell>
          <cell r="H2">
            <v>34059</v>
          </cell>
          <cell r="I2">
            <v>34150</v>
          </cell>
          <cell r="J2">
            <v>34242</v>
          </cell>
          <cell r="K2">
            <v>34334</v>
          </cell>
          <cell r="L2">
            <v>34424</v>
          </cell>
          <cell r="M2">
            <v>34515</v>
          </cell>
          <cell r="N2">
            <v>34607</v>
          </cell>
          <cell r="O2">
            <v>34699</v>
          </cell>
          <cell r="P2">
            <v>34789</v>
          </cell>
          <cell r="Q2">
            <v>34880</v>
          </cell>
          <cell r="R2">
            <v>34972</v>
          </cell>
          <cell r="S2">
            <v>35064</v>
          </cell>
          <cell r="T2">
            <v>35155</v>
          </cell>
          <cell r="U2">
            <v>35246</v>
          </cell>
          <cell r="V2">
            <v>35338</v>
          </cell>
          <cell r="W2">
            <v>35430</v>
          </cell>
          <cell r="X2">
            <v>35520</v>
          </cell>
          <cell r="Y2">
            <v>35611</v>
          </cell>
          <cell r="Z2">
            <v>35703</v>
          </cell>
          <cell r="AA2">
            <v>35795</v>
          </cell>
          <cell r="AB2">
            <v>35885</v>
          </cell>
          <cell r="AC2">
            <v>35976</v>
          </cell>
          <cell r="AD2">
            <v>36068</v>
          </cell>
          <cell r="AE2">
            <v>36160</v>
          </cell>
          <cell r="AF2">
            <v>36250</v>
          </cell>
          <cell r="AG2">
            <v>36341</v>
          </cell>
          <cell r="AH2">
            <v>36433</v>
          </cell>
          <cell r="AI2">
            <v>36525</v>
          </cell>
          <cell r="AJ2">
            <v>36616</v>
          </cell>
          <cell r="AK2">
            <v>36707</v>
          </cell>
          <cell r="AL2">
            <v>36799</v>
          </cell>
          <cell r="AM2">
            <v>36891</v>
          </cell>
          <cell r="AN2">
            <v>36981</v>
          </cell>
          <cell r="AO2">
            <v>37072</v>
          </cell>
          <cell r="AP2">
            <v>37164</v>
          </cell>
          <cell r="AQ2">
            <v>37195</v>
          </cell>
          <cell r="AR2">
            <v>37256</v>
          </cell>
          <cell r="AS2">
            <v>37346</v>
          </cell>
          <cell r="AT2">
            <v>37437</v>
          </cell>
          <cell r="AU2">
            <v>37529</v>
          </cell>
        </row>
        <row r="3">
          <cell r="A3" t="str">
            <v>Nro de Columna</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row>
        <row r="4">
          <cell r="A4" t="str">
            <v>BIC</v>
          </cell>
          <cell r="B4" t="str">
            <v>Bic</v>
          </cell>
          <cell r="C4">
            <v>0</v>
          </cell>
          <cell r="D4">
            <v>0</v>
          </cell>
          <cell r="E4">
            <v>0</v>
          </cell>
          <cell r="F4">
            <v>0</v>
          </cell>
          <cell r="G4">
            <v>1351.6</v>
          </cell>
          <cell r="H4">
            <v>1323</v>
          </cell>
          <cell r="I4">
            <v>1292.7</v>
          </cell>
          <cell r="J4">
            <v>1262</v>
          </cell>
          <cell r="K4">
            <v>1231</v>
          </cell>
          <cell r="L4">
            <v>1190</v>
          </cell>
          <cell r="M4">
            <v>1162</v>
          </cell>
          <cell r="N4">
            <v>1131.2</v>
          </cell>
          <cell r="O4">
            <v>1097.3</v>
          </cell>
          <cell r="P4">
            <v>1022.7</v>
          </cell>
          <cell r="Q4">
            <v>982.8</v>
          </cell>
          <cell r="R4">
            <v>963</v>
          </cell>
          <cell r="S4">
            <v>55.7</v>
          </cell>
          <cell r="T4">
            <v>55.728000000000002</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row>
        <row r="5">
          <cell r="A5" t="str">
            <v>BOT5</v>
          </cell>
          <cell r="B5" t="str">
            <v xml:space="preserve">Boteso 5 años </v>
          </cell>
          <cell r="C5">
            <v>0</v>
          </cell>
          <cell r="D5">
            <v>0</v>
          </cell>
          <cell r="E5">
            <v>0</v>
          </cell>
          <cell r="F5">
            <v>12</v>
          </cell>
          <cell r="G5">
            <v>30</v>
          </cell>
          <cell r="H5">
            <v>55</v>
          </cell>
          <cell r="I5">
            <v>66</v>
          </cell>
          <cell r="J5">
            <v>95</v>
          </cell>
          <cell r="K5">
            <v>70.08</v>
          </cell>
          <cell r="L5">
            <v>140.4</v>
          </cell>
          <cell r="M5">
            <v>125.1</v>
          </cell>
          <cell r="N5">
            <v>151.4</v>
          </cell>
          <cell r="O5">
            <v>130.19999999999999</v>
          </cell>
          <cell r="P5">
            <v>109.1</v>
          </cell>
          <cell r="Q5">
            <v>87.9</v>
          </cell>
          <cell r="R5">
            <v>66.724000000000004</v>
          </cell>
          <cell r="S5">
            <v>45.6</v>
          </cell>
          <cell r="T5">
            <v>24.379000000000001</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row>
        <row r="6">
          <cell r="A6" t="str">
            <v>BOT10</v>
          </cell>
          <cell r="B6" t="str">
            <v xml:space="preserve">Boteso 10 años </v>
          </cell>
          <cell r="C6">
            <v>0</v>
          </cell>
          <cell r="D6">
            <v>0</v>
          </cell>
          <cell r="E6">
            <v>0</v>
          </cell>
          <cell r="F6">
            <v>66</v>
          </cell>
          <cell r="G6">
            <v>73</v>
          </cell>
          <cell r="H6">
            <v>141</v>
          </cell>
          <cell r="I6">
            <v>243</v>
          </cell>
          <cell r="J6">
            <v>245</v>
          </cell>
          <cell r="K6">
            <v>321.95</v>
          </cell>
          <cell r="L6">
            <v>382.3</v>
          </cell>
          <cell r="M6">
            <v>557</v>
          </cell>
          <cell r="N6">
            <v>797</v>
          </cell>
          <cell r="O6">
            <v>840</v>
          </cell>
          <cell r="P6">
            <v>841</v>
          </cell>
          <cell r="Q6">
            <v>848.3</v>
          </cell>
          <cell r="R6">
            <v>824.77300000000002</v>
          </cell>
          <cell r="S6">
            <v>820.3</v>
          </cell>
          <cell r="T6">
            <v>790.97</v>
          </cell>
          <cell r="U6">
            <v>764.923</v>
          </cell>
          <cell r="V6">
            <v>724.02139</v>
          </cell>
          <cell r="W6">
            <v>704.2</v>
          </cell>
          <cell r="X6">
            <v>672.96</v>
          </cell>
          <cell r="Y6">
            <v>635.07000000000005</v>
          </cell>
          <cell r="Z6">
            <v>593.11</v>
          </cell>
          <cell r="AA6">
            <v>559.04</v>
          </cell>
          <cell r="AB6">
            <v>527.14800000000002</v>
          </cell>
          <cell r="AC6">
            <v>471.99</v>
          </cell>
          <cell r="AD6">
            <v>415.14600000000002</v>
          </cell>
          <cell r="AE6">
            <v>361.29300000000001</v>
          </cell>
          <cell r="AF6">
            <v>314.53199999999998</v>
          </cell>
          <cell r="AG6">
            <v>219.98099999999999</v>
          </cell>
          <cell r="AH6">
            <v>169.4</v>
          </cell>
          <cell r="AI6">
            <v>118.494</v>
          </cell>
          <cell r="AJ6">
            <v>67.113</v>
          </cell>
          <cell r="AK6">
            <v>0</v>
          </cell>
          <cell r="AL6">
            <v>0</v>
          </cell>
          <cell r="AM6">
            <v>0</v>
          </cell>
          <cell r="AN6">
            <v>0</v>
          </cell>
          <cell r="AO6">
            <v>0</v>
          </cell>
          <cell r="AP6">
            <v>0</v>
          </cell>
          <cell r="AQ6">
            <v>0</v>
          </cell>
          <cell r="AR6">
            <v>0</v>
          </cell>
          <cell r="AS6">
            <v>0</v>
          </cell>
          <cell r="AT6">
            <v>0</v>
          </cell>
          <cell r="AU6">
            <v>0</v>
          </cell>
        </row>
        <row r="7">
          <cell r="B7" t="str">
            <v>Botes</v>
          </cell>
          <cell r="C7">
            <v>2251</v>
          </cell>
          <cell r="D7">
            <v>2251</v>
          </cell>
          <cell r="E7">
            <v>2116</v>
          </cell>
          <cell r="F7">
            <v>1981</v>
          </cell>
          <cell r="G7">
            <v>2004</v>
          </cell>
          <cell r="H7">
            <v>2074</v>
          </cell>
          <cell r="I7">
            <v>2131</v>
          </cell>
          <cell r="J7">
            <v>2110</v>
          </cell>
          <cell r="K7">
            <v>1959.46</v>
          </cell>
          <cell r="L7">
            <v>1927</v>
          </cell>
          <cell r="M7">
            <v>1831.9</v>
          </cell>
          <cell r="N7">
            <v>1711</v>
          </cell>
          <cell r="O7">
            <v>1619.4</v>
          </cell>
          <cell r="P7">
            <v>1694.1</v>
          </cell>
          <cell r="Q7">
            <v>1528.9999999999998</v>
          </cell>
          <cell r="R7">
            <v>1368.6109999999999</v>
          </cell>
          <cell r="S7">
            <v>1130.8</v>
          </cell>
          <cell r="T7">
            <v>890.30900000000008</v>
          </cell>
          <cell r="U7">
            <v>681.71199999999999</v>
          </cell>
          <cell r="V7">
            <v>580.08200000000011</v>
          </cell>
          <cell r="W7">
            <v>478.5</v>
          </cell>
          <cell r="X7">
            <v>376.81</v>
          </cell>
          <cell r="Y7">
            <v>275.18</v>
          </cell>
          <cell r="Z7">
            <v>197.55</v>
          </cell>
          <cell r="AA7">
            <v>167.92500000000001</v>
          </cell>
          <cell r="AB7">
            <v>138.291</v>
          </cell>
          <cell r="AC7">
            <v>108.65</v>
          </cell>
          <cell r="AD7">
            <v>79.02</v>
          </cell>
          <cell r="AE7">
            <v>49.39</v>
          </cell>
          <cell r="AF7">
            <v>19.756</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row>
        <row r="8">
          <cell r="A8" t="str">
            <v>BOTE</v>
          </cell>
          <cell r="B8" t="str">
            <v xml:space="preserve">    Botes Serie I </v>
          </cell>
          <cell r="C8">
            <v>2251</v>
          </cell>
          <cell r="D8">
            <v>2251</v>
          </cell>
          <cell r="E8">
            <v>2116</v>
          </cell>
          <cell r="F8">
            <v>1981</v>
          </cell>
          <cell r="G8">
            <v>1846</v>
          </cell>
          <cell r="H8">
            <v>1711</v>
          </cell>
          <cell r="I8">
            <v>1576</v>
          </cell>
          <cell r="J8">
            <v>1441</v>
          </cell>
          <cell r="K8">
            <v>1300.3599999999999</v>
          </cell>
          <cell r="L8">
            <v>1166</v>
          </cell>
          <cell r="M8">
            <v>1031.9000000000001</v>
          </cell>
          <cell r="N8">
            <v>897.8</v>
          </cell>
          <cell r="O8">
            <v>765</v>
          </cell>
          <cell r="P8">
            <v>637.20000000000005</v>
          </cell>
          <cell r="Q8">
            <v>565.79999999999995</v>
          </cell>
          <cell r="R8">
            <v>419.53800000000001</v>
          </cell>
          <cell r="S8">
            <v>265.89999999999998</v>
          </cell>
          <cell r="T8">
            <v>106.96899999999999</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row>
        <row r="9">
          <cell r="A9" t="str">
            <v>BOTE2</v>
          </cell>
          <cell r="B9" t="str">
            <v xml:space="preserve">    Botes Serie II</v>
          </cell>
          <cell r="C9">
            <v>0</v>
          </cell>
          <cell r="D9">
            <v>0</v>
          </cell>
          <cell r="E9">
            <v>0</v>
          </cell>
          <cell r="F9">
            <v>0</v>
          </cell>
          <cell r="G9">
            <v>158</v>
          </cell>
          <cell r="H9">
            <v>363</v>
          </cell>
          <cell r="I9">
            <v>555</v>
          </cell>
          <cell r="J9">
            <v>669</v>
          </cell>
          <cell r="K9">
            <v>659.1</v>
          </cell>
          <cell r="L9">
            <v>761</v>
          </cell>
          <cell r="M9">
            <v>800</v>
          </cell>
          <cell r="N9">
            <v>813.2</v>
          </cell>
          <cell r="O9">
            <v>768</v>
          </cell>
          <cell r="P9">
            <v>696</v>
          </cell>
          <cell r="Q9">
            <v>623.9</v>
          </cell>
          <cell r="R9">
            <v>551.97299999999996</v>
          </cell>
          <cell r="S9">
            <v>480</v>
          </cell>
          <cell r="T9">
            <v>407.98</v>
          </cell>
          <cell r="U9">
            <v>335.983</v>
          </cell>
          <cell r="V9">
            <v>263.98700000000002</v>
          </cell>
          <cell r="W9">
            <v>192</v>
          </cell>
          <cell r="X9">
            <v>119.99</v>
          </cell>
          <cell r="Y9">
            <v>47.99</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row>
        <row r="10">
          <cell r="A10" t="str">
            <v>BOTE3</v>
          </cell>
          <cell r="B10" t="str">
            <v xml:space="preserve">    Botes Serie III</v>
          </cell>
          <cell r="C10">
            <v>0</v>
          </cell>
          <cell r="D10">
            <v>0</v>
          </cell>
          <cell r="E10">
            <v>0</v>
          </cell>
          <cell r="F10">
            <v>0</v>
          </cell>
          <cell r="G10">
            <v>0</v>
          </cell>
          <cell r="H10">
            <v>0</v>
          </cell>
          <cell r="I10">
            <v>0</v>
          </cell>
          <cell r="J10">
            <v>0</v>
          </cell>
          <cell r="K10">
            <v>0</v>
          </cell>
          <cell r="L10">
            <v>0</v>
          </cell>
          <cell r="M10">
            <v>0</v>
          </cell>
          <cell r="N10">
            <v>0</v>
          </cell>
          <cell r="O10">
            <v>86.4</v>
          </cell>
          <cell r="P10">
            <v>360.9</v>
          </cell>
          <cell r="Q10">
            <v>339.3</v>
          </cell>
          <cell r="R10">
            <v>397.1</v>
          </cell>
          <cell r="S10">
            <v>384.9</v>
          </cell>
          <cell r="T10">
            <v>375.36</v>
          </cell>
          <cell r="U10">
            <v>345.72899999999998</v>
          </cell>
          <cell r="V10">
            <v>316.09500000000003</v>
          </cell>
          <cell r="W10">
            <v>286.5</v>
          </cell>
          <cell r="X10">
            <v>256.82</v>
          </cell>
          <cell r="Y10">
            <v>227.19</v>
          </cell>
          <cell r="Z10">
            <v>197.55</v>
          </cell>
          <cell r="AA10">
            <v>167.92500000000001</v>
          </cell>
          <cell r="AB10">
            <v>138.291</v>
          </cell>
          <cell r="AC10">
            <v>108.65</v>
          </cell>
          <cell r="AD10">
            <v>79.02</v>
          </cell>
          <cell r="AE10">
            <v>49.39</v>
          </cell>
          <cell r="AF10">
            <v>19.756</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B11" t="str">
            <v>Bonex</v>
          </cell>
          <cell r="C11">
            <v>5467</v>
          </cell>
          <cell r="D11">
            <v>5468</v>
          </cell>
          <cell r="E11">
            <v>5483</v>
          </cell>
          <cell r="F11">
            <v>5358</v>
          </cell>
          <cell r="G11">
            <v>5692</v>
          </cell>
          <cell r="H11">
            <v>5692</v>
          </cell>
          <cell r="I11">
            <v>6407</v>
          </cell>
          <cell r="J11">
            <v>6808</v>
          </cell>
          <cell r="K11">
            <v>5982.3899999999994</v>
          </cell>
          <cell r="L11">
            <v>5982.4</v>
          </cell>
          <cell r="M11">
            <v>5987.4</v>
          </cell>
          <cell r="N11">
            <v>5863</v>
          </cell>
          <cell r="O11">
            <v>5198.2999999999993</v>
          </cell>
          <cell r="P11">
            <v>5226.3</v>
          </cell>
          <cell r="Q11">
            <v>5259.7</v>
          </cell>
          <cell r="R11">
            <v>5253.9709999999995</v>
          </cell>
          <cell r="S11">
            <v>5307.3</v>
          </cell>
          <cell r="T11">
            <v>5154.58</v>
          </cell>
          <cell r="U11">
            <v>5238.0970000000007</v>
          </cell>
          <cell r="V11">
            <v>5063.058</v>
          </cell>
          <cell r="W11">
            <v>4379.6000000000004</v>
          </cell>
          <cell r="X11">
            <v>3868.1000000000004</v>
          </cell>
          <cell r="Y11">
            <v>3663.3</v>
          </cell>
          <cell r="Z11">
            <v>3323.48</v>
          </cell>
          <cell r="AA11">
            <v>2575.2920000000004</v>
          </cell>
          <cell r="AB11">
            <v>2575.2920000000004</v>
          </cell>
          <cell r="AC11">
            <v>2574.6909999999998</v>
          </cell>
          <cell r="AD11">
            <v>2358.59</v>
          </cell>
          <cell r="AE11">
            <v>1610.4770000000001</v>
          </cell>
          <cell r="AF11">
            <v>1610.4770000000001</v>
          </cell>
          <cell r="AG11">
            <v>1610.4770000000001</v>
          </cell>
          <cell r="AH11">
            <v>1418</v>
          </cell>
          <cell r="AI11">
            <v>646.26099999999997</v>
          </cell>
          <cell r="AJ11">
            <v>646.26099999999997</v>
          </cell>
          <cell r="AK11">
            <v>646.26099999999997</v>
          </cell>
          <cell r="AL11">
            <v>430.84100000000001</v>
          </cell>
          <cell r="AM11">
            <v>430.84100000000001</v>
          </cell>
          <cell r="AN11">
            <v>430.84070000000003</v>
          </cell>
          <cell r="AO11">
            <v>335.68400000000003</v>
          </cell>
          <cell r="AP11">
            <v>167.84200000000001</v>
          </cell>
          <cell r="AQ11">
            <v>167.84200000000001</v>
          </cell>
          <cell r="AR11">
            <v>152.331249125</v>
          </cell>
          <cell r="AS11">
            <v>77.956475477971736</v>
          </cell>
          <cell r="AT11">
            <v>74.082438147565171</v>
          </cell>
          <cell r="AU11">
            <v>0</v>
          </cell>
        </row>
        <row r="12">
          <cell r="A12" t="str">
            <v>BX84</v>
          </cell>
          <cell r="B12" t="str">
            <v xml:space="preserve">    Bonex 84</v>
          </cell>
          <cell r="C12">
            <v>374</v>
          </cell>
          <cell r="D12">
            <v>374</v>
          </cell>
          <cell r="E12">
            <v>374</v>
          </cell>
          <cell r="F12">
            <v>374</v>
          </cell>
          <cell r="G12">
            <v>249</v>
          </cell>
          <cell r="H12">
            <v>249</v>
          </cell>
          <cell r="I12">
            <v>249</v>
          </cell>
          <cell r="J12">
            <v>249</v>
          </cell>
          <cell r="K12">
            <v>124.51</v>
          </cell>
          <cell r="L12">
            <v>124.5</v>
          </cell>
          <cell r="M12">
            <v>124.5</v>
          </cell>
          <cell r="N12">
            <v>124.5</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BX87</v>
          </cell>
          <cell r="B13" t="str">
            <v xml:space="preserve">    Bonex 87</v>
          </cell>
          <cell r="C13">
            <v>745</v>
          </cell>
          <cell r="D13">
            <v>746</v>
          </cell>
          <cell r="E13">
            <v>747</v>
          </cell>
          <cell r="F13">
            <v>622</v>
          </cell>
          <cell r="G13">
            <v>622</v>
          </cell>
          <cell r="H13">
            <v>622</v>
          </cell>
          <cell r="I13">
            <v>622</v>
          </cell>
          <cell r="J13">
            <v>498</v>
          </cell>
          <cell r="K13">
            <v>497.88</v>
          </cell>
          <cell r="L13">
            <v>497.6</v>
          </cell>
          <cell r="M13">
            <v>497.6</v>
          </cell>
          <cell r="N13">
            <v>373.2</v>
          </cell>
          <cell r="O13">
            <v>373.2</v>
          </cell>
          <cell r="P13">
            <v>373.2</v>
          </cell>
          <cell r="Q13">
            <v>373.2</v>
          </cell>
          <cell r="R13">
            <v>294.5</v>
          </cell>
          <cell r="S13">
            <v>270.60000000000002</v>
          </cell>
          <cell r="T13">
            <v>248.8</v>
          </cell>
          <cell r="U13">
            <v>269.8</v>
          </cell>
          <cell r="V13">
            <v>161.34100000000001</v>
          </cell>
          <cell r="W13">
            <v>147.19999999999999</v>
          </cell>
          <cell r="X13">
            <v>124.4</v>
          </cell>
          <cell r="Y13">
            <v>124.4</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A14" t="str">
            <v>BX89</v>
          </cell>
          <cell r="B14" t="str">
            <v xml:space="preserve">    Bonex 89</v>
          </cell>
          <cell r="C14">
            <v>4348</v>
          </cell>
          <cell r="D14">
            <v>4348</v>
          </cell>
          <cell r="E14">
            <v>4362</v>
          </cell>
          <cell r="F14">
            <v>4362</v>
          </cell>
          <cell r="G14">
            <v>3821</v>
          </cell>
          <cell r="H14">
            <v>3821</v>
          </cell>
          <cell r="I14">
            <v>3823</v>
          </cell>
          <cell r="J14">
            <v>3824</v>
          </cell>
          <cell r="K14">
            <v>3280</v>
          </cell>
          <cell r="L14">
            <v>3280.3</v>
          </cell>
          <cell r="M14">
            <v>3280.4</v>
          </cell>
          <cell r="N14">
            <v>3280.4</v>
          </cell>
          <cell r="O14">
            <v>2732.2</v>
          </cell>
          <cell r="P14">
            <v>2731.8</v>
          </cell>
          <cell r="Q14">
            <v>2765.2</v>
          </cell>
          <cell r="R14">
            <v>2765.2420000000002</v>
          </cell>
          <cell r="S14">
            <v>3056</v>
          </cell>
          <cell r="T14">
            <v>2932.06</v>
          </cell>
          <cell r="U14">
            <v>2994.5970000000002</v>
          </cell>
          <cell r="V14">
            <v>3005.1410000000001</v>
          </cell>
          <cell r="W14">
            <v>2335.8000000000002</v>
          </cell>
          <cell r="X14">
            <v>2246.38</v>
          </cell>
          <cell r="Y14">
            <v>2246.38</v>
          </cell>
          <cell r="Z14">
            <v>2246.38</v>
          </cell>
          <cell r="AA14">
            <v>1498.191</v>
          </cell>
          <cell r="AB14">
            <v>1498.191</v>
          </cell>
          <cell r="AC14">
            <v>1497.5909999999999</v>
          </cell>
          <cell r="AD14">
            <v>1497.59</v>
          </cell>
          <cell r="AE14">
            <v>748.79600000000005</v>
          </cell>
          <cell r="AF14">
            <v>748.79600000000005</v>
          </cell>
          <cell r="AG14">
            <v>748.79600000000005</v>
          </cell>
          <cell r="AH14">
            <v>763.1</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BX92</v>
          </cell>
          <cell r="B15" t="str">
            <v xml:space="preserve">    Bonex 92</v>
          </cell>
          <cell r="C15">
            <v>0</v>
          </cell>
          <cell r="D15">
            <v>0</v>
          </cell>
          <cell r="E15">
            <v>0</v>
          </cell>
          <cell r="F15">
            <v>0</v>
          </cell>
          <cell r="G15">
            <v>1000</v>
          </cell>
          <cell r="H15">
            <v>1000</v>
          </cell>
          <cell r="I15">
            <v>1713</v>
          </cell>
          <cell r="J15">
            <v>2237</v>
          </cell>
          <cell r="K15">
            <v>2080</v>
          </cell>
          <cell r="L15">
            <v>2080</v>
          </cell>
          <cell r="M15">
            <v>2084.9</v>
          </cell>
          <cell r="N15">
            <v>2084.9</v>
          </cell>
          <cell r="O15">
            <v>2092.9</v>
          </cell>
          <cell r="P15">
            <v>2121.3000000000002</v>
          </cell>
          <cell r="Q15">
            <v>2121.3000000000002</v>
          </cell>
          <cell r="R15">
            <v>2194.2289999999998</v>
          </cell>
          <cell r="S15">
            <v>1980.7</v>
          </cell>
          <cell r="T15">
            <v>1973.72</v>
          </cell>
          <cell r="U15">
            <v>1973.7</v>
          </cell>
          <cell r="V15">
            <v>1896.576</v>
          </cell>
          <cell r="W15">
            <v>1896.6</v>
          </cell>
          <cell r="X15">
            <v>1497.32</v>
          </cell>
          <cell r="Y15">
            <v>1292.52</v>
          </cell>
          <cell r="Z15">
            <v>1077.0999999999999</v>
          </cell>
          <cell r="AA15">
            <v>1077.1010000000001</v>
          </cell>
          <cell r="AB15">
            <v>1077.1010000000001</v>
          </cell>
          <cell r="AC15">
            <v>1077.0999999999999</v>
          </cell>
          <cell r="AD15">
            <v>861</v>
          </cell>
          <cell r="AE15">
            <v>861.68100000000004</v>
          </cell>
          <cell r="AF15">
            <v>861.68100000000004</v>
          </cell>
          <cell r="AG15">
            <v>861.68100000000004</v>
          </cell>
          <cell r="AH15">
            <v>654.9</v>
          </cell>
          <cell r="AI15">
            <v>646.26099999999997</v>
          </cell>
          <cell r="AJ15">
            <v>646.26099999999997</v>
          </cell>
          <cell r="AK15">
            <v>646.26099999999997</v>
          </cell>
          <cell r="AL15">
            <v>430.84100000000001</v>
          </cell>
          <cell r="AM15">
            <v>430.84100000000001</v>
          </cell>
          <cell r="AN15">
            <v>430.84070000000003</v>
          </cell>
          <cell r="AO15">
            <v>335.68400000000003</v>
          </cell>
          <cell r="AP15">
            <v>167.84200000000001</v>
          </cell>
          <cell r="AQ15">
            <v>167.84200000000001</v>
          </cell>
          <cell r="AR15">
            <v>152.331249125</v>
          </cell>
          <cell r="AS15">
            <v>77.956475477971736</v>
          </cell>
          <cell r="AT15">
            <v>74.082438147565171</v>
          </cell>
          <cell r="AU15">
            <v>0</v>
          </cell>
        </row>
        <row r="16">
          <cell r="B16" t="str">
            <v>Bonos de Consolidación en Pesos</v>
          </cell>
          <cell r="C16">
            <v>0</v>
          </cell>
          <cell r="D16">
            <v>0</v>
          </cell>
          <cell r="E16">
            <v>533</v>
          </cell>
          <cell r="F16">
            <v>814</v>
          </cell>
          <cell r="G16">
            <v>2020</v>
          </cell>
          <cell r="H16">
            <v>1280</v>
          </cell>
          <cell r="I16">
            <v>2878</v>
          </cell>
          <cell r="J16">
            <v>3338</v>
          </cell>
          <cell r="K16">
            <v>4146</v>
          </cell>
          <cell r="L16">
            <v>5108.1000000000004</v>
          </cell>
          <cell r="M16">
            <v>5886.7999999999993</v>
          </cell>
          <cell r="N16">
            <v>6779.9</v>
          </cell>
          <cell r="O16">
            <v>7093.9</v>
          </cell>
          <cell r="P16">
            <v>7176.9</v>
          </cell>
          <cell r="Q16">
            <v>5860.6</v>
          </cell>
          <cell r="R16">
            <v>5713.4610000000002</v>
          </cell>
          <cell r="S16">
            <v>5815.5</v>
          </cell>
          <cell r="T16">
            <v>6120.7219999999998</v>
          </cell>
          <cell r="U16">
            <v>6320.8050000000003</v>
          </cell>
          <cell r="V16">
            <v>6566.0280000000002</v>
          </cell>
          <cell r="W16">
            <v>7057.7</v>
          </cell>
          <cell r="X16">
            <v>7194.73</v>
          </cell>
          <cell r="Y16">
            <v>7145.76</v>
          </cell>
          <cell r="Z16">
            <v>7096.27</v>
          </cell>
          <cell r="AA16">
            <v>6973.6779999999999</v>
          </cell>
          <cell r="AB16">
            <v>6852.7149999999992</v>
          </cell>
          <cell r="AC16">
            <v>6828.19</v>
          </cell>
          <cell r="AD16">
            <v>6914.491</v>
          </cell>
          <cell r="AE16">
            <v>6787.8450000000012</v>
          </cell>
          <cell r="AF16">
            <v>6642.97</v>
          </cell>
          <cell r="AG16">
            <v>5666.2779999999993</v>
          </cell>
          <cell r="AH16">
            <v>5578.5</v>
          </cell>
          <cell r="AI16">
            <v>5394.8509999999997</v>
          </cell>
          <cell r="AJ16">
            <v>3777.2870000000003</v>
          </cell>
          <cell r="AK16">
            <v>3653.6980000000003</v>
          </cell>
          <cell r="AL16">
            <v>3507.0499999999997</v>
          </cell>
          <cell r="AM16">
            <v>3445.7920000000004</v>
          </cell>
          <cell r="AN16">
            <v>2567.7140250000002</v>
          </cell>
          <cell r="AO16">
            <v>1161.5080480000001</v>
          </cell>
          <cell r="AP16">
            <v>1145.3173260000001</v>
          </cell>
          <cell r="AQ16">
            <v>1114.7405220000003</v>
          </cell>
          <cell r="AR16">
            <v>810.36755000000005</v>
          </cell>
          <cell r="AS16">
            <v>262.19281206896551</v>
          </cell>
          <cell r="AT16">
            <v>150.28527368421055</v>
          </cell>
          <cell r="AU16">
            <v>148.47317786666667</v>
          </cell>
        </row>
        <row r="17">
          <cell r="A17" t="str">
            <v>PRE1</v>
          </cell>
          <cell r="B17" t="str">
            <v xml:space="preserve">    Bocon Previsional I Pesos</v>
          </cell>
          <cell r="C17">
            <v>0</v>
          </cell>
          <cell r="D17">
            <v>0</v>
          </cell>
          <cell r="E17">
            <v>533</v>
          </cell>
          <cell r="F17">
            <v>814</v>
          </cell>
          <cell r="G17">
            <v>1145</v>
          </cell>
          <cell r="H17">
            <v>1054</v>
          </cell>
          <cell r="I17">
            <v>1204</v>
          </cell>
          <cell r="J17">
            <v>1227</v>
          </cell>
          <cell r="K17">
            <v>1426</v>
          </cell>
          <cell r="L17">
            <v>1428</v>
          </cell>
          <cell r="M17">
            <v>1464.3</v>
          </cell>
          <cell r="N17">
            <v>1629.6</v>
          </cell>
          <cell r="O17">
            <v>1683.8</v>
          </cell>
          <cell r="P17">
            <v>1711</v>
          </cell>
          <cell r="Q17">
            <v>1739.3</v>
          </cell>
          <cell r="R17">
            <v>1764.627</v>
          </cell>
          <cell r="S17">
            <v>1556.9</v>
          </cell>
          <cell r="T17">
            <v>1585.5</v>
          </cell>
          <cell r="U17">
            <v>1604.8209999999999</v>
          </cell>
          <cell r="V17">
            <v>1628.4449999999999</v>
          </cell>
          <cell r="W17">
            <v>1657.6</v>
          </cell>
          <cell r="X17">
            <v>1664.59</v>
          </cell>
          <cell r="Y17">
            <v>1599.33</v>
          </cell>
          <cell r="Z17">
            <v>1505</v>
          </cell>
          <cell r="AA17">
            <v>1292.4459999999999</v>
          </cell>
          <cell r="AB17">
            <v>1204.828</v>
          </cell>
          <cell r="AC17">
            <v>1117.0329999999999</v>
          </cell>
          <cell r="AD17">
            <v>1026.461</v>
          </cell>
          <cell r="AE17">
            <v>932.49800000000005</v>
          </cell>
          <cell r="AF17">
            <v>837.76199999999994</v>
          </cell>
          <cell r="AG17">
            <v>536.846</v>
          </cell>
          <cell r="AH17">
            <v>476.2</v>
          </cell>
          <cell r="AI17">
            <v>411.34</v>
          </cell>
          <cell r="AJ17">
            <v>269.39</v>
          </cell>
          <cell r="AK17">
            <v>209.62200000000001</v>
          </cell>
          <cell r="AL17">
            <v>149.899</v>
          </cell>
          <cell r="AM17">
            <v>90.215000000000003</v>
          </cell>
          <cell r="AN17">
            <v>19.180468000000001</v>
          </cell>
          <cell r="AO17">
            <v>0</v>
          </cell>
          <cell r="AP17">
            <v>0</v>
          </cell>
          <cell r="AQ17">
            <v>0</v>
          </cell>
          <cell r="AR17">
            <v>0</v>
          </cell>
          <cell r="AS17">
            <v>0</v>
          </cell>
          <cell r="AT17">
            <v>0</v>
          </cell>
          <cell r="AU17">
            <v>0</v>
          </cell>
        </row>
        <row r="18">
          <cell r="A18" t="str">
            <v>PRE3</v>
          </cell>
          <cell r="B18" t="str">
            <v xml:space="preserve">    Bocon Previsional II Pesos</v>
          </cell>
          <cell r="C18">
            <v>0</v>
          </cell>
          <cell r="D18">
            <v>0</v>
          </cell>
          <cell r="E18">
            <v>0</v>
          </cell>
          <cell r="F18">
            <v>0</v>
          </cell>
          <cell r="G18">
            <v>0</v>
          </cell>
          <cell r="H18">
            <v>0</v>
          </cell>
          <cell r="I18">
            <v>1016</v>
          </cell>
          <cell r="J18">
            <v>1051</v>
          </cell>
          <cell r="K18">
            <v>989</v>
          </cell>
          <cell r="L18">
            <v>1188</v>
          </cell>
          <cell r="M18">
            <v>1537.6</v>
          </cell>
          <cell r="N18">
            <v>1832.8</v>
          </cell>
          <cell r="O18">
            <v>1948</v>
          </cell>
          <cell r="P18">
            <v>1982.6</v>
          </cell>
          <cell r="Q18">
            <v>1798.8</v>
          </cell>
          <cell r="R18">
            <v>1812.9449999999999</v>
          </cell>
          <cell r="S18">
            <v>1625.6</v>
          </cell>
          <cell r="T18">
            <v>1650.1</v>
          </cell>
          <cell r="U18">
            <v>1673.914</v>
          </cell>
          <cell r="V18">
            <v>1696.106</v>
          </cell>
          <cell r="W18">
            <v>1719</v>
          </cell>
          <cell r="X18">
            <v>1693.66</v>
          </cell>
          <cell r="Y18">
            <v>1707.92</v>
          </cell>
          <cell r="Z18">
            <v>1726.2</v>
          </cell>
          <cell r="AA18">
            <v>1591.2529999999999</v>
          </cell>
          <cell r="AB18">
            <v>1606.502</v>
          </cell>
          <cell r="AC18">
            <v>1621.127</v>
          </cell>
          <cell r="AD18">
            <v>1630.998</v>
          </cell>
          <cell r="AE18">
            <v>1529.41</v>
          </cell>
          <cell r="AF18">
            <v>1434.33</v>
          </cell>
          <cell r="AG18">
            <v>1119.9059999999999</v>
          </cell>
          <cell r="AH18">
            <v>1039</v>
          </cell>
          <cell r="AI18">
            <v>955.69399999999996</v>
          </cell>
          <cell r="AJ18">
            <v>625.95100000000002</v>
          </cell>
          <cell r="AK18">
            <v>565.92999999999995</v>
          </cell>
          <cell r="AL18">
            <v>504.51299999999998</v>
          </cell>
          <cell r="AM18">
            <v>446.1</v>
          </cell>
          <cell r="AN18">
            <v>188.954847</v>
          </cell>
          <cell r="AO18">
            <v>106.67100000000001</v>
          </cell>
          <cell r="AP18">
            <v>86.813917000000004</v>
          </cell>
          <cell r="AQ18">
            <v>79.70724700000001</v>
          </cell>
          <cell r="AR18">
            <v>59.715000000000003</v>
          </cell>
          <cell r="AS18">
            <v>13.744999999999999</v>
          </cell>
          <cell r="AT18">
            <v>5.5155889473684203</v>
          </cell>
          <cell r="AU18">
            <v>0</v>
          </cell>
        </row>
        <row r="19">
          <cell r="A19" t="str">
            <v>PRE5</v>
          </cell>
          <cell r="B19" t="str">
            <v xml:space="preserve">    Bocon Previsional III Pesos</v>
          </cell>
          <cell r="AP19">
            <v>0</v>
          </cell>
          <cell r="AR19">
            <v>0.93154999999999999</v>
          </cell>
          <cell r="AS19">
            <v>0.32100000000000001</v>
          </cell>
          <cell r="AT19">
            <v>0.249</v>
          </cell>
          <cell r="AU19">
            <v>1.706</v>
          </cell>
        </row>
        <row r="20">
          <cell r="A20" t="str">
            <v>PRO1</v>
          </cell>
          <cell r="B20" t="str">
            <v xml:space="preserve">    Bocon Proveedores I Pesos</v>
          </cell>
          <cell r="C20">
            <v>0</v>
          </cell>
          <cell r="D20">
            <v>0</v>
          </cell>
          <cell r="E20">
            <v>0</v>
          </cell>
          <cell r="F20">
            <v>0</v>
          </cell>
          <cell r="G20">
            <v>875</v>
          </cell>
          <cell r="H20">
            <v>226</v>
          </cell>
          <cell r="I20">
            <v>658</v>
          </cell>
          <cell r="J20">
            <v>1060</v>
          </cell>
          <cell r="K20">
            <v>1731</v>
          </cell>
          <cell r="L20">
            <v>2492.1</v>
          </cell>
          <cell r="M20">
            <v>2884.9</v>
          </cell>
          <cell r="N20">
            <v>3317.5</v>
          </cell>
          <cell r="O20">
            <v>3462.1</v>
          </cell>
          <cell r="P20">
            <v>3483.3</v>
          </cell>
          <cell r="Q20">
            <v>2322.5</v>
          </cell>
          <cell r="R20">
            <v>2135.8890000000001</v>
          </cell>
          <cell r="S20">
            <v>2633</v>
          </cell>
          <cell r="T20">
            <v>2885.1219999999998</v>
          </cell>
          <cell r="U20">
            <v>3042.07</v>
          </cell>
          <cell r="V20">
            <v>3241.4769999999999</v>
          </cell>
          <cell r="W20">
            <v>3681.1</v>
          </cell>
          <cell r="X20">
            <v>3836.48</v>
          </cell>
          <cell r="Y20">
            <v>3838.51</v>
          </cell>
          <cell r="Z20">
            <v>3865.07</v>
          </cell>
          <cell r="AA20">
            <v>4089.9789999999998</v>
          </cell>
          <cell r="AB20">
            <v>4039.5610000000001</v>
          </cell>
          <cell r="AC20">
            <v>4086.8110000000001</v>
          </cell>
          <cell r="AD20">
            <v>4253.5569999999998</v>
          </cell>
          <cell r="AE20">
            <v>4322.2030000000004</v>
          </cell>
          <cell r="AF20">
            <v>4367.1170000000002</v>
          </cell>
          <cell r="AG20">
            <v>3956.82</v>
          </cell>
          <cell r="AH20">
            <v>4010.6</v>
          </cell>
          <cell r="AI20">
            <v>3975.058</v>
          </cell>
          <cell r="AJ20">
            <v>2829.1570000000002</v>
          </cell>
          <cell r="AK20">
            <v>2756.5210000000002</v>
          </cell>
          <cell r="AL20">
            <v>2656.1909999999998</v>
          </cell>
          <cell r="AM20">
            <v>2554.6950000000002</v>
          </cell>
          <cell r="AN20">
            <v>1912.750927</v>
          </cell>
          <cell r="AO20">
            <v>702.53851499999996</v>
          </cell>
          <cell r="AP20">
            <v>671.68369800000005</v>
          </cell>
          <cell r="AQ20">
            <v>661.41396800000007</v>
          </cell>
          <cell r="AR20">
            <v>303.48599999999999</v>
          </cell>
          <cell r="AS20">
            <v>99.331396896551695</v>
          </cell>
          <cell r="AT20">
            <v>46.3801115789474</v>
          </cell>
          <cell r="AU20">
            <v>50.005633333333336</v>
          </cell>
        </row>
        <row r="21">
          <cell r="A21" t="str">
            <v>PRO3</v>
          </cell>
          <cell r="B21" t="str">
            <v xml:space="preserve">    Bocon Proveedores II Pesos</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1.8240000000000001</v>
          </cell>
          <cell r="AC21">
            <v>3.2189999999999999</v>
          </cell>
          <cell r="AD21">
            <v>3.4750000000000001</v>
          </cell>
          <cell r="AE21">
            <v>3.734</v>
          </cell>
          <cell r="AF21">
            <v>3.7610000000000001</v>
          </cell>
          <cell r="AG21">
            <v>3.7879999999999998</v>
          </cell>
          <cell r="AH21">
            <v>3.8</v>
          </cell>
          <cell r="AI21">
            <v>3.8410000000000002</v>
          </cell>
          <cell r="AJ21">
            <v>3.871</v>
          </cell>
          <cell r="AK21">
            <v>4.359</v>
          </cell>
          <cell r="AL21">
            <v>4.3899999999999997</v>
          </cell>
          <cell r="AM21">
            <v>4.6500000000000004</v>
          </cell>
          <cell r="AN21">
            <v>5.236872</v>
          </cell>
          <cell r="AO21">
            <v>5.3780000000000001</v>
          </cell>
          <cell r="AP21">
            <v>5.459219</v>
          </cell>
          <cell r="AQ21">
            <v>5.4033480000000003</v>
          </cell>
          <cell r="AR21">
            <v>5.4509999999999996</v>
          </cell>
          <cell r="AS21">
            <v>1.8269803448275863</v>
          </cell>
          <cell r="AT21">
            <v>1.1704273684210527</v>
          </cell>
          <cell r="AU21">
            <v>1.1599280000000001</v>
          </cell>
        </row>
        <row r="22">
          <cell r="A22" t="str">
            <v>PRO5</v>
          </cell>
          <cell r="B22" t="str">
            <v xml:space="preserve">    Bocon Proveedores III Pesos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F22">
            <v>0</v>
          </cell>
          <cell r="AG22">
            <v>48.917999999999999</v>
          </cell>
          <cell r="AH22">
            <v>48.9</v>
          </cell>
          <cell r="AI22">
            <v>48.917999999999999</v>
          </cell>
          <cell r="AJ22">
            <v>48.917999999999999</v>
          </cell>
          <cell r="AK22">
            <v>117.26600000000001</v>
          </cell>
          <cell r="AL22">
            <v>192.05699999999999</v>
          </cell>
          <cell r="AM22">
            <v>350.13200000000001</v>
          </cell>
          <cell r="AN22">
            <v>441.59091100000001</v>
          </cell>
          <cell r="AO22">
            <v>315.441147</v>
          </cell>
          <cell r="AP22">
            <v>302.48448300000001</v>
          </cell>
          <cell r="AQ22">
            <v>289.33994999999999</v>
          </cell>
          <cell r="AR22">
            <v>307.71899999999999</v>
          </cell>
          <cell r="AS22">
            <v>101.08147448275862</v>
          </cell>
          <cell r="AT22">
            <v>69.320203684210526</v>
          </cell>
          <cell r="AU22">
            <v>68.190084799999994</v>
          </cell>
        </row>
        <row r="23">
          <cell r="A23" t="str">
            <v>PRO7</v>
          </cell>
          <cell r="B23" t="str">
            <v xml:space="preserve">    Bocon Proveedores IV Pesos</v>
          </cell>
          <cell r="AO23">
            <v>1.8779999999999999</v>
          </cell>
          <cell r="AP23">
            <v>2.769021</v>
          </cell>
          <cell r="AQ23">
            <v>2.769021</v>
          </cell>
          <cell r="AR23">
            <v>3.1909999999999998</v>
          </cell>
          <cell r="AS23">
            <v>1.1028051724137931</v>
          </cell>
          <cell r="AT23">
            <v>0.78264789473684215</v>
          </cell>
          <cell r="AU23">
            <v>0.85836800000000002</v>
          </cell>
        </row>
        <row r="24">
          <cell r="A24" t="str">
            <v>PRO9</v>
          </cell>
          <cell r="B24" t="str">
            <v xml:space="preserve">    Bocon Proveedores V Pesos</v>
          </cell>
          <cell r="AO24">
            <v>29.601385999999998</v>
          </cell>
          <cell r="AP24">
            <v>76.106988000000001</v>
          </cell>
          <cell r="AQ24">
            <v>76.106988000000001</v>
          </cell>
          <cell r="AR24">
            <v>129.874</v>
          </cell>
          <cell r="AS24">
            <v>44.784155172413797</v>
          </cell>
          <cell r="AT24">
            <v>26.867294210526317</v>
          </cell>
          <cell r="AU24">
            <v>26.553163733333335</v>
          </cell>
        </row>
        <row r="25">
          <cell r="A25" t="str">
            <v>PR8</v>
          </cell>
          <cell r="B25" t="str">
            <v xml:space="preserve">    Bocon Previsional IV 2%+CER</v>
          </cell>
        </row>
        <row r="26">
          <cell r="A26" t="str">
            <v>PR12</v>
          </cell>
          <cell r="B26" t="str">
            <v xml:space="preserve">    Bocon Proveedores VI 2%+CER</v>
          </cell>
        </row>
        <row r="27">
          <cell r="B27" t="str">
            <v>Bonos de Consolidación en Dólares</v>
          </cell>
          <cell r="C27">
            <v>0</v>
          </cell>
          <cell r="D27">
            <v>0</v>
          </cell>
          <cell r="E27">
            <v>1537</v>
          </cell>
          <cell r="F27">
            <v>2078</v>
          </cell>
          <cell r="G27">
            <v>2649</v>
          </cell>
          <cell r="H27">
            <v>2515</v>
          </cell>
          <cell r="I27">
            <v>4818</v>
          </cell>
          <cell r="J27">
            <v>5171</v>
          </cell>
          <cell r="K27">
            <v>5813.65</v>
          </cell>
          <cell r="L27">
            <v>7288.7</v>
          </cell>
          <cell r="M27">
            <v>7744.9000000000005</v>
          </cell>
          <cell r="N27">
            <v>8599.7999999999993</v>
          </cell>
          <cell r="O27">
            <v>9113.5</v>
          </cell>
          <cell r="P27">
            <v>9385.2999999999993</v>
          </cell>
          <cell r="Q27">
            <v>9546.9</v>
          </cell>
          <cell r="R27">
            <v>9794.6979999999985</v>
          </cell>
          <cell r="S27">
            <v>9750.1999999999989</v>
          </cell>
          <cell r="T27">
            <v>10006.561</v>
          </cell>
          <cell r="U27">
            <v>10209.576999999999</v>
          </cell>
          <cell r="V27">
            <v>10449.310000000001</v>
          </cell>
          <cell r="W27">
            <v>10811.599999999999</v>
          </cell>
          <cell r="X27">
            <v>11015.77</v>
          </cell>
          <cell r="Y27">
            <v>10869.46</v>
          </cell>
          <cell r="Z27">
            <v>10634.16</v>
          </cell>
          <cell r="AA27">
            <v>10502.313</v>
          </cell>
          <cell r="AB27">
            <v>10306.196000000002</v>
          </cell>
          <cell r="AC27">
            <v>9938.8520000000008</v>
          </cell>
          <cell r="AD27">
            <v>9797.1629999999986</v>
          </cell>
          <cell r="AE27">
            <v>9276.7100000000009</v>
          </cell>
          <cell r="AF27">
            <v>8902.1536749999996</v>
          </cell>
          <cell r="AG27">
            <v>6128.951</v>
          </cell>
          <cell r="AH27">
            <v>6034.5</v>
          </cell>
          <cell r="AI27">
            <v>5909.1859999999997</v>
          </cell>
          <cell r="AJ27">
            <v>4949.5829999999987</v>
          </cell>
          <cell r="AK27">
            <v>4801.4720000000007</v>
          </cell>
          <cell r="AL27">
            <v>4501.2649999999994</v>
          </cell>
          <cell r="AM27">
            <v>4535.05</v>
          </cell>
          <cell r="AN27">
            <v>4013.355967</v>
          </cell>
          <cell r="AO27">
            <v>3250.3860970000005</v>
          </cell>
          <cell r="AP27">
            <v>3591.8163390000004</v>
          </cell>
          <cell r="AQ27">
            <v>3461.1367780000005</v>
          </cell>
          <cell r="AR27">
            <v>2400.1667769999999</v>
          </cell>
          <cell r="AS27">
            <v>1100.919279590878</v>
          </cell>
          <cell r="AT27">
            <v>837.92720585712755</v>
          </cell>
          <cell r="AU27">
            <v>819.31010311360535</v>
          </cell>
        </row>
        <row r="28">
          <cell r="A28" t="str">
            <v>PRE2</v>
          </cell>
          <cell r="B28" t="str">
            <v xml:space="preserve">    Bocon Previsional I Dólares</v>
          </cell>
          <cell r="C28">
            <v>0</v>
          </cell>
          <cell r="D28">
            <v>0</v>
          </cell>
          <cell r="E28">
            <v>1248</v>
          </cell>
          <cell r="F28">
            <v>1774</v>
          </cell>
          <cell r="G28">
            <v>2342</v>
          </cell>
          <cell r="H28">
            <v>2289</v>
          </cell>
          <cell r="I28">
            <v>2659</v>
          </cell>
          <cell r="J28">
            <v>2817</v>
          </cell>
          <cell r="K28">
            <v>2794</v>
          </cell>
          <cell r="L28">
            <v>3607</v>
          </cell>
          <cell r="M28">
            <v>3788.6</v>
          </cell>
          <cell r="N28">
            <v>3981.6</v>
          </cell>
          <cell r="O28">
            <v>4148.3999999999996</v>
          </cell>
          <cell r="P28">
            <v>4236.3999999999996</v>
          </cell>
          <cell r="Q28">
            <v>4319.8999999999996</v>
          </cell>
          <cell r="R28">
            <v>4399.41</v>
          </cell>
          <cell r="S28">
            <v>4295.7</v>
          </cell>
          <cell r="T28">
            <v>4366.4880000000003</v>
          </cell>
          <cell r="U28">
            <v>4437.3270000000002</v>
          </cell>
          <cell r="V28">
            <v>4517.9290000000001</v>
          </cell>
          <cell r="W28">
            <v>4609.6000000000004</v>
          </cell>
          <cell r="X28">
            <v>4687.3100000000004</v>
          </cell>
          <cell r="Y28">
            <v>4501.76</v>
          </cell>
          <cell r="Z28">
            <v>4229.3100000000004</v>
          </cell>
          <cell r="AA28">
            <v>3953.77</v>
          </cell>
          <cell r="AB28">
            <v>3690.6559999999999</v>
          </cell>
          <cell r="AC28">
            <v>3434.4189999999999</v>
          </cell>
          <cell r="AD28">
            <v>3162.3980000000001</v>
          </cell>
          <cell r="AE28">
            <v>2870.2260000000001</v>
          </cell>
          <cell r="AF28">
            <v>2583.6489999999999</v>
          </cell>
          <cell r="AG28">
            <v>1579.0309999999999</v>
          </cell>
          <cell r="AH28">
            <v>1392.8</v>
          </cell>
          <cell r="AI28">
            <v>1246.673</v>
          </cell>
          <cell r="AJ28">
            <v>946.62099999999998</v>
          </cell>
          <cell r="AK28">
            <v>737.11699999999996</v>
          </cell>
          <cell r="AL28">
            <v>533.17999999999995</v>
          </cell>
          <cell r="AM28">
            <v>376.721</v>
          </cell>
          <cell r="AN28">
            <v>112.11027900000001</v>
          </cell>
          <cell r="AO28">
            <v>0</v>
          </cell>
          <cell r="AP28">
            <v>0</v>
          </cell>
          <cell r="AQ28">
            <v>0</v>
          </cell>
          <cell r="AR28">
            <v>0</v>
          </cell>
          <cell r="AS28">
            <v>0</v>
          </cell>
          <cell r="AT28">
            <v>0</v>
          </cell>
          <cell r="AU28">
            <v>0</v>
          </cell>
        </row>
        <row r="29">
          <cell r="A29" t="str">
            <v>PRE4</v>
          </cell>
          <cell r="B29" t="str">
            <v xml:space="preserve">    Bocon Previsional II Dólares</v>
          </cell>
          <cell r="C29">
            <v>0</v>
          </cell>
          <cell r="D29">
            <v>0</v>
          </cell>
          <cell r="E29">
            <v>0</v>
          </cell>
          <cell r="F29">
            <v>0</v>
          </cell>
          <cell r="G29">
            <v>0</v>
          </cell>
          <cell r="H29">
            <v>0</v>
          </cell>
          <cell r="I29">
            <v>1913</v>
          </cell>
          <cell r="J29">
            <v>2095</v>
          </cell>
          <cell r="K29">
            <v>2021</v>
          </cell>
          <cell r="L29">
            <v>2603</v>
          </cell>
          <cell r="M29">
            <v>2684</v>
          </cell>
          <cell r="N29">
            <v>3125.8</v>
          </cell>
          <cell r="O29">
            <v>3225.6</v>
          </cell>
          <cell r="P29">
            <v>3296</v>
          </cell>
          <cell r="Q29">
            <v>3383.2</v>
          </cell>
          <cell r="R29">
            <v>3452.7</v>
          </cell>
          <cell r="S29">
            <v>3503.1</v>
          </cell>
          <cell r="T29">
            <v>3567.9209999999998</v>
          </cell>
          <cell r="U29">
            <v>3631.4380000000001</v>
          </cell>
          <cell r="V29">
            <v>3704.1239999999998</v>
          </cell>
          <cell r="W29">
            <v>3784</v>
          </cell>
          <cell r="X29">
            <v>3846.25</v>
          </cell>
          <cell r="Y29">
            <v>3909.65</v>
          </cell>
          <cell r="Z29">
            <v>3988.91</v>
          </cell>
          <cell r="AA29">
            <v>4057.2260000000001</v>
          </cell>
          <cell r="AB29">
            <v>4128.8890000000001</v>
          </cell>
          <cell r="AC29">
            <v>3972.9830000000002</v>
          </cell>
          <cell r="AD29">
            <v>4046.3389999999999</v>
          </cell>
          <cell r="AE29">
            <v>3806.5419999999999</v>
          </cell>
          <cell r="AF29">
            <v>3559.759</v>
          </cell>
          <cell r="AG29">
            <v>2745.4229999999998</v>
          </cell>
          <cell r="AH29">
            <v>2557</v>
          </cell>
          <cell r="AI29">
            <v>2419.5039999999999</v>
          </cell>
          <cell r="AJ29">
            <v>1881.097</v>
          </cell>
          <cell r="AK29">
            <v>1699.742</v>
          </cell>
          <cell r="AL29">
            <v>1515.498</v>
          </cell>
          <cell r="AM29">
            <v>1418.4870000000001</v>
          </cell>
          <cell r="AN29">
            <v>1189.702006</v>
          </cell>
          <cell r="AO29">
            <v>971.35599999999999</v>
          </cell>
          <cell r="AP29">
            <v>782.24299099999996</v>
          </cell>
          <cell r="AQ29">
            <v>717.39022</v>
          </cell>
          <cell r="AR29">
            <v>482.86200000000002</v>
          </cell>
          <cell r="AS29">
            <v>164.31988109436554</v>
          </cell>
          <cell r="AT29">
            <v>79.414000000000001</v>
          </cell>
          <cell r="AU29">
            <v>0</v>
          </cell>
        </row>
        <row r="30">
          <cell r="A30" t="str">
            <v>PRE6</v>
          </cell>
          <cell r="B30" t="str">
            <v xml:space="preserve">    Bocon Previsional III Dólares</v>
          </cell>
          <cell r="AR30">
            <v>104.42700000000001</v>
          </cell>
          <cell r="AS30">
            <v>52.982999999999997</v>
          </cell>
          <cell r="AT30">
            <v>35.514000000000003</v>
          </cell>
          <cell r="AU30">
            <v>38.762</v>
          </cell>
        </row>
        <row r="31">
          <cell r="A31" t="str">
            <v>PRO2</v>
          </cell>
          <cell r="B31" t="str">
            <v xml:space="preserve">    Bocon Proveedores I Dólares</v>
          </cell>
          <cell r="C31">
            <v>0</v>
          </cell>
          <cell r="D31">
            <v>0</v>
          </cell>
          <cell r="E31">
            <v>289</v>
          </cell>
          <cell r="F31">
            <v>304</v>
          </cell>
          <cell r="G31">
            <v>307</v>
          </cell>
          <cell r="H31">
            <v>226</v>
          </cell>
          <cell r="I31">
            <v>246</v>
          </cell>
          <cell r="J31">
            <v>259</v>
          </cell>
          <cell r="K31">
            <v>601.65</v>
          </cell>
          <cell r="L31">
            <v>681.7</v>
          </cell>
          <cell r="M31">
            <v>952.3</v>
          </cell>
          <cell r="N31">
            <v>1168.4000000000001</v>
          </cell>
          <cell r="O31">
            <v>1510.5</v>
          </cell>
          <cell r="P31">
            <v>1620</v>
          </cell>
          <cell r="Q31">
            <v>1731.2</v>
          </cell>
          <cell r="R31">
            <v>1828.288</v>
          </cell>
          <cell r="S31">
            <v>1897.1</v>
          </cell>
          <cell r="T31">
            <v>2017.1</v>
          </cell>
          <cell r="U31">
            <v>2085.0120000000002</v>
          </cell>
          <cell r="V31">
            <v>2170.683</v>
          </cell>
          <cell r="W31">
            <v>2360.6999999999998</v>
          </cell>
          <cell r="X31">
            <v>2424.08</v>
          </cell>
          <cell r="Y31">
            <v>2399.09</v>
          </cell>
          <cell r="Z31">
            <v>2356.14</v>
          </cell>
          <cell r="AA31">
            <v>2365.9699999999998</v>
          </cell>
          <cell r="AB31">
            <v>2317.056</v>
          </cell>
          <cell r="AC31">
            <v>2275</v>
          </cell>
          <cell r="AD31">
            <v>2249.2959999999998</v>
          </cell>
          <cell r="AE31">
            <v>2210.913</v>
          </cell>
          <cell r="AF31">
            <v>2175.8270000000002</v>
          </cell>
          <cell r="AG31">
            <v>1190.2460000000001</v>
          </cell>
          <cell r="AH31">
            <v>1194.7</v>
          </cell>
          <cell r="AI31">
            <v>1177.8779999999999</v>
          </cell>
          <cell r="AJ31">
            <v>1039.557</v>
          </cell>
          <cell r="AK31">
            <v>1012.672</v>
          </cell>
          <cell r="AL31">
            <v>976.70399999999995</v>
          </cell>
          <cell r="AM31">
            <v>928.20299999999997</v>
          </cell>
          <cell r="AN31">
            <v>786.54686300000003</v>
          </cell>
          <cell r="AO31">
            <v>562.63099999999997</v>
          </cell>
          <cell r="AP31">
            <v>538.22240899999997</v>
          </cell>
          <cell r="AQ31">
            <v>530.07726100000002</v>
          </cell>
          <cell r="AR31">
            <v>352.274</v>
          </cell>
          <cell r="AS31">
            <v>171.76982652065487</v>
          </cell>
          <cell r="AT31">
            <v>145.072</v>
          </cell>
          <cell r="AU31">
            <v>152.91149741060181</v>
          </cell>
        </row>
        <row r="32">
          <cell r="A32" t="str">
            <v>PRO4</v>
          </cell>
          <cell r="B32" t="str">
            <v xml:space="preserve">    Bocon Proveedores II Dólares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64.680000000000007</v>
          </cell>
          <cell r="AB32">
            <v>108.05500000000001</v>
          </cell>
          <cell r="AC32">
            <v>194.04</v>
          </cell>
          <cell r="AD32">
            <v>275.83</v>
          </cell>
          <cell r="AE32">
            <v>325.15199999999999</v>
          </cell>
          <cell r="AF32">
            <v>406.65199999999999</v>
          </cell>
          <cell r="AG32">
            <v>439.59300000000002</v>
          </cell>
          <cell r="AH32">
            <v>640.70000000000005</v>
          </cell>
          <cell r="AI32">
            <v>740.58600000000001</v>
          </cell>
          <cell r="AJ32">
            <v>752.93600000000004</v>
          </cell>
          <cell r="AK32">
            <v>936.97500000000002</v>
          </cell>
          <cell r="AL32">
            <v>982.61500000000001</v>
          </cell>
          <cell r="AM32">
            <v>1117.8630000000001</v>
          </cell>
          <cell r="AN32">
            <v>1186.5746670000001</v>
          </cell>
          <cell r="AO32">
            <v>1113.646651</v>
          </cell>
          <cell r="AP32">
            <v>1120.5890220000001</v>
          </cell>
          <cell r="AQ32">
            <v>1110.0946610000001</v>
          </cell>
          <cell r="AR32">
            <v>711.09299999999996</v>
          </cell>
          <cell r="AS32">
            <v>348.12899779536662</v>
          </cell>
          <cell r="AT32">
            <v>297.48700000000002</v>
          </cell>
          <cell r="AU32">
            <v>321.28274969614483</v>
          </cell>
        </row>
        <row r="33">
          <cell r="A33" t="str">
            <v>PRO6</v>
          </cell>
          <cell r="B33" t="str">
            <v xml:space="preserve">    Bocon Proveedores III Dólares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F33">
            <v>113.999</v>
          </cell>
          <cell r="AG33">
            <v>114</v>
          </cell>
          <cell r="AH33">
            <v>190.3</v>
          </cell>
          <cell r="AI33">
            <v>267.10599999999999</v>
          </cell>
          <cell r="AJ33">
            <v>273.54300000000001</v>
          </cell>
          <cell r="AK33">
            <v>360.74700000000001</v>
          </cell>
          <cell r="AL33">
            <v>440.65899999999999</v>
          </cell>
          <cell r="AM33">
            <v>642.77599999999995</v>
          </cell>
          <cell r="AN33">
            <v>689.03217099999995</v>
          </cell>
          <cell r="AO33">
            <v>568.88685900000007</v>
          </cell>
          <cell r="AP33">
            <v>1079.7209479999999</v>
          </cell>
          <cell r="AQ33">
            <v>1032.7658769999998</v>
          </cell>
          <cell r="AR33">
            <v>667.45699999999999</v>
          </cell>
          <cell r="AS33">
            <v>322.12691640464055</v>
          </cell>
          <cell r="AT33">
            <v>246.673</v>
          </cell>
          <cell r="AU33">
            <v>270.00326843165385</v>
          </cell>
        </row>
        <row r="34">
          <cell r="A34" t="str">
            <v>PRO8</v>
          </cell>
          <cell r="B34" t="str">
            <v xml:space="preserve">    Bocon Proveedores IV Dólares</v>
          </cell>
          <cell r="AO34">
            <v>2.424417</v>
          </cell>
          <cell r="AP34">
            <v>8.1515679999999993</v>
          </cell>
          <cell r="AQ34">
            <v>8.1515679999999993</v>
          </cell>
          <cell r="AR34">
            <v>20.350999999999999</v>
          </cell>
          <cell r="AS34">
            <v>10.31570457913188</v>
          </cell>
          <cell r="AT34">
            <v>7.0609999999999999</v>
          </cell>
          <cell r="AU34">
            <v>7.8337862052140554</v>
          </cell>
        </row>
        <row r="35">
          <cell r="A35" t="str">
            <v>PRO10</v>
          </cell>
          <cell r="B35" t="str">
            <v xml:space="preserve">    Bocon Proveedores V Dólares</v>
          </cell>
          <cell r="AO35">
            <v>10.762008</v>
          </cell>
          <cell r="AP35">
            <v>42.906917999999997</v>
          </cell>
          <cell r="AQ35">
            <v>42.906917999999997</v>
          </cell>
          <cell r="AR35">
            <v>61.386000000000003</v>
          </cell>
          <cell r="AS35">
            <v>31.120459358849253</v>
          </cell>
          <cell r="AT35">
            <v>26.571000000000002</v>
          </cell>
          <cell r="AU35">
            <v>28.372169245945457</v>
          </cell>
        </row>
        <row r="36">
          <cell r="A36" t="str">
            <v>BIHD</v>
          </cell>
          <cell r="B36" t="str">
            <v xml:space="preserve">    Bonos Regalías Hidrocarburíferas</v>
          </cell>
          <cell r="C36">
            <v>0</v>
          </cell>
          <cell r="D36">
            <v>0</v>
          </cell>
          <cell r="E36">
            <v>0</v>
          </cell>
          <cell r="F36">
            <v>0</v>
          </cell>
          <cell r="G36">
            <v>0</v>
          </cell>
          <cell r="H36">
            <v>0</v>
          </cell>
          <cell r="I36">
            <v>0</v>
          </cell>
          <cell r="J36">
            <v>0</v>
          </cell>
          <cell r="K36">
            <v>397</v>
          </cell>
          <cell r="L36">
            <v>397</v>
          </cell>
          <cell r="M36">
            <v>320</v>
          </cell>
          <cell r="N36">
            <v>324</v>
          </cell>
          <cell r="O36">
            <v>229</v>
          </cell>
          <cell r="P36">
            <v>232.9</v>
          </cell>
          <cell r="Q36">
            <v>112.6</v>
          </cell>
          <cell r="R36">
            <v>114.3</v>
          </cell>
          <cell r="S36">
            <v>54.3</v>
          </cell>
          <cell r="T36">
            <v>55.052</v>
          </cell>
          <cell r="U36">
            <v>55.8</v>
          </cell>
          <cell r="V36">
            <v>56.573999999999998</v>
          </cell>
          <cell r="W36">
            <v>57.3</v>
          </cell>
          <cell r="X36">
            <v>58.13</v>
          </cell>
          <cell r="Y36">
            <v>58.96</v>
          </cell>
          <cell r="Z36">
            <v>59.8</v>
          </cell>
          <cell r="AA36">
            <v>60.667000000000002</v>
          </cell>
          <cell r="AB36">
            <v>61.54</v>
          </cell>
          <cell r="AC36">
            <v>62.41</v>
          </cell>
          <cell r="AD36">
            <v>63.3</v>
          </cell>
          <cell r="AE36">
            <v>63.877000000000002</v>
          </cell>
          <cell r="AF36">
            <v>62.267674999999997</v>
          </cell>
          <cell r="AG36">
            <v>60.658000000000001</v>
          </cell>
          <cell r="AH36">
            <v>59</v>
          </cell>
          <cell r="AI36">
            <v>57.439</v>
          </cell>
          <cell r="AJ36">
            <v>55.829000000000001</v>
          </cell>
          <cell r="AK36">
            <v>54.219000000000001</v>
          </cell>
          <cell r="AL36">
            <v>52.609000000000002</v>
          </cell>
          <cell r="AM36">
            <v>51</v>
          </cell>
          <cell r="AN36">
            <v>49.389980999999999</v>
          </cell>
          <cell r="AO36">
            <v>20.679162000000002</v>
          </cell>
          <cell r="AP36">
            <v>19.982482999999998</v>
          </cell>
          <cell r="AQ36">
            <v>19.750273</v>
          </cell>
          <cell r="AR36">
            <v>0.31677699999999998</v>
          </cell>
          <cell r="AS36">
            <v>0.15449383786909537</v>
          </cell>
          <cell r="AT36">
            <v>0.13520585712736558</v>
          </cell>
          <cell r="AU36">
            <v>0.14463212404532058</v>
          </cell>
        </row>
        <row r="37">
          <cell r="B37" t="str">
            <v>Bonos Brady</v>
          </cell>
          <cell r="C37">
            <v>0</v>
          </cell>
          <cell r="D37">
            <v>0</v>
          </cell>
          <cell r="E37">
            <v>0</v>
          </cell>
          <cell r="F37">
            <v>0</v>
          </cell>
          <cell r="G37">
            <v>27354.057142857146</v>
          </cell>
          <cell r="H37">
            <v>25483.9</v>
          </cell>
          <cell r="I37">
            <v>25487.500000000004</v>
          </cell>
          <cell r="J37">
            <v>25250.899999999998</v>
          </cell>
          <cell r="K37">
            <v>25082.7</v>
          </cell>
          <cell r="L37">
            <v>25073.200000000001</v>
          </cell>
          <cell r="M37">
            <v>25114.899999999998</v>
          </cell>
          <cell r="N37">
            <v>25121.600000000002</v>
          </cell>
          <cell r="O37">
            <v>25115.9</v>
          </cell>
          <cell r="P37">
            <v>25163.8</v>
          </cell>
          <cell r="Q37">
            <v>25152.799999999999</v>
          </cell>
          <cell r="R37">
            <v>25141.5</v>
          </cell>
          <cell r="S37">
            <v>24276.903999999999</v>
          </cell>
          <cell r="T37">
            <v>24181.696999999996</v>
          </cell>
          <cell r="U37">
            <v>24169.732</v>
          </cell>
          <cell r="V37">
            <v>24086.137000000002</v>
          </cell>
          <cell r="W37">
            <v>24079.004000000001</v>
          </cell>
          <cell r="X37">
            <v>23970.696</v>
          </cell>
          <cell r="Y37">
            <v>23956.232</v>
          </cell>
          <cell r="Z37">
            <v>20876.030000000002</v>
          </cell>
          <cell r="AA37">
            <v>20873.616000000002</v>
          </cell>
          <cell r="AB37">
            <v>20020.961000000003</v>
          </cell>
          <cell r="AC37">
            <v>19159.2</v>
          </cell>
          <cell r="AD37">
            <v>18401.940000000002</v>
          </cell>
          <cell r="AE37">
            <v>18004.279000000002</v>
          </cell>
          <cell r="AF37">
            <v>17617.704000000002</v>
          </cell>
          <cell r="AG37">
            <v>17114.235000000004</v>
          </cell>
          <cell r="AH37">
            <v>16734.606</v>
          </cell>
          <cell r="AI37">
            <v>16717.794000000002</v>
          </cell>
          <cell r="AJ37">
            <v>14982.307999999999</v>
          </cell>
          <cell r="AK37">
            <v>11648.032000000001</v>
          </cell>
          <cell r="AL37">
            <v>11111.918</v>
          </cell>
          <cell r="AM37">
            <v>11127.061</v>
          </cell>
          <cell r="AN37">
            <v>10031.862971</v>
          </cell>
          <cell r="AO37">
            <v>7978.0806269999994</v>
          </cell>
          <cell r="AP37">
            <v>7166.3266038881247</v>
          </cell>
          <cell r="AQ37">
            <v>7166.3266038881247</v>
          </cell>
          <cell r="AR37">
            <v>6438.2776402</v>
          </cell>
          <cell r="AS37">
            <v>4759.1460005762183</v>
          </cell>
          <cell r="AT37">
            <v>4781.1346609822467</v>
          </cell>
          <cell r="AU37">
            <v>4554.7535996204333</v>
          </cell>
        </row>
        <row r="38">
          <cell r="A38" t="str">
            <v>PAR</v>
          </cell>
          <cell r="B38" t="str">
            <v xml:space="preserve">    Bono Par </v>
          </cell>
          <cell r="C38">
            <v>0</v>
          </cell>
          <cell r="D38">
            <v>0</v>
          </cell>
          <cell r="E38">
            <v>0</v>
          </cell>
          <cell r="F38">
            <v>0</v>
          </cell>
          <cell r="G38">
            <v>12488.7</v>
          </cell>
          <cell r="H38">
            <v>12488.9</v>
          </cell>
          <cell r="I38">
            <v>12488.7</v>
          </cell>
          <cell r="J38">
            <v>12488.7</v>
          </cell>
          <cell r="K38">
            <v>12340.6</v>
          </cell>
          <cell r="L38">
            <v>12340.6</v>
          </cell>
          <cell r="M38">
            <v>12340.6</v>
          </cell>
          <cell r="N38">
            <v>12340.6</v>
          </cell>
          <cell r="O38">
            <v>12340.6</v>
          </cell>
          <cell r="P38">
            <v>12340.6</v>
          </cell>
          <cell r="Q38">
            <v>12340.6</v>
          </cell>
          <cell r="R38">
            <v>12338.6</v>
          </cell>
          <cell r="S38">
            <v>12035.763999999999</v>
          </cell>
          <cell r="T38">
            <v>12035.763999999999</v>
          </cell>
          <cell r="U38">
            <v>12035.763999999999</v>
          </cell>
          <cell r="V38">
            <v>12035.763999999999</v>
          </cell>
          <cell r="W38">
            <v>12035.763999999999</v>
          </cell>
          <cell r="X38">
            <v>12035.763999999999</v>
          </cell>
          <cell r="Y38">
            <v>12035.754999999999</v>
          </cell>
          <cell r="Z38">
            <v>9851.5059999999994</v>
          </cell>
          <cell r="AA38">
            <v>9851.5059999999994</v>
          </cell>
          <cell r="AB38">
            <v>9206.5059999999994</v>
          </cell>
          <cell r="AC38">
            <v>8380.8559999999998</v>
          </cell>
          <cell r="AD38">
            <v>7680.8559999999998</v>
          </cell>
          <cell r="AE38">
            <v>7380.8559999999998</v>
          </cell>
          <cell r="AF38">
            <v>7206.8459999999995</v>
          </cell>
          <cell r="AG38">
            <v>6940.509</v>
          </cell>
          <cell r="AH38">
            <v>6940.509</v>
          </cell>
          <cell r="AI38">
            <v>6940.509</v>
          </cell>
          <cell r="AJ38">
            <v>6940.509</v>
          </cell>
          <cell r="AK38">
            <v>4692.34</v>
          </cell>
          <cell r="AL38">
            <v>4692.34</v>
          </cell>
          <cell r="AM38">
            <v>4692.34</v>
          </cell>
          <cell r="AN38">
            <v>4692.34</v>
          </cell>
          <cell r="AO38">
            <v>3824.35</v>
          </cell>
          <cell r="AP38">
            <v>3612.6819999999998</v>
          </cell>
          <cell r="AQ38">
            <v>3612.6819999999998</v>
          </cell>
          <cell r="AR38">
            <v>3570.6819999999998</v>
          </cell>
          <cell r="AS38">
            <v>2259.5610000000001</v>
          </cell>
          <cell r="AT38">
            <v>2259.5610000000001</v>
          </cell>
          <cell r="AU38">
            <v>2259.5610000000001</v>
          </cell>
        </row>
        <row r="39">
          <cell r="A39" t="str">
            <v>PARDM</v>
          </cell>
          <cell r="B39" t="str">
            <v xml:space="preserve">    Bono Par en Marcos</v>
          </cell>
          <cell r="C39">
            <v>0</v>
          </cell>
          <cell r="D39">
            <v>0</v>
          </cell>
          <cell r="E39">
            <v>0</v>
          </cell>
          <cell r="F39">
            <v>0</v>
          </cell>
          <cell r="G39">
            <v>176.9</v>
          </cell>
          <cell r="H39">
            <v>170</v>
          </cell>
          <cell r="I39">
            <v>167.4</v>
          </cell>
          <cell r="J39">
            <v>174.3</v>
          </cell>
          <cell r="K39">
            <v>164.2</v>
          </cell>
          <cell r="L39">
            <v>159.44999999999891</v>
          </cell>
          <cell r="M39">
            <v>180.29999999999927</v>
          </cell>
          <cell r="N39">
            <v>183.7</v>
          </cell>
          <cell r="O39">
            <v>181</v>
          </cell>
          <cell r="P39">
            <v>204.9</v>
          </cell>
          <cell r="Q39">
            <v>203.4</v>
          </cell>
          <cell r="R39">
            <v>198.9</v>
          </cell>
          <cell r="S39">
            <v>197.9</v>
          </cell>
          <cell r="T39">
            <v>192.61199999999999</v>
          </cell>
          <cell r="U39">
            <v>186.59800000000001</v>
          </cell>
          <cell r="V39">
            <v>186.23099999999999</v>
          </cell>
          <cell r="W39">
            <v>182.7</v>
          </cell>
          <cell r="X39">
            <v>170.32</v>
          </cell>
          <cell r="Y39">
            <v>163.065</v>
          </cell>
          <cell r="Z39">
            <v>161.01599999999999</v>
          </cell>
          <cell r="AA39">
            <v>159.803</v>
          </cell>
          <cell r="AB39">
            <v>153.80699999999999</v>
          </cell>
          <cell r="AC39">
            <v>157.37200000000001</v>
          </cell>
          <cell r="AD39">
            <v>169.154</v>
          </cell>
          <cell r="AE39">
            <v>170.32900000000001</v>
          </cell>
          <cell r="AF39">
            <v>156.40299999999999</v>
          </cell>
          <cell r="AG39">
            <v>149.07499999999999</v>
          </cell>
          <cell r="AH39">
            <v>155.107</v>
          </cell>
          <cell r="AI39">
            <v>146.66200000000001</v>
          </cell>
          <cell r="AJ39">
            <v>138.97999999999999</v>
          </cell>
          <cell r="AK39">
            <v>136.988</v>
          </cell>
          <cell r="AL39">
            <v>127.61</v>
          </cell>
          <cell r="AM39">
            <v>135.215</v>
          </cell>
          <cell r="AN39">
            <v>128.94492</v>
          </cell>
          <cell r="AO39">
            <v>123.65051600000001</v>
          </cell>
          <cell r="AP39">
            <v>133.35501143397917</v>
          </cell>
          <cell r="AQ39">
            <v>133.35501143397917</v>
          </cell>
          <cell r="AR39">
            <v>127.587486</v>
          </cell>
          <cell r="AS39">
            <v>127.19693636262821</v>
          </cell>
          <cell r="AT39">
            <v>143.71242358409538</v>
          </cell>
          <cell r="AU39">
            <v>143.27354745706455</v>
          </cell>
        </row>
        <row r="40">
          <cell r="A40" t="str">
            <v>DISD</v>
          </cell>
          <cell r="B40" t="str">
            <v xml:space="preserve">    Discount Bond </v>
          </cell>
          <cell r="C40">
            <v>0</v>
          </cell>
          <cell r="D40">
            <v>0</v>
          </cell>
          <cell r="E40">
            <v>0</v>
          </cell>
          <cell r="F40">
            <v>0</v>
          </cell>
          <cell r="G40">
            <v>4135.8999999999996</v>
          </cell>
          <cell r="H40">
            <v>4135.8999999999996</v>
          </cell>
          <cell r="I40">
            <v>4135.8999999999996</v>
          </cell>
          <cell r="J40">
            <v>3885.6</v>
          </cell>
          <cell r="K40">
            <v>3885.6</v>
          </cell>
          <cell r="L40">
            <v>3885.6</v>
          </cell>
          <cell r="M40">
            <v>3885.6</v>
          </cell>
          <cell r="N40">
            <v>3885.6</v>
          </cell>
          <cell r="O40">
            <v>3885.6</v>
          </cell>
          <cell r="P40">
            <v>3885.6</v>
          </cell>
          <cell r="Q40">
            <v>3885.6</v>
          </cell>
          <cell r="R40">
            <v>3885.6</v>
          </cell>
          <cell r="S40">
            <v>3415.84</v>
          </cell>
          <cell r="T40">
            <v>3415.8389999999999</v>
          </cell>
          <cell r="U40">
            <v>3415.8389999999999</v>
          </cell>
          <cell r="V40">
            <v>3415.8389999999999</v>
          </cell>
          <cell r="W40">
            <v>3415.84</v>
          </cell>
          <cell r="X40">
            <v>3415.84</v>
          </cell>
          <cell r="Y40">
            <v>3415.84</v>
          </cell>
          <cell r="Z40">
            <v>2900.0839999999998</v>
          </cell>
          <cell r="AA40">
            <v>2900.0839999999998</v>
          </cell>
          <cell r="AB40">
            <v>2785.0839999999998</v>
          </cell>
          <cell r="AC40">
            <v>2741.8739999999998</v>
          </cell>
          <cell r="AD40">
            <v>2741.8740000000003</v>
          </cell>
          <cell r="AE40">
            <v>2641.8739999999998</v>
          </cell>
          <cell r="AF40">
            <v>2537.7580000000003</v>
          </cell>
          <cell r="AG40">
            <v>2537.7580000000003</v>
          </cell>
          <cell r="AH40">
            <v>2537.7579999999998</v>
          </cell>
          <cell r="AI40">
            <v>2537.7579999999998</v>
          </cell>
          <cell r="AJ40">
            <v>2537.7579999999998</v>
          </cell>
          <cell r="AK40">
            <v>1455.6179999999999</v>
          </cell>
          <cell r="AL40">
            <v>1455.6179999999999</v>
          </cell>
          <cell r="AM40">
            <v>1455.6179999999999</v>
          </cell>
          <cell r="AN40">
            <v>1455.6179999999999</v>
          </cell>
          <cell r="AO40">
            <v>1055.4369999999999</v>
          </cell>
          <cell r="AP40">
            <v>923.03</v>
          </cell>
          <cell r="AQ40">
            <v>923.03</v>
          </cell>
          <cell r="AR40">
            <v>923.03</v>
          </cell>
          <cell r="AS40">
            <v>800.49699999999996</v>
          </cell>
          <cell r="AT40">
            <v>800.49699999999996</v>
          </cell>
          <cell r="AU40">
            <v>800.49699999999996</v>
          </cell>
        </row>
        <row r="41">
          <cell r="A41" t="str">
            <v>DISDDM</v>
          </cell>
          <cell r="B41" t="str">
            <v xml:space="preserve">    Discount Bond en Marcos</v>
          </cell>
          <cell r="C41">
            <v>0</v>
          </cell>
          <cell r="D41">
            <v>0</v>
          </cell>
          <cell r="E41">
            <v>0</v>
          </cell>
          <cell r="F41">
            <v>0</v>
          </cell>
          <cell r="G41">
            <v>175</v>
          </cell>
          <cell r="H41">
            <v>168.4</v>
          </cell>
          <cell r="I41">
            <v>165.9</v>
          </cell>
          <cell r="J41">
            <v>172.7</v>
          </cell>
          <cell r="K41">
            <v>162.69999999999999</v>
          </cell>
          <cell r="L41">
            <v>157.94999999999999</v>
          </cell>
          <cell r="M41">
            <v>178.8</v>
          </cell>
          <cell r="N41">
            <v>182.1</v>
          </cell>
          <cell r="O41">
            <v>179</v>
          </cell>
          <cell r="P41">
            <v>203.1</v>
          </cell>
          <cell r="Q41">
            <v>202</v>
          </cell>
          <cell r="R41">
            <v>197.2</v>
          </cell>
          <cell r="S41">
            <v>196.2</v>
          </cell>
          <cell r="T41">
            <v>190.9</v>
          </cell>
          <cell r="U41">
            <v>184.94399999999999</v>
          </cell>
          <cell r="V41">
            <v>184.58099999999999</v>
          </cell>
          <cell r="W41">
            <v>181</v>
          </cell>
          <cell r="X41">
            <v>168.82</v>
          </cell>
          <cell r="Y41">
            <v>161.62</v>
          </cell>
          <cell r="Z41">
            <v>159.589</v>
          </cell>
          <cell r="AA41">
            <v>158.38800000000001</v>
          </cell>
          <cell r="AB41">
            <v>152.44399999999999</v>
          </cell>
          <cell r="AC41">
            <v>155.97800000000001</v>
          </cell>
          <cell r="AD41">
            <v>167.65600000000001</v>
          </cell>
          <cell r="AE41">
            <v>168.82</v>
          </cell>
          <cell r="AF41">
            <v>155.017</v>
          </cell>
          <cell r="AG41">
            <v>147.75399999999999</v>
          </cell>
          <cell r="AH41">
            <v>153.732</v>
          </cell>
          <cell r="AI41">
            <v>145.36199999999999</v>
          </cell>
          <cell r="AJ41">
            <v>137.749</v>
          </cell>
          <cell r="AK41">
            <v>135.774</v>
          </cell>
          <cell r="AL41">
            <v>126.47900000000004</v>
          </cell>
          <cell r="AM41">
            <v>134.017</v>
          </cell>
          <cell r="AN41">
            <v>127.802571</v>
          </cell>
          <cell r="AO41">
            <v>122.555071</v>
          </cell>
          <cell r="AP41">
            <v>132.17359245414571</v>
          </cell>
          <cell r="AQ41">
            <v>132.17359245414571</v>
          </cell>
          <cell r="AR41">
            <v>126.45716299999999</v>
          </cell>
          <cell r="AS41">
            <v>126.07007301359033</v>
          </cell>
          <cell r="AT41">
            <v>142.43924619815084</v>
          </cell>
          <cell r="AU41">
            <v>142.0042581633686</v>
          </cell>
        </row>
        <row r="42">
          <cell r="A42" t="str">
            <v>FRB</v>
          </cell>
          <cell r="B42" t="str">
            <v xml:space="preserve">    Floating Rate Bond</v>
          </cell>
          <cell r="C42">
            <v>0</v>
          </cell>
          <cell r="D42">
            <v>0</v>
          </cell>
          <cell r="E42">
            <v>0</v>
          </cell>
          <cell r="F42">
            <v>0</v>
          </cell>
          <cell r="G42">
            <v>8787.9</v>
          </cell>
          <cell r="H42">
            <v>8466</v>
          </cell>
          <cell r="I42">
            <v>8474.9</v>
          </cell>
          <cell r="J42">
            <v>8474.9</v>
          </cell>
          <cell r="K42">
            <v>8474.9</v>
          </cell>
          <cell r="L42">
            <v>8474.9</v>
          </cell>
          <cell r="M42">
            <v>8474.9</v>
          </cell>
          <cell r="N42">
            <v>8474.9</v>
          </cell>
          <cell r="O42">
            <v>8475</v>
          </cell>
          <cell r="P42">
            <v>8474.9</v>
          </cell>
          <cell r="Q42">
            <v>8466.5</v>
          </cell>
          <cell r="R42">
            <v>8466.5</v>
          </cell>
          <cell r="S42">
            <v>8376.5</v>
          </cell>
          <cell r="T42">
            <v>8291.8819999999996</v>
          </cell>
          <cell r="U42">
            <v>8291.8819999999996</v>
          </cell>
          <cell r="V42">
            <v>8209.0169999999998</v>
          </cell>
          <cell r="W42">
            <v>8209</v>
          </cell>
          <cell r="X42">
            <v>8125.2520000000004</v>
          </cell>
          <cell r="Y42">
            <v>8125.2520000000004</v>
          </cell>
          <cell r="Z42">
            <v>7749.1350000000002</v>
          </cell>
          <cell r="AA42">
            <v>7749.1350000000002</v>
          </cell>
          <cell r="AB42">
            <v>7668.415</v>
          </cell>
          <cell r="AC42">
            <v>7668.415</v>
          </cell>
          <cell r="AD42">
            <v>7587.6949999999997</v>
          </cell>
          <cell r="AE42">
            <v>7587.6949999999997</v>
          </cell>
          <cell r="AF42">
            <v>7506.9750000000004</v>
          </cell>
          <cell r="AG42">
            <v>7284.4340000000002</v>
          </cell>
          <cell r="AH42">
            <v>6892.8</v>
          </cell>
          <cell r="AI42">
            <v>6892.7979999999998</v>
          </cell>
          <cell r="AJ42">
            <v>5172.607</v>
          </cell>
          <cell r="AK42">
            <v>5172.607</v>
          </cell>
          <cell r="AL42">
            <v>4655.1660000000002</v>
          </cell>
          <cell r="AM42">
            <v>4655.1660000000002</v>
          </cell>
          <cell r="AN42">
            <v>3572.4524799999999</v>
          </cell>
          <cell r="AO42">
            <v>2797.3830400000002</v>
          </cell>
          <cell r="AP42">
            <v>2310.3809999999999</v>
          </cell>
          <cell r="AQ42">
            <v>2310.3809999999999</v>
          </cell>
          <cell r="AR42">
            <v>1635.8159912000001</v>
          </cell>
          <cell r="AS42">
            <v>1391.1159912000001</v>
          </cell>
          <cell r="AT42">
            <v>1380.2199912000001</v>
          </cell>
          <cell r="AU42">
            <v>1154.712794</v>
          </cell>
        </row>
        <row r="43">
          <cell r="A43" t="str">
            <v>BESP</v>
          </cell>
          <cell r="B43" t="str">
            <v xml:space="preserve">    Bancos Españoles</v>
          </cell>
          <cell r="C43">
            <v>0</v>
          </cell>
          <cell r="D43">
            <v>0</v>
          </cell>
          <cell r="E43">
            <v>0</v>
          </cell>
          <cell r="F43">
            <v>0</v>
          </cell>
          <cell r="G43">
            <v>54.7</v>
          </cell>
          <cell r="H43">
            <v>54.7</v>
          </cell>
          <cell r="I43">
            <v>54.7</v>
          </cell>
          <cell r="J43">
            <v>54.7</v>
          </cell>
          <cell r="K43">
            <v>54.7</v>
          </cell>
          <cell r="L43">
            <v>54.7</v>
          </cell>
          <cell r="M43">
            <v>54.7</v>
          </cell>
          <cell r="N43">
            <v>54.7</v>
          </cell>
          <cell r="O43">
            <v>54.7</v>
          </cell>
          <cell r="P43">
            <v>54.7</v>
          </cell>
          <cell r="Q43">
            <v>54.7</v>
          </cell>
          <cell r="R43">
            <v>54.7</v>
          </cell>
          <cell r="S43">
            <v>54.7</v>
          </cell>
          <cell r="T43">
            <v>54.7</v>
          </cell>
          <cell r="U43">
            <v>54.704999999999998</v>
          </cell>
          <cell r="V43">
            <v>54.704999999999998</v>
          </cell>
          <cell r="W43">
            <v>54.7</v>
          </cell>
          <cell r="X43">
            <v>54.7</v>
          </cell>
          <cell r="Y43">
            <v>54.7</v>
          </cell>
          <cell r="Z43">
            <v>54.7</v>
          </cell>
          <cell r="AA43">
            <v>54.7</v>
          </cell>
          <cell r="AB43">
            <v>54.704999999999998</v>
          </cell>
          <cell r="AC43">
            <v>54.704999999999998</v>
          </cell>
          <cell r="AD43">
            <v>54.704999999999998</v>
          </cell>
          <cell r="AE43">
            <v>54.704999999999998</v>
          </cell>
          <cell r="AF43">
            <v>54.704999999999998</v>
          </cell>
          <cell r="AG43">
            <v>54.704999999999998</v>
          </cell>
          <cell r="AH43">
            <v>54.7</v>
          </cell>
          <cell r="AI43">
            <v>54.704999999999998</v>
          </cell>
          <cell r="AJ43">
            <v>54.704999999999998</v>
          </cell>
          <cell r="AK43">
            <v>54.704999999999998</v>
          </cell>
          <cell r="AL43">
            <v>54.704999999999998</v>
          </cell>
          <cell r="AM43">
            <v>54.704999999999998</v>
          </cell>
          <cell r="AN43">
            <v>54.704999999999998</v>
          </cell>
          <cell r="AO43">
            <v>54.704999999999998</v>
          </cell>
          <cell r="AP43">
            <v>54.704999999999998</v>
          </cell>
          <cell r="AQ43">
            <v>54.704999999999998</v>
          </cell>
          <cell r="AR43">
            <v>54.704999999999998</v>
          </cell>
          <cell r="AS43">
            <v>54.704999999999998</v>
          </cell>
          <cell r="AT43">
            <v>54.704999999999998</v>
          </cell>
          <cell r="AU43">
            <v>54.704999999999998</v>
          </cell>
        </row>
        <row r="44">
          <cell r="B44" t="str">
            <v>Bonos Globales</v>
          </cell>
          <cell r="C44">
            <v>0</v>
          </cell>
          <cell r="D44">
            <v>0</v>
          </cell>
          <cell r="E44">
            <v>0</v>
          </cell>
          <cell r="F44">
            <v>0</v>
          </cell>
          <cell r="G44">
            <v>0</v>
          </cell>
          <cell r="H44">
            <v>0</v>
          </cell>
          <cell r="I44">
            <v>0</v>
          </cell>
          <cell r="J44">
            <v>0</v>
          </cell>
          <cell r="K44">
            <v>1250</v>
          </cell>
          <cell r="L44">
            <v>1250</v>
          </cell>
          <cell r="M44">
            <v>1250</v>
          </cell>
          <cell r="N44">
            <v>1250</v>
          </cell>
          <cell r="O44">
            <v>2000</v>
          </cell>
          <cell r="P44">
            <v>2000</v>
          </cell>
          <cell r="Q44">
            <v>2000</v>
          </cell>
          <cell r="R44">
            <v>2000</v>
          </cell>
          <cell r="S44">
            <v>2000</v>
          </cell>
          <cell r="T44">
            <v>3000</v>
          </cell>
          <cell r="U44">
            <v>3000</v>
          </cell>
          <cell r="V44">
            <v>3000</v>
          </cell>
          <cell r="W44">
            <v>4000</v>
          </cell>
          <cell r="X44">
            <v>6000</v>
          </cell>
          <cell r="Y44">
            <v>6322.5239999999994</v>
          </cell>
          <cell r="Z44">
            <v>9072.5239999999994</v>
          </cell>
          <cell r="AA44">
            <v>9250</v>
          </cell>
          <cell r="AB44">
            <v>10500</v>
          </cell>
          <cell r="AC44">
            <v>11385.085999999999</v>
          </cell>
          <cell r="AD44">
            <v>11685.085999999999</v>
          </cell>
          <cell r="AE44">
            <v>13610.085999999999</v>
          </cell>
          <cell r="AF44">
            <v>14810.085999999999</v>
          </cell>
          <cell r="AG44">
            <v>16560.085999999999</v>
          </cell>
          <cell r="AH44">
            <v>16660</v>
          </cell>
          <cell r="AI44">
            <v>16410.085999999999</v>
          </cell>
          <cell r="AJ44">
            <v>19093.582999999999</v>
          </cell>
          <cell r="AK44">
            <v>21496.284</v>
          </cell>
          <cell r="AL44">
            <v>22746.284</v>
          </cell>
          <cell r="AM44">
            <v>22746.284</v>
          </cell>
          <cell r="AN44">
            <v>23987.95</v>
          </cell>
          <cell r="AO44">
            <v>39062.381107999994</v>
          </cell>
          <cell r="AP44">
            <v>39577.418458</v>
          </cell>
          <cell r="AQ44">
            <v>39719.718457999996</v>
          </cell>
          <cell r="AR44">
            <v>30047.139395079095</v>
          </cell>
          <cell r="AS44">
            <v>30047.139395079095</v>
          </cell>
          <cell r="AT44">
            <v>30904.683347786588</v>
          </cell>
          <cell r="AU44">
            <v>30904.683347786588</v>
          </cell>
        </row>
        <row r="45">
          <cell r="A45" t="str">
            <v>BG01/03</v>
          </cell>
          <cell r="B45" t="str">
            <v xml:space="preserve">    Bono Global I (8.375%)</v>
          </cell>
          <cell r="C45">
            <v>0</v>
          </cell>
          <cell r="D45">
            <v>0</v>
          </cell>
          <cell r="E45">
            <v>0</v>
          </cell>
          <cell r="F45">
            <v>0</v>
          </cell>
          <cell r="G45">
            <v>0</v>
          </cell>
          <cell r="H45">
            <v>0</v>
          </cell>
          <cell r="I45">
            <v>0</v>
          </cell>
          <cell r="J45">
            <v>0</v>
          </cell>
          <cell r="K45">
            <v>1250</v>
          </cell>
          <cell r="L45">
            <v>1250</v>
          </cell>
          <cell r="M45">
            <v>1250</v>
          </cell>
          <cell r="N45">
            <v>1250</v>
          </cell>
          <cell r="O45">
            <v>1250</v>
          </cell>
          <cell r="P45">
            <v>1250</v>
          </cell>
          <cell r="Q45">
            <v>1250</v>
          </cell>
          <cell r="R45">
            <v>1250</v>
          </cell>
          <cell r="S45">
            <v>1250</v>
          </cell>
          <cell r="T45">
            <v>1250</v>
          </cell>
          <cell r="U45">
            <v>1250</v>
          </cell>
          <cell r="V45">
            <v>1250</v>
          </cell>
          <cell r="W45">
            <v>1250</v>
          </cell>
          <cell r="X45">
            <v>1250</v>
          </cell>
          <cell r="Y45">
            <v>1250</v>
          </cell>
          <cell r="Z45">
            <v>1750</v>
          </cell>
          <cell r="AA45">
            <v>1750</v>
          </cell>
          <cell r="AB45">
            <v>1750</v>
          </cell>
          <cell r="AC45">
            <v>1750</v>
          </cell>
          <cell r="AD45">
            <v>2050</v>
          </cell>
          <cell r="AE45">
            <v>2050</v>
          </cell>
          <cell r="AF45">
            <v>2050</v>
          </cell>
          <cell r="AG45">
            <v>2050</v>
          </cell>
          <cell r="AH45">
            <v>2050</v>
          </cell>
          <cell r="AI45">
            <v>2050</v>
          </cell>
          <cell r="AJ45">
            <v>2050</v>
          </cell>
          <cell r="AK45">
            <v>2050</v>
          </cell>
          <cell r="AL45">
            <v>2050</v>
          </cell>
          <cell r="AM45">
            <v>2050</v>
          </cell>
          <cell r="AN45">
            <v>2024.2070000000001</v>
          </cell>
          <cell r="AO45">
            <v>1843.0809999999999</v>
          </cell>
          <cell r="AP45">
            <v>1843.0809999999999</v>
          </cell>
          <cell r="AQ45">
            <v>1843.0809999999999</v>
          </cell>
          <cell r="AR45">
            <v>1794.4560019999999</v>
          </cell>
          <cell r="AS45">
            <v>1794.4560019999999</v>
          </cell>
          <cell r="AT45">
            <v>1794.4560019999999</v>
          </cell>
          <cell r="AU45">
            <v>1794.4560019999999</v>
          </cell>
        </row>
        <row r="46">
          <cell r="A46" t="str">
            <v>BG02/99</v>
          </cell>
          <cell r="B46" t="str">
            <v xml:space="preserve">    Bono Global II (10.95%)</v>
          </cell>
          <cell r="C46">
            <v>0</v>
          </cell>
          <cell r="D46">
            <v>0</v>
          </cell>
          <cell r="E46">
            <v>0</v>
          </cell>
          <cell r="F46">
            <v>0</v>
          </cell>
          <cell r="G46">
            <v>0</v>
          </cell>
          <cell r="H46">
            <v>0</v>
          </cell>
          <cell r="I46">
            <v>0</v>
          </cell>
          <cell r="J46">
            <v>0</v>
          </cell>
          <cell r="K46">
            <v>0</v>
          </cell>
          <cell r="L46">
            <v>0</v>
          </cell>
          <cell r="M46">
            <v>0</v>
          </cell>
          <cell r="N46">
            <v>0</v>
          </cell>
          <cell r="O46">
            <v>750</v>
          </cell>
          <cell r="P46">
            <v>750</v>
          </cell>
          <cell r="Q46">
            <v>750</v>
          </cell>
          <cell r="R46">
            <v>750</v>
          </cell>
          <cell r="S46">
            <v>750</v>
          </cell>
          <cell r="T46">
            <v>750</v>
          </cell>
          <cell r="U46">
            <v>750</v>
          </cell>
          <cell r="V46">
            <v>750</v>
          </cell>
          <cell r="W46">
            <v>750</v>
          </cell>
          <cell r="X46">
            <v>750</v>
          </cell>
          <cell r="Y46">
            <v>750</v>
          </cell>
          <cell r="Z46">
            <v>750</v>
          </cell>
          <cell r="AA46">
            <v>750</v>
          </cell>
          <cell r="AB46">
            <v>750</v>
          </cell>
          <cell r="AC46">
            <v>750</v>
          </cell>
          <cell r="AD46">
            <v>750</v>
          </cell>
          <cell r="AE46">
            <v>750</v>
          </cell>
          <cell r="AF46">
            <v>750</v>
          </cell>
          <cell r="AG46">
            <v>750</v>
          </cell>
          <cell r="AH46">
            <v>750</v>
          </cell>
          <cell r="AI46">
            <v>0</v>
          </cell>
          <cell r="AJ46">
            <v>0</v>
          </cell>
          <cell r="AK46">
            <v>0</v>
          </cell>
          <cell r="AL46">
            <v>0</v>
          </cell>
          <cell r="AM46">
            <v>0</v>
          </cell>
          <cell r="AN46">
            <v>0</v>
          </cell>
          <cell r="AO46">
            <v>0</v>
          </cell>
          <cell r="AP46">
            <v>0</v>
          </cell>
          <cell r="AQ46">
            <v>0</v>
          </cell>
          <cell r="AR46">
            <v>0</v>
          </cell>
          <cell r="AS46">
            <v>0</v>
          </cell>
          <cell r="AT46">
            <v>0</v>
          </cell>
          <cell r="AU46">
            <v>0</v>
          </cell>
        </row>
        <row r="47">
          <cell r="A47" t="str">
            <v>BG03/01</v>
          </cell>
          <cell r="B47" t="str">
            <v xml:space="preserve">    Bono Global III (9,25%)</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1000</v>
          </cell>
          <cell r="U47">
            <v>1000</v>
          </cell>
          <cell r="V47">
            <v>1000</v>
          </cell>
          <cell r="W47">
            <v>1000</v>
          </cell>
          <cell r="X47">
            <v>1000</v>
          </cell>
          <cell r="Y47">
            <v>1000</v>
          </cell>
          <cell r="Z47">
            <v>1000</v>
          </cell>
          <cell r="AA47">
            <v>1000</v>
          </cell>
          <cell r="AB47">
            <v>1000</v>
          </cell>
          <cell r="AC47">
            <v>1200</v>
          </cell>
          <cell r="AD47">
            <v>1200</v>
          </cell>
          <cell r="AE47">
            <v>1200</v>
          </cell>
          <cell r="AF47">
            <v>1200</v>
          </cell>
          <cell r="AG47">
            <v>1200</v>
          </cell>
          <cell r="AH47">
            <v>1200</v>
          </cell>
          <cell r="AI47">
            <v>1200</v>
          </cell>
          <cell r="AJ47">
            <v>1200</v>
          </cell>
          <cell r="AK47">
            <v>1200</v>
          </cell>
          <cell r="AL47">
            <v>1200</v>
          </cell>
          <cell r="AM47">
            <v>1200</v>
          </cell>
          <cell r="AN47">
            <v>0</v>
          </cell>
          <cell r="AO47">
            <v>0</v>
          </cell>
          <cell r="AP47">
            <v>0</v>
          </cell>
          <cell r="AQ47">
            <v>0</v>
          </cell>
          <cell r="AR47">
            <v>0</v>
          </cell>
          <cell r="AS47">
            <v>0</v>
          </cell>
          <cell r="AT47">
            <v>0</v>
          </cell>
          <cell r="AU47">
            <v>0</v>
          </cell>
        </row>
        <row r="48">
          <cell r="A48" t="str">
            <v>BG04/06</v>
          </cell>
          <cell r="B48" t="str">
            <v xml:space="preserve">    Bono Global IV (11%)</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1000</v>
          </cell>
          <cell r="X48">
            <v>1000</v>
          </cell>
          <cell r="Y48">
            <v>1000</v>
          </cell>
          <cell r="Z48">
            <v>1000</v>
          </cell>
          <cell r="AA48">
            <v>1000</v>
          </cell>
          <cell r="AB48">
            <v>1000</v>
          </cell>
          <cell r="AC48">
            <v>1000</v>
          </cell>
          <cell r="AD48">
            <v>1000</v>
          </cell>
          <cell r="AE48">
            <v>1300</v>
          </cell>
          <cell r="AF48">
            <v>1300</v>
          </cell>
          <cell r="AG48">
            <v>1300</v>
          </cell>
          <cell r="AH48">
            <v>1300</v>
          </cell>
          <cell r="AI48">
            <v>1300</v>
          </cell>
          <cell r="AJ48">
            <v>1300</v>
          </cell>
          <cell r="AK48">
            <v>1300</v>
          </cell>
          <cell r="AL48">
            <v>1300</v>
          </cell>
          <cell r="AM48">
            <v>1300</v>
          </cell>
          <cell r="AN48">
            <v>1290.325</v>
          </cell>
          <cell r="AO48">
            <v>1212.53</v>
          </cell>
          <cell r="AP48">
            <v>1212.53</v>
          </cell>
          <cell r="AQ48">
            <v>1212.53</v>
          </cell>
          <cell r="AR48">
            <v>1185.6440259999999</v>
          </cell>
          <cell r="AS48">
            <v>1185.6440259999999</v>
          </cell>
          <cell r="AT48">
            <v>1185.6440259999999</v>
          </cell>
          <cell r="AU48">
            <v>1185.6440259999999</v>
          </cell>
        </row>
        <row r="49">
          <cell r="A49" t="str">
            <v>BG05/17</v>
          </cell>
          <cell r="B49" t="str">
            <v xml:space="preserve">    Bono Global V Megabono</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2000</v>
          </cell>
          <cell r="Y49">
            <v>2322.5239999999999</v>
          </cell>
          <cell r="Z49">
            <v>2322.5239999999999</v>
          </cell>
          <cell r="AA49">
            <v>2500</v>
          </cell>
          <cell r="AB49">
            <v>3250</v>
          </cell>
          <cell r="AC49">
            <v>3250</v>
          </cell>
          <cell r="AD49">
            <v>3250</v>
          </cell>
          <cell r="AE49">
            <v>3875</v>
          </cell>
          <cell r="AF49">
            <v>4075</v>
          </cell>
          <cell r="AG49">
            <v>4075</v>
          </cell>
          <cell r="AH49">
            <v>4075</v>
          </cell>
          <cell r="AI49">
            <v>4575</v>
          </cell>
          <cell r="AJ49">
            <v>4575</v>
          </cell>
          <cell r="AK49">
            <v>4575</v>
          </cell>
          <cell r="AL49">
            <v>4575</v>
          </cell>
          <cell r="AM49">
            <v>4575</v>
          </cell>
          <cell r="AN49">
            <v>4575</v>
          </cell>
          <cell r="AO49">
            <v>2503.056</v>
          </cell>
          <cell r="AP49">
            <v>2503.056</v>
          </cell>
          <cell r="AQ49">
            <v>2503.056</v>
          </cell>
          <cell r="AR49">
            <v>1908.680758</v>
          </cell>
          <cell r="AS49">
            <v>1908.680758</v>
          </cell>
          <cell r="AT49">
            <v>1908.680758</v>
          </cell>
          <cell r="AU49">
            <v>1908.680758</v>
          </cell>
        </row>
        <row r="50">
          <cell r="A50" t="str">
            <v>BG06/27</v>
          </cell>
          <cell r="B50" t="str">
            <v xml:space="preserve">    Bono Global VI (9.75%)</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2250</v>
          </cell>
          <cell r="AA50">
            <v>2250</v>
          </cell>
          <cell r="AB50">
            <v>2750</v>
          </cell>
          <cell r="AC50">
            <v>3435.0859999999998</v>
          </cell>
          <cell r="AD50">
            <v>3435.0859999999998</v>
          </cell>
          <cell r="AE50">
            <v>3435.0859999999998</v>
          </cell>
          <cell r="AF50">
            <v>3435.0859999999998</v>
          </cell>
          <cell r="AG50">
            <v>3435.0859999999998</v>
          </cell>
          <cell r="AH50">
            <v>3535</v>
          </cell>
          <cell r="AI50">
            <v>3535.0859999999998</v>
          </cell>
          <cell r="AJ50">
            <v>3535.0859999999998</v>
          </cell>
          <cell r="AK50">
            <v>3535.0859999999998</v>
          </cell>
          <cell r="AL50">
            <v>3535.0859999999998</v>
          </cell>
          <cell r="AM50">
            <v>3535.0859999999998</v>
          </cell>
          <cell r="AN50">
            <v>3535.0859999999998</v>
          </cell>
          <cell r="AO50">
            <v>995.33199999999999</v>
          </cell>
          <cell r="AP50">
            <v>995.33199999999999</v>
          </cell>
          <cell r="AQ50">
            <v>995.33199999999999</v>
          </cell>
          <cell r="AR50">
            <v>809.92699800000003</v>
          </cell>
          <cell r="AS50">
            <v>809.92699800000003</v>
          </cell>
          <cell r="AT50">
            <v>809.92699800000003</v>
          </cell>
          <cell r="AU50">
            <v>809.92699800000003</v>
          </cell>
        </row>
        <row r="51">
          <cell r="A51" t="str">
            <v>BG07/05</v>
          </cell>
          <cell r="B51" t="str">
            <v xml:space="preserve">    Bono Global VII (11%)</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1000</v>
          </cell>
          <cell r="AF51">
            <v>1000</v>
          </cell>
          <cell r="AG51">
            <v>1000</v>
          </cell>
          <cell r="AH51">
            <v>1000</v>
          </cell>
          <cell r="AI51">
            <v>1000</v>
          </cell>
          <cell r="AJ51">
            <v>1000</v>
          </cell>
          <cell r="AK51">
            <v>1000</v>
          </cell>
          <cell r="AL51">
            <v>1000</v>
          </cell>
          <cell r="AM51">
            <v>1000</v>
          </cell>
          <cell r="AN51">
            <v>908.18200000000002</v>
          </cell>
          <cell r="AO51">
            <v>861.79700000000003</v>
          </cell>
          <cell r="AP51">
            <v>861.79700000000003</v>
          </cell>
          <cell r="AQ51">
            <v>861.79700000000003</v>
          </cell>
          <cell r="AR51">
            <v>821.55551600000001</v>
          </cell>
          <cell r="AS51">
            <v>821.55551600000001</v>
          </cell>
          <cell r="AT51">
            <v>821.55551600000001</v>
          </cell>
          <cell r="AU51">
            <v>821.55551600000001</v>
          </cell>
        </row>
        <row r="52">
          <cell r="A52" t="str">
            <v>BG08/19</v>
          </cell>
          <cell r="B52" t="str">
            <v xml:space="preserve">    Bono Global VIII (12,125%)</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1000</v>
          </cell>
          <cell r="AG52">
            <v>1000</v>
          </cell>
          <cell r="AH52">
            <v>1000</v>
          </cell>
          <cell r="AI52">
            <v>1000</v>
          </cell>
          <cell r="AJ52">
            <v>1433.4970000000001</v>
          </cell>
          <cell r="AK52">
            <v>1433.4970000000001</v>
          </cell>
          <cell r="AL52">
            <v>1433.4970000000001</v>
          </cell>
          <cell r="AM52">
            <v>1433.4970000000001</v>
          </cell>
          <cell r="AN52">
            <v>1433.4970000000001</v>
          </cell>
          <cell r="AO52">
            <v>176.458</v>
          </cell>
          <cell r="AP52">
            <v>176.458</v>
          </cell>
          <cell r="AQ52">
            <v>176.458</v>
          </cell>
          <cell r="AR52">
            <v>146.77999800000001</v>
          </cell>
          <cell r="AS52">
            <v>146.77999800000001</v>
          </cell>
          <cell r="AT52">
            <v>146.77999800000001</v>
          </cell>
          <cell r="AU52">
            <v>146.77999800000001</v>
          </cell>
        </row>
        <row r="53">
          <cell r="A53" t="str">
            <v>BG09/09</v>
          </cell>
          <cell r="B53" t="str">
            <v xml:space="preserve">    Bono Global IX (11,75%)</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1750</v>
          </cell>
          <cell r="AH53">
            <v>1750</v>
          </cell>
          <cell r="AI53">
            <v>1750</v>
          </cell>
          <cell r="AJ53">
            <v>1750</v>
          </cell>
          <cell r="AK53">
            <v>1750</v>
          </cell>
          <cell r="AL53">
            <v>1750</v>
          </cell>
          <cell r="AM53">
            <v>1750</v>
          </cell>
          <cell r="AN53">
            <v>1750</v>
          </cell>
          <cell r="AO53">
            <v>1413.433</v>
          </cell>
          <cell r="AP53">
            <v>1413.433</v>
          </cell>
          <cell r="AQ53">
            <v>1413.433</v>
          </cell>
          <cell r="AR53">
            <v>1197.0340100000001</v>
          </cell>
          <cell r="AS53">
            <v>1197.0340100000001</v>
          </cell>
          <cell r="AT53">
            <v>1197.0340100000001</v>
          </cell>
          <cell r="AU53">
            <v>1197.0340100000001</v>
          </cell>
        </row>
        <row r="54">
          <cell r="A54" t="str">
            <v>BG10/20</v>
          </cell>
          <cell r="B54" t="str">
            <v xml:space="preserve">    Bono Global X (12%)</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1250</v>
          </cell>
          <cell r="AK54">
            <v>1250</v>
          </cell>
          <cell r="AL54">
            <v>1250</v>
          </cell>
          <cell r="AM54">
            <v>1250</v>
          </cell>
          <cell r="AN54">
            <v>1250</v>
          </cell>
          <cell r="AO54">
            <v>158.08000000000001</v>
          </cell>
          <cell r="AP54">
            <v>158.08000000000001</v>
          </cell>
          <cell r="AQ54">
            <v>158.08000000000001</v>
          </cell>
          <cell r="AR54">
            <v>121.650998</v>
          </cell>
          <cell r="AS54">
            <v>121.650998</v>
          </cell>
          <cell r="AT54">
            <v>121.650998</v>
          </cell>
          <cell r="AU54">
            <v>121.650998</v>
          </cell>
        </row>
        <row r="55">
          <cell r="A55" t="str">
            <v>BG11/10</v>
          </cell>
          <cell r="B55" t="str">
            <v xml:space="preserve">    Bono Global XI (11,375%)</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1000</v>
          </cell>
          <cell r="AK55">
            <v>1000</v>
          </cell>
          <cell r="AL55">
            <v>1000</v>
          </cell>
          <cell r="AM55">
            <v>1000</v>
          </cell>
          <cell r="AN55">
            <v>1000</v>
          </cell>
          <cell r="AO55">
            <v>860.07399999999996</v>
          </cell>
          <cell r="AP55">
            <v>860.07399999999996</v>
          </cell>
          <cell r="AQ55">
            <v>860.07399999999996</v>
          </cell>
          <cell r="AR55">
            <v>775.12199899999996</v>
          </cell>
          <cell r="AS55">
            <v>775.12199899999996</v>
          </cell>
          <cell r="AT55">
            <v>775.12199899999996</v>
          </cell>
          <cell r="AU55">
            <v>775.12199899999996</v>
          </cell>
        </row>
        <row r="56">
          <cell r="A56" t="str">
            <v>BG12/15</v>
          </cell>
          <cell r="B56" t="str">
            <v xml:space="preserve">    Bono Global XII (11,75%)</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2402.701</v>
          </cell>
          <cell r="AL56">
            <v>2402.701</v>
          </cell>
          <cell r="AM56">
            <v>2402.701</v>
          </cell>
          <cell r="AN56">
            <v>2402.701</v>
          </cell>
          <cell r="AO56">
            <v>902.94975499999998</v>
          </cell>
          <cell r="AP56">
            <v>902.94975499999998</v>
          </cell>
          <cell r="AQ56">
            <v>902.94975499999998</v>
          </cell>
          <cell r="AR56">
            <v>718.19999900000005</v>
          </cell>
          <cell r="AS56">
            <v>718.19999900000005</v>
          </cell>
          <cell r="AT56">
            <v>718.19999900000005</v>
          </cell>
          <cell r="AU56">
            <v>718.19999900000005</v>
          </cell>
        </row>
        <row r="57">
          <cell r="A57" t="str">
            <v>BG13/30</v>
          </cell>
          <cell r="B57" t="str">
            <v xml:space="preserve">    Bono Global XIII (10,25%)</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1250</v>
          </cell>
          <cell r="AM57">
            <v>1250</v>
          </cell>
          <cell r="AN57">
            <v>1250</v>
          </cell>
          <cell r="AO57">
            <v>240.505</v>
          </cell>
          <cell r="AP57">
            <v>240.505</v>
          </cell>
          <cell r="AQ57">
            <v>240.505</v>
          </cell>
          <cell r="AR57">
            <v>166.023</v>
          </cell>
          <cell r="AS57">
            <v>166.023</v>
          </cell>
          <cell r="AT57">
            <v>166.023</v>
          </cell>
          <cell r="AU57">
            <v>166.023</v>
          </cell>
        </row>
        <row r="58">
          <cell r="A58" t="str">
            <v>BG14/31</v>
          </cell>
          <cell r="B58" t="str">
            <v xml:space="preserve">    Bono Global XIV (12%)</v>
          </cell>
          <cell r="AN58">
            <v>975</v>
          </cell>
          <cell r="AO58">
            <v>15.23</v>
          </cell>
          <cell r="AP58">
            <v>15.23</v>
          </cell>
          <cell r="AQ58">
            <v>15.23</v>
          </cell>
          <cell r="AR58">
            <v>13.21</v>
          </cell>
          <cell r="AS58">
            <v>13.21</v>
          </cell>
          <cell r="AT58">
            <v>13.21</v>
          </cell>
          <cell r="AU58">
            <v>13.21</v>
          </cell>
        </row>
        <row r="59">
          <cell r="A59" t="str">
            <v>BG15/12</v>
          </cell>
          <cell r="B59" t="str">
            <v xml:space="preserve">    Bono Global XV (12,375%)</v>
          </cell>
          <cell r="AN59">
            <v>1593.952</v>
          </cell>
          <cell r="AO59">
            <v>922.99199999999996</v>
          </cell>
          <cell r="AP59">
            <v>922.99199999999996</v>
          </cell>
          <cell r="AQ59">
            <v>922.99199999999996</v>
          </cell>
          <cell r="AR59">
            <v>465.35000100000002</v>
          </cell>
          <cell r="AS59">
            <v>465.35000100000002</v>
          </cell>
          <cell r="AT59">
            <v>465.35000100000002</v>
          </cell>
          <cell r="AU59">
            <v>465.35000100000002</v>
          </cell>
        </row>
        <row r="60">
          <cell r="A60" t="str">
            <v>BG16/08$</v>
          </cell>
          <cell r="B60" t="str">
            <v xml:space="preserve">    Bono Global XVI (10,00%-12,00%)</v>
          </cell>
          <cell r="AO60">
            <v>930.80370300000004</v>
          </cell>
          <cell r="AP60">
            <v>930.80370300000004</v>
          </cell>
          <cell r="AQ60">
            <v>930.80370300000004</v>
          </cell>
          <cell r="AR60">
            <v>725.29306599999995</v>
          </cell>
          <cell r="AS60">
            <v>725.29306599999995</v>
          </cell>
          <cell r="AT60">
            <v>725.29306599999995</v>
          </cell>
          <cell r="AU60">
            <v>725.29306599999995</v>
          </cell>
        </row>
        <row r="61">
          <cell r="A61" t="str">
            <v>BG17/08</v>
          </cell>
          <cell r="B61" t="str">
            <v xml:space="preserve">    Bono Global XVII (7,00%-15,50%)</v>
          </cell>
          <cell r="AO61">
            <v>10841.954</v>
          </cell>
          <cell r="AP61">
            <v>11018.781999999999</v>
          </cell>
          <cell r="AQ61">
            <v>11121.281999999999</v>
          </cell>
          <cell r="AR61">
            <v>5024.6663859999999</v>
          </cell>
          <cell r="AS61">
            <v>5024.6663859999999</v>
          </cell>
          <cell r="AT61">
            <v>5024.6663859999999</v>
          </cell>
          <cell r="AU61">
            <v>5024.6663859999999</v>
          </cell>
        </row>
        <row r="62">
          <cell r="A62" t="str">
            <v>BG18/18</v>
          </cell>
          <cell r="B62" t="str">
            <v xml:space="preserve">    Bono Global XVIII (12,25%)</v>
          </cell>
          <cell r="AO62">
            <v>6367.3649999999998</v>
          </cell>
          <cell r="AP62">
            <v>6705.5739999999996</v>
          </cell>
          <cell r="AQ62">
            <v>6745.3739999999998</v>
          </cell>
          <cell r="AR62">
            <v>5704.92353820063</v>
          </cell>
          <cell r="AS62">
            <v>5704.92353820063</v>
          </cell>
          <cell r="AT62">
            <v>6054.3501049154183</v>
          </cell>
          <cell r="AU62">
            <v>6054.3501049154183</v>
          </cell>
        </row>
        <row r="63">
          <cell r="A63" t="str">
            <v>BG19/31</v>
          </cell>
          <cell r="B63" t="str">
            <v xml:space="preserve">    Bono Global XIX (12,00%)</v>
          </cell>
          <cell r="AO63">
            <v>8816.7406499999997</v>
          </cell>
          <cell r="AP63">
            <v>8816.741</v>
          </cell>
          <cell r="AQ63">
            <v>8816.741</v>
          </cell>
          <cell r="AR63">
            <v>8468.6230998784649</v>
          </cell>
          <cell r="AS63">
            <v>8468.6230998784649</v>
          </cell>
          <cell r="AT63">
            <v>8976.7404858711725</v>
          </cell>
          <cell r="AU63">
            <v>8976.7404858711725</v>
          </cell>
        </row>
        <row r="64">
          <cell r="A64" t="str">
            <v>BG08/Pesificado</v>
          </cell>
          <cell r="B64" t="str">
            <v>Global 2008 7-15,5%/PESIFICADO</v>
          </cell>
        </row>
        <row r="65">
          <cell r="A65" t="str">
            <v>GLO17 PES</v>
          </cell>
          <cell r="B65" t="str">
            <v>Bono Cupón Cero</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1190.0275185345499</v>
          </cell>
          <cell r="AJ65">
            <v>1219.144585893564</v>
          </cell>
          <cell r="AK65">
            <v>1248.2616532525776</v>
          </cell>
          <cell r="AL65">
            <v>1277.6986883847674</v>
          </cell>
          <cell r="AM65">
            <v>1054.0862289814379</v>
          </cell>
          <cell r="AN65">
            <v>1079.3189843049806</v>
          </cell>
          <cell r="AO65">
            <v>850.83967656926325</v>
          </cell>
          <cell r="AP65">
            <v>871.80022183268034</v>
          </cell>
          <cell r="AQ65">
            <v>621.80022183268034</v>
          </cell>
          <cell r="AR65">
            <v>638.40252496203448</v>
          </cell>
          <cell r="AS65">
            <v>653.81336899999997</v>
          </cell>
          <cell r="AT65">
            <v>669.40911989772167</v>
          </cell>
          <cell r="AU65">
            <v>685.15806145819306</v>
          </cell>
        </row>
        <row r="66">
          <cell r="A66" t="str">
            <v>ZCBMA00</v>
          </cell>
          <cell r="B66" t="str">
            <v xml:space="preserve">    Serie A - Venc. 15/10/2000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238.55449453551913</v>
          </cell>
          <cell r="AJ66">
            <v>242.15844262295082</v>
          </cell>
          <cell r="AK66">
            <v>245.7623907103825</v>
          </cell>
          <cell r="AL66">
            <v>249.40594262295082</v>
          </cell>
          <cell r="AM66">
            <v>0</v>
          </cell>
          <cell r="AN66">
            <v>0</v>
          </cell>
          <cell r="AO66">
            <v>0</v>
          </cell>
          <cell r="AP66">
            <v>0</v>
          </cell>
          <cell r="AQ66">
            <v>0</v>
          </cell>
          <cell r="AR66">
            <v>0</v>
          </cell>
          <cell r="AS66">
            <v>653.81336899999997</v>
          </cell>
          <cell r="AT66">
            <v>0</v>
          </cell>
          <cell r="AU66">
            <v>0</v>
          </cell>
        </row>
        <row r="67">
          <cell r="A67" t="str">
            <v>ZCBMB01</v>
          </cell>
          <cell r="B67" t="str">
            <v xml:space="preserve">    Serie B - Venc. 15/04/2001</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225.25745894160585</v>
          </cell>
          <cell r="AJ67">
            <v>230.03786496350367</v>
          </cell>
          <cell r="AK67">
            <v>234.81827098540145</v>
          </cell>
          <cell r="AL67">
            <v>239.65120894160583</v>
          </cell>
          <cell r="AM67">
            <v>244.48414689781021</v>
          </cell>
          <cell r="AN67">
            <v>249.21202098540147</v>
          </cell>
          <cell r="AO67">
            <v>0</v>
          </cell>
          <cell r="AP67">
            <v>0</v>
          </cell>
          <cell r="AQ67">
            <v>0</v>
          </cell>
          <cell r="AR67">
            <v>0</v>
          </cell>
          <cell r="AT67">
            <v>0</v>
          </cell>
          <cell r="AU67">
            <v>0</v>
          </cell>
        </row>
        <row r="68">
          <cell r="A68" t="str">
            <v>ZCBMC01</v>
          </cell>
          <cell r="B68" t="str">
            <v xml:space="preserve">    Serie C - Venc. 15/10/2001</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212.98324213406292</v>
          </cell>
          <cell r="AJ68">
            <v>218.13389192886456</v>
          </cell>
          <cell r="AK68">
            <v>223.28454172366622</v>
          </cell>
          <cell r="AL68">
            <v>228.49179206566347</v>
          </cell>
          <cell r="AM68">
            <v>233.69904240766073</v>
          </cell>
          <cell r="AN68">
            <v>238.79309165526675</v>
          </cell>
          <cell r="AO68">
            <v>243.94374145006839</v>
          </cell>
          <cell r="AP68">
            <v>249.15099179206567</v>
          </cell>
          <cell r="AQ68">
            <v>-0.8490082079343324</v>
          </cell>
          <cell r="AR68">
            <v>0</v>
          </cell>
          <cell r="AT68">
            <v>0</v>
          </cell>
          <cell r="AU68">
            <v>0</v>
          </cell>
        </row>
        <row r="69">
          <cell r="A69" t="str">
            <v>ZCBMD02</v>
          </cell>
          <cell r="B69" t="str">
            <v xml:space="preserve">    Serie D - Venc. 15/10/2002</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191.6515579379562</v>
          </cell>
          <cell r="AJ69">
            <v>196.86226277372265</v>
          </cell>
          <cell r="AK69">
            <v>202.07296760948907</v>
          </cell>
          <cell r="AL69">
            <v>207.34093293795621</v>
          </cell>
          <cell r="AM69">
            <v>212.60889826642335</v>
          </cell>
          <cell r="AN69">
            <v>217.76234260948905</v>
          </cell>
          <cell r="AO69">
            <v>222.97304744525547</v>
          </cell>
          <cell r="AP69">
            <v>228.24101277372262</v>
          </cell>
          <cell r="AQ69">
            <v>228.24101277372262</v>
          </cell>
          <cell r="AR69">
            <v>233.50897810218979</v>
          </cell>
          <cell r="AS69">
            <v>239.1458142710498</v>
          </cell>
          <cell r="AT69">
            <v>244.85028396292623</v>
          </cell>
          <cell r="AU69">
            <v>250.61078632026803</v>
          </cell>
        </row>
        <row r="70">
          <cell r="A70" t="str">
            <v>ZCBME03</v>
          </cell>
          <cell r="B70" t="str">
            <v xml:space="preserve">    Serie E - Venc. 15/10/2003</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170.47683778234085</v>
          </cell>
          <cell r="AJ70">
            <v>175.7056006160164</v>
          </cell>
          <cell r="AK70">
            <v>180.93436344969197</v>
          </cell>
          <cell r="AL70">
            <v>186.22058521560572</v>
          </cell>
          <cell r="AM70">
            <v>191.5068069815195</v>
          </cell>
          <cell r="AN70">
            <v>196.67811088295687</v>
          </cell>
          <cell r="AO70">
            <v>201.90687371663245</v>
          </cell>
          <cell r="AP70">
            <v>207.1930954825462</v>
          </cell>
          <cell r="AQ70">
            <v>207.1930954825462</v>
          </cell>
          <cell r="AR70">
            <v>212.47931724845995</v>
          </cell>
          <cell r="AS70">
            <v>217.6085037591244</v>
          </cell>
          <cell r="AT70">
            <v>222.79923276340276</v>
          </cell>
          <cell r="AU70">
            <v>228.04094816913968</v>
          </cell>
        </row>
        <row r="71">
          <cell r="A71" t="str">
            <v>ZCBMF04</v>
          </cell>
          <cell r="B71" t="str">
            <v xml:space="preserve">    Serie F - Venc. 15/10/2004</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151.10392720306513</v>
          </cell>
          <cell r="AJ71">
            <v>156.24652298850575</v>
          </cell>
          <cell r="AK71">
            <v>161.38911877394636</v>
          </cell>
          <cell r="AL71">
            <v>166.58822660098522</v>
          </cell>
          <cell r="AM71">
            <v>171.78733442802408</v>
          </cell>
          <cell r="AN71">
            <v>176.87341817186643</v>
          </cell>
          <cell r="AO71">
            <v>182.01601395730705</v>
          </cell>
          <cell r="AP71">
            <v>187.21512178434591</v>
          </cell>
          <cell r="AQ71">
            <v>187.21512178434591</v>
          </cell>
          <cell r="AR71">
            <v>192.41422961138477</v>
          </cell>
          <cell r="AS71">
            <v>197.05905096982579</v>
          </cell>
          <cell r="AT71">
            <v>201.75960317139271</v>
          </cell>
          <cell r="AU71">
            <v>206.50632696878532</v>
          </cell>
        </row>
        <row r="72">
          <cell r="A72" t="str">
            <v>EL</v>
          </cell>
          <cell r="B72" t="str">
            <v>Euronotas (Total)</v>
          </cell>
          <cell r="C72">
            <v>500</v>
          </cell>
          <cell r="D72">
            <v>500</v>
          </cell>
          <cell r="E72">
            <v>500</v>
          </cell>
          <cell r="F72">
            <v>500</v>
          </cell>
          <cell r="G72">
            <v>450</v>
          </cell>
          <cell r="H72">
            <v>450</v>
          </cell>
          <cell r="I72">
            <v>706</v>
          </cell>
          <cell r="J72">
            <v>1521</v>
          </cell>
          <cell r="K72">
            <v>1344.3</v>
          </cell>
          <cell r="L72">
            <v>1694.3</v>
          </cell>
          <cell r="M72">
            <v>1583.5</v>
          </cell>
          <cell r="N72">
            <v>2229.1999999999998</v>
          </cell>
          <cell r="O72">
            <v>3135.2000000000003</v>
          </cell>
          <cell r="P72">
            <v>3186.2069999999994</v>
          </cell>
          <cell r="Q72">
            <v>3116.4880000000003</v>
          </cell>
          <cell r="R72">
            <v>4708.9759999999997</v>
          </cell>
          <cell r="S72">
            <v>6391.0580000000018</v>
          </cell>
          <cell r="T72">
            <v>7373.7580000000007</v>
          </cell>
          <cell r="U72">
            <v>10018.364</v>
          </cell>
          <cell r="V72">
            <v>11142.913</v>
          </cell>
          <cell r="W72">
            <v>13265.6</v>
          </cell>
          <cell r="X72">
            <v>14311.309999999996</v>
          </cell>
          <cell r="Y72">
            <v>15317.809999999996</v>
          </cell>
          <cell r="Z72">
            <v>15465.555</v>
          </cell>
          <cell r="AA72">
            <v>16207.369000000001</v>
          </cell>
          <cell r="AB72">
            <v>17295.962000000003</v>
          </cell>
          <cell r="AC72">
            <v>20562.355</v>
          </cell>
          <cell r="AD72">
            <v>23837.216</v>
          </cell>
          <cell r="AE72">
            <v>23741.902999999995</v>
          </cell>
          <cell r="AF72">
            <v>23038.814000000002</v>
          </cell>
          <cell r="AG72">
            <v>24135.850999999995</v>
          </cell>
          <cell r="AH72">
            <v>26232.649999999991</v>
          </cell>
          <cell r="AI72">
            <v>27021.260000000009</v>
          </cell>
          <cell r="AJ72">
            <v>27145.400999999983</v>
          </cell>
          <cell r="AK72">
            <v>29439.003999999997</v>
          </cell>
          <cell r="AL72">
            <v>28091.969000000001</v>
          </cell>
          <cell r="AM72">
            <v>28977.365999999991</v>
          </cell>
          <cell r="AN72">
            <v>26695.616978000009</v>
          </cell>
          <cell r="AO72">
            <v>24365.95835500001</v>
          </cell>
          <cell r="AP72">
            <v>25414.800977862858</v>
          </cell>
          <cell r="AQ72">
            <v>25414.800977862858</v>
          </cell>
          <cell r="AR72">
            <v>24071.175819393349</v>
          </cell>
          <cell r="AS72">
            <v>23796.767157729035</v>
          </cell>
          <cell r="AT72">
            <v>26364.921584957137</v>
          </cell>
          <cell r="AU72">
            <v>26251.847998148634</v>
          </cell>
        </row>
        <row r="73">
          <cell r="A73" t="str">
            <v>EL</v>
          </cell>
          <cell r="B73" t="str">
            <v>Euronotas en Dólares</v>
          </cell>
          <cell r="C73">
            <v>500</v>
          </cell>
          <cell r="D73">
            <v>500</v>
          </cell>
          <cell r="E73">
            <v>500</v>
          </cell>
          <cell r="F73">
            <v>500</v>
          </cell>
          <cell r="G73">
            <v>450</v>
          </cell>
          <cell r="H73">
            <v>450</v>
          </cell>
          <cell r="I73">
            <v>706</v>
          </cell>
          <cell r="J73">
            <v>956</v>
          </cell>
          <cell r="K73">
            <v>756</v>
          </cell>
          <cell r="L73">
            <v>1106</v>
          </cell>
          <cell r="M73">
            <v>956</v>
          </cell>
          <cell r="N73">
            <v>1056</v>
          </cell>
          <cell r="O73">
            <v>1143.3</v>
          </cell>
          <cell r="P73">
            <v>793.3</v>
          </cell>
          <cell r="Q73">
            <v>687.3</v>
          </cell>
          <cell r="R73">
            <v>687.3</v>
          </cell>
          <cell r="S73">
            <v>812.3</v>
          </cell>
          <cell r="T73">
            <v>812.3</v>
          </cell>
          <cell r="U73">
            <v>787.34400000000005</v>
          </cell>
          <cell r="V73">
            <v>1075</v>
          </cell>
          <cell r="W73">
            <v>950</v>
          </cell>
          <cell r="X73">
            <v>950</v>
          </cell>
          <cell r="Y73">
            <v>950</v>
          </cell>
          <cell r="Z73">
            <v>850</v>
          </cell>
          <cell r="AA73">
            <v>1100</v>
          </cell>
          <cell r="AB73">
            <v>1100</v>
          </cell>
          <cell r="AC73">
            <v>2100</v>
          </cell>
          <cell r="AD73">
            <v>2100</v>
          </cell>
          <cell r="AE73">
            <v>2100</v>
          </cell>
          <cell r="AF73">
            <v>2225</v>
          </cell>
          <cell r="AG73">
            <v>2525</v>
          </cell>
          <cell r="AH73">
            <v>2025</v>
          </cell>
          <cell r="AI73">
            <v>2025</v>
          </cell>
          <cell r="AJ73">
            <v>1835.894</v>
          </cell>
          <cell r="AK73">
            <v>1835.894</v>
          </cell>
          <cell r="AL73">
            <v>1735.894</v>
          </cell>
          <cell r="AM73">
            <v>1735.894</v>
          </cell>
          <cell r="AN73">
            <v>1578.242</v>
          </cell>
          <cell r="AO73">
            <v>946.29399999999998</v>
          </cell>
          <cell r="AP73">
            <v>946.29399999999998</v>
          </cell>
          <cell r="AQ73">
            <v>946.29399999999998</v>
          </cell>
          <cell r="AR73">
            <v>864.67448300000001</v>
          </cell>
          <cell r="AS73">
            <v>864.67448300000001</v>
          </cell>
          <cell r="AT73">
            <v>864.67448300000001</v>
          </cell>
          <cell r="AU73">
            <v>864.67448300000001</v>
          </cell>
        </row>
        <row r="74">
          <cell r="B74" t="str">
            <v>Euronotas en Pesos</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250</v>
          </cell>
          <cell r="X74">
            <v>750</v>
          </cell>
          <cell r="Y74">
            <v>750</v>
          </cell>
          <cell r="Z74">
            <v>1250</v>
          </cell>
          <cell r="AA74">
            <v>1250</v>
          </cell>
          <cell r="AB74">
            <v>1250</v>
          </cell>
          <cell r="AC74">
            <v>1250</v>
          </cell>
          <cell r="AD74">
            <v>1250</v>
          </cell>
          <cell r="AE74">
            <v>1000</v>
          </cell>
          <cell r="AF74">
            <v>1000</v>
          </cell>
          <cell r="AG74">
            <v>982.85</v>
          </cell>
          <cell r="AH74">
            <v>982.85</v>
          </cell>
          <cell r="AI74">
            <v>982.85</v>
          </cell>
          <cell r="AJ74">
            <v>927.78</v>
          </cell>
          <cell r="AK74">
            <v>927.78</v>
          </cell>
          <cell r="AL74">
            <v>927.78</v>
          </cell>
          <cell r="AM74">
            <v>927.78</v>
          </cell>
          <cell r="AN74">
            <v>673.74</v>
          </cell>
          <cell r="AO74">
            <v>193.1925</v>
          </cell>
          <cell r="AP74">
            <v>193.1925</v>
          </cell>
          <cell r="AQ74">
            <v>193.1925</v>
          </cell>
          <cell r="AR74">
            <v>82.029328430000007</v>
          </cell>
          <cell r="AS74">
            <v>28.285975320689658</v>
          </cell>
          <cell r="AT74">
            <v>21.586665376315789</v>
          </cell>
          <cell r="AU74">
            <v>4.4961677333333334</v>
          </cell>
        </row>
        <row r="75">
          <cell r="B75" t="str">
            <v>Euronotas en Yenes</v>
          </cell>
          <cell r="C75">
            <v>0</v>
          </cell>
          <cell r="D75">
            <v>0</v>
          </cell>
          <cell r="E75">
            <v>0</v>
          </cell>
          <cell r="F75">
            <v>0</v>
          </cell>
          <cell r="G75">
            <v>0</v>
          </cell>
          <cell r="H75">
            <v>0</v>
          </cell>
          <cell r="I75">
            <v>0</v>
          </cell>
          <cell r="J75">
            <v>0</v>
          </cell>
          <cell r="K75">
            <v>0</v>
          </cell>
          <cell r="L75">
            <v>0</v>
          </cell>
          <cell r="M75">
            <v>20.28</v>
          </cell>
          <cell r="N75">
            <v>80.685829551184796</v>
          </cell>
          <cell r="O75">
            <v>552.29999999999995</v>
          </cell>
          <cell r="P75">
            <v>619.62800000000004</v>
          </cell>
          <cell r="Q75">
            <v>655.25499999999988</v>
          </cell>
          <cell r="R75">
            <v>1564.0720000000001</v>
          </cell>
          <cell r="S75">
            <v>2130.3590000000004</v>
          </cell>
          <cell r="T75">
            <v>2130.3590000000004</v>
          </cell>
          <cell r="U75">
            <v>3033.2039999999997</v>
          </cell>
          <cell r="V75">
            <v>3010.5129999999999</v>
          </cell>
          <cell r="W75">
            <v>3710.9000000000005</v>
          </cell>
          <cell r="X75">
            <v>3571.08</v>
          </cell>
          <cell r="Y75">
            <v>4055.8199999999997</v>
          </cell>
          <cell r="Z75">
            <v>3858.665</v>
          </cell>
          <cell r="AA75">
            <v>3433.2050000000004</v>
          </cell>
          <cell r="AB75">
            <v>3374.3420000000001</v>
          </cell>
          <cell r="AC75">
            <v>3283.4820000000004</v>
          </cell>
          <cell r="AD75">
            <v>3315.9119999999998</v>
          </cell>
          <cell r="AE75">
            <v>3756.0390000000002</v>
          </cell>
          <cell r="AF75">
            <v>3291.6149999999998</v>
          </cell>
          <cell r="AG75">
            <v>3252.2190000000005</v>
          </cell>
          <cell r="AH75">
            <v>3734</v>
          </cell>
          <cell r="AI75">
            <v>3904.6789999999996</v>
          </cell>
          <cell r="AJ75">
            <v>3877.39</v>
          </cell>
          <cell r="AK75">
            <v>4347.8409999999994</v>
          </cell>
          <cell r="AL75">
            <v>3904.4449999999997</v>
          </cell>
          <cell r="AM75">
            <v>3674.2309999999998</v>
          </cell>
          <cell r="AN75">
            <v>2638.4700849999999</v>
          </cell>
          <cell r="AO75">
            <v>2664.9034229999997</v>
          </cell>
          <cell r="AP75">
            <v>2761.8572971177009</v>
          </cell>
          <cell r="AQ75">
            <v>2761.8572971177009</v>
          </cell>
          <cell r="AR75">
            <v>2532.9473604022241</v>
          </cell>
          <cell r="AS75">
            <v>2510.0022646636976</v>
          </cell>
          <cell r="AT75">
            <v>2769.2179561922212</v>
          </cell>
          <cell r="AU75">
            <v>2733.7005672942528</v>
          </cell>
        </row>
        <row r="76">
          <cell r="B76" t="str">
            <v>Euronotas en Monedas del Area Euro</v>
          </cell>
          <cell r="C76">
            <v>0</v>
          </cell>
          <cell r="D76">
            <v>0</v>
          </cell>
          <cell r="E76">
            <v>0</v>
          </cell>
          <cell r="F76">
            <v>0</v>
          </cell>
          <cell r="G76">
            <v>0</v>
          </cell>
          <cell r="H76">
            <v>0</v>
          </cell>
          <cell r="I76">
            <v>0</v>
          </cell>
          <cell r="J76">
            <v>565</v>
          </cell>
          <cell r="K76">
            <v>588.29999999999995</v>
          </cell>
          <cell r="L76">
            <v>588.29999999999995</v>
          </cell>
          <cell r="M76">
            <v>607.22</v>
          </cell>
          <cell r="N76">
            <v>1092.5141704488153</v>
          </cell>
          <cell r="O76">
            <v>1335.7</v>
          </cell>
          <cell r="P76">
            <v>1668.5360000000001</v>
          </cell>
          <cell r="Q76">
            <v>1669.126</v>
          </cell>
          <cell r="R76">
            <v>2353.2869999999998</v>
          </cell>
          <cell r="S76">
            <v>3215.1549999999993</v>
          </cell>
          <cell r="T76">
            <v>4197.8550000000005</v>
          </cell>
          <cell r="U76">
            <v>5973.9750000000004</v>
          </cell>
          <cell r="V76">
            <v>6677.4</v>
          </cell>
          <cell r="W76">
            <v>7853.9000000000015</v>
          </cell>
          <cell r="X76">
            <v>8559.8900000000012</v>
          </cell>
          <cell r="Y76">
            <v>8750.0700000000033</v>
          </cell>
          <cell r="Z76">
            <v>8709.16</v>
          </cell>
          <cell r="AA76">
            <v>9678.5400000000009</v>
          </cell>
          <cell r="AB76">
            <v>10839.310000000003</v>
          </cell>
          <cell r="AC76">
            <v>13197.819</v>
          </cell>
          <cell r="AD76">
            <v>16409.329000000002</v>
          </cell>
          <cell r="AE76">
            <v>16160.719000000001</v>
          </cell>
          <cell r="AF76">
            <v>15836.6</v>
          </cell>
          <cell r="AG76">
            <v>16711.886000000002</v>
          </cell>
          <cell r="AH76">
            <v>18796.899999999998</v>
          </cell>
          <cell r="AI76">
            <v>19435.347000000002</v>
          </cell>
          <cell r="AJ76">
            <v>19846.034</v>
          </cell>
          <cell r="AK76">
            <v>21689.112000000001</v>
          </cell>
          <cell r="AL76">
            <v>20907.630999999998</v>
          </cell>
          <cell r="AM76">
            <v>22009.560999999998</v>
          </cell>
          <cell r="AN76">
            <v>21203.344410999998</v>
          </cell>
          <cell r="AO76">
            <v>19969.561054000002</v>
          </cell>
          <cell r="AP76">
            <v>21032.527645632701</v>
          </cell>
          <cell r="AQ76">
            <v>21032.527645632701</v>
          </cell>
          <cell r="AR76">
            <v>20122.883330532237</v>
          </cell>
          <cell r="AS76">
            <v>19930.098631796889</v>
          </cell>
          <cell r="AT76">
            <v>22201.454773262711</v>
          </cell>
          <cell r="AU76">
            <v>22133.654154107695</v>
          </cell>
        </row>
        <row r="77">
          <cell r="B77" t="str">
            <v>Euronotas en Otras Monedas</v>
          </cell>
          <cell r="C77">
            <v>0</v>
          </cell>
          <cell r="D77">
            <v>0</v>
          </cell>
          <cell r="E77">
            <v>0</v>
          </cell>
          <cell r="F77">
            <v>0</v>
          </cell>
          <cell r="G77">
            <v>0</v>
          </cell>
          <cell r="H77">
            <v>0</v>
          </cell>
          <cell r="I77">
            <v>0</v>
          </cell>
          <cell r="J77">
            <v>0</v>
          </cell>
          <cell r="K77">
            <v>0</v>
          </cell>
          <cell r="L77">
            <v>0</v>
          </cell>
          <cell r="M77">
            <v>0</v>
          </cell>
          <cell r="N77">
            <v>0</v>
          </cell>
          <cell r="O77">
            <v>103.9</v>
          </cell>
          <cell r="P77">
            <v>104.74299999999999</v>
          </cell>
          <cell r="Q77">
            <v>104.807</v>
          </cell>
          <cell r="R77">
            <v>104.31700000000001</v>
          </cell>
          <cell r="S77">
            <v>233.244</v>
          </cell>
          <cell r="T77">
            <v>233.244</v>
          </cell>
          <cell r="U77">
            <v>223.84100000000001</v>
          </cell>
          <cell r="V77">
            <v>380</v>
          </cell>
          <cell r="W77">
            <v>500.8</v>
          </cell>
          <cell r="X77">
            <v>480.34000000000003</v>
          </cell>
          <cell r="Y77">
            <v>811.92</v>
          </cell>
          <cell r="Z77">
            <v>797.73</v>
          </cell>
          <cell r="AA77">
            <v>745.62400000000002</v>
          </cell>
          <cell r="AB77">
            <v>732.31</v>
          </cell>
          <cell r="AC77">
            <v>731.05399999999997</v>
          </cell>
          <cell r="AD77">
            <v>761.97500000000002</v>
          </cell>
          <cell r="AE77">
            <v>725.14499999999998</v>
          </cell>
          <cell r="AF77">
            <v>685.59899999999993</v>
          </cell>
          <cell r="AG77">
            <v>663.89599999999996</v>
          </cell>
          <cell r="AH77">
            <v>693.9</v>
          </cell>
          <cell r="AI77">
            <v>673.38400000000001</v>
          </cell>
          <cell r="AJ77">
            <v>658.30300000000011</v>
          </cell>
          <cell r="AK77">
            <v>638.37699999999995</v>
          </cell>
          <cell r="AL77">
            <v>616.21900000000005</v>
          </cell>
          <cell r="AM77">
            <v>629.9</v>
          </cell>
          <cell r="AN77">
            <v>601.82048199999997</v>
          </cell>
          <cell r="AO77">
            <v>592.00737800000002</v>
          </cell>
          <cell r="AP77">
            <v>480.92953511246708</v>
          </cell>
          <cell r="AQ77">
            <v>480.92953511246708</v>
          </cell>
          <cell r="AR77">
            <v>468.64131702888335</v>
          </cell>
          <cell r="AS77">
            <v>463.70580294775482</v>
          </cell>
          <cell r="AT77">
            <v>507.98770712589112</v>
          </cell>
          <cell r="AU77">
            <v>515.32262601334344</v>
          </cell>
        </row>
        <row r="78">
          <cell r="A78" t="str">
            <v>EL/USD-01</v>
          </cell>
          <cell r="B78" t="str">
            <v xml:space="preserve">    Euronota I (11%)</v>
          </cell>
          <cell r="C78">
            <v>300</v>
          </cell>
          <cell r="D78">
            <v>300</v>
          </cell>
          <cell r="E78">
            <v>300</v>
          </cell>
          <cell r="F78">
            <v>300</v>
          </cell>
          <cell r="G78">
            <v>0</v>
          </cell>
          <cell r="H78">
            <v>0</v>
          </cell>
          <cell r="I78">
            <v>0</v>
          </cell>
          <cell r="J78">
            <v>0</v>
          </cell>
          <cell r="K78">
            <v>0</v>
          </cell>
          <cell r="L78">
            <v>0</v>
          </cell>
          <cell r="M78">
            <v>0</v>
          </cell>
          <cell r="N78">
            <v>0</v>
          </cell>
          <cell r="O78">
            <v>103.9</v>
          </cell>
          <cell r="P78">
            <v>104.74299999999999</v>
          </cell>
          <cell r="Q78">
            <v>104.807</v>
          </cell>
          <cell r="R78">
            <v>104.31700000000001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EL/USD-02</v>
          </cell>
          <cell r="B79" t="str">
            <v xml:space="preserve">    Euronota II (9.5%)</v>
          </cell>
          <cell r="C79">
            <v>200</v>
          </cell>
          <cell r="D79">
            <v>200</v>
          </cell>
          <cell r="E79">
            <v>200</v>
          </cell>
          <cell r="F79">
            <v>200</v>
          </cell>
          <cell r="G79">
            <v>200</v>
          </cell>
          <cell r="H79">
            <v>200</v>
          </cell>
          <cell r="I79">
            <v>200</v>
          </cell>
          <cell r="J79">
            <v>200</v>
          </cell>
          <cell r="K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row>
        <row r="80">
          <cell r="A80" t="str">
            <v>EL/USD-03</v>
          </cell>
          <cell r="B80" t="str">
            <v xml:space="preserve">    Euronota III (8,25%)</v>
          </cell>
          <cell r="C80">
            <v>200</v>
          </cell>
          <cell r="D80">
            <v>200</v>
          </cell>
          <cell r="E80">
            <v>200</v>
          </cell>
          <cell r="F80">
            <v>200</v>
          </cell>
          <cell r="G80">
            <v>250</v>
          </cell>
          <cell r="H80">
            <v>250</v>
          </cell>
          <cell r="I80">
            <v>250</v>
          </cell>
          <cell r="J80">
            <v>250</v>
          </cell>
          <cell r="K80">
            <v>250</v>
          </cell>
          <cell r="L80">
            <v>250</v>
          </cell>
          <cell r="M80">
            <v>250</v>
          </cell>
          <cell r="N80">
            <v>250</v>
          </cell>
          <cell r="O80">
            <v>250</v>
          </cell>
          <cell r="P80">
            <v>250</v>
          </cell>
          <cell r="Q80">
            <v>250</v>
          </cell>
          <cell r="R80">
            <v>250</v>
          </cell>
          <cell r="S80">
            <v>250</v>
          </cell>
          <cell r="T80">
            <v>250</v>
          </cell>
          <cell r="U80">
            <v>250</v>
          </cell>
          <cell r="V80">
            <v>250</v>
          </cell>
          <cell r="W80">
            <v>250</v>
          </cell>
          <cell r="X80">
            <v>250</v>
          </cell>
          <cell r="Y80">
            <v>250</v>
          </cell>
          <cell r="Z80">
            <v>250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row>
        <row r="81">
          <cell r="A81" t="str">
            <v>EL/USD-04</v>
          </cell>
          <cell r="B81" t="str">
            <v xml:space="preserve">    Euronota IV (7.46%)</v>
          </cell>
          <cell r="G81">
            <v>250</v>
          </cell>
          <cell r="H81">
            <v>250</v>
          </cell>
          <cell r="I81">
            <v>150</v>
          </cell>
          <cell r="J81">
            <v>150</v>
          </cell>
          <cell r="K81">
            <v>150</v>
          </cell>
          <cell r="L81">
            <v>150</v>
          </cell>
          <cell r="M81">
            <v>250</v>
          </cell>
          <cell r="N81">
            <v>250</v>
          </cell>
          <cell r="O81">
            <v>0</v>
          </cell>
          <cell r="P81">
            <v>250</v>
          </cell>
          <cell r="Q81">
            <v>250</v>
          </cell>
          <cell r="R81">
            <v>250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row>
        <row r="82">
          <cell r="A82" t="str">
            <v>EL/USD-05</v>
          </cell>
          <cell r="B82" t="str">
            <v xml:space="preserve">    Euronota V (8.09%)</v>
          </cell>
          <cell r="I82">
            <v>106</v>
          </cell>
          <cell r="J82">
            <v>106</v>
          </cell>
          <cell r="K82">
            <v>106</v>
          </cell>
          <cell r="L82">
            <v>106</v>
          </cell>
          <cell r="M82">
            <v>106</v>
          </cell>
          <cell r="N82">
            <v>106</v>
          </cell>
          <cell r="O82">
            <v>106</v>
          </cell>
          <cell r="P82">
            <v>106</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row>
        <row r="83">
          <cell r="A83" t="str">
            <v>EL/USD-06</v>
          </cell>
          <cell r="B83" t="str">
            <v xml:space="preserve">    Euronota VI (6.875%)</v>
          </cell>
          <cell r="I83">
            <v>106</v>
          </cell>
          <cell r="J83">
            <v>150</v>
          </cell>
          <cell r="K83">
            <v>150</v>
          </cell>
          <cell r="L83">
            <v>150</v>
          </cell>
          <cell r="M83">
            <v>150</v>
          </cell>
          <cell r="N83">
            <v>150</v>
          </cell>
          <cell r="O83">
            <v>212.3</v>
          </cell>
          <cell r="P83">
            <v>212.3</v>
          </cell>
          <cell r="Q83">
            <v>212.3</v>
          </cell>
          <cell r="R83">
            <v>212.3</v>
          </cell>
          <cell r="S83">
            <v>212.3</v>
          </cell>
          <cell r="T83">
            <v>212.3</v>
          </cell>
          <cell r="U83">
            <v>212.34399999999999</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row>
        <row r="84">
          <cell r="A84" t="str">
            <v>EL/USD-07</v>
          </cell>
          <cell r="B84" t="str">
            <v xml:space="preserve">    Euronota VII (8.25%)</v>
          </cell>
          <cell r="J84">
            <v>100</v>
          </cell>
          <cell r="K84">
            <v>100</v>
          </cell>
          <cell r="L84">
            <v>100</v>
          </cell>
          <cell r="M84">
            <v>100</v>
          </cell>
          <cell r="N84">
            <v>100</v>
          </cell>
          <cell r="O84">
            <v>100</v>
          </cell>
          <cell r="P84">
            <v>100</v>
          </cell>
          <cell r="Q84">
            <v>100</v>
          </cell>
          <cell r="R84">
            <v>100</v>
          </cell>
          <cell r="S84">
            <v>100</v>
          </cell>
          <cell r="T84">
            <v>100</v>
          </cell>
          <cell r="U84">
            <v>100</v>
          </cell>
          <cell r="V84">
            <v>100</v>
          </cell>
          <cell r="W84">
            <v>100</v>
          </cell>
          <cell r="X84">
            <v>100</v>
          </cell>
          <cell r="Y84">
            <v>100</v>
          </cell>
          <cell r="Z84">
            <v>100</v>
          </cell>
          <cell r="AA84">
            <v>100</v>
          </cell>
          <cell r="AB84">
            <v>100</v>
          </cell>
          <cell r="AC84">
            <v>100</v>
          </cell>
          <cell r="AD84">
            <v>100</v>
          </cell>
          <cell r="AE84">
            <v>100</v>
          </cell>
          <cell r="AF84">
            <v>100</v>
          </cell>
          <cell r="AG84">
            <v>100</v>
          </cell>
          <cell r="AH84">
            <v>100</v>
          </cell>
          <cell r="AI84">
            <v>100</v>
          </cell>
          <cell r="AJ84">
            <v>100</v>
          </cell>
          <cell r="AK84">
            <v>100</v>
          </cell>
          <cell r="AL84">
            <v>0</v>
          </cell>
          <cell r="AM84">
            <v>0</v>
          </cell>
          <cell r="AN84">
            <v>0</v>
          </cell>
          <cell r="AO84">
            <v>0</v>
          </cell>
          <cell r="AP84">
            <v>0</v>
          </cell>
          <cell r="AQ84">
            <v>0</v>
          </cell>
          <cell r="AR84">
            <v>0</v>
          </cell>
          <cell r="AS84">
            <v>0</v>
          </cell>
          <cell r="AT84">
            <v>0</v>
          </cell>
          <cell r="AU84">
            <v>0</v>
          </cell>
        </row>
        <row r="85">
          <cell r="A85" t="str">
            <v>EL/DEM-08</v>
          </cell>
          <cell r="B85" t="str">
            <v xml:space="preserve">    Euronota VIII DM (8%)</v>
          </cell>
          <cell r="J85">
            <v>565</v>
          </cell>
          <cell r="K85">
            <v>588.29999999999995</v>
          </cell>
          <cell r="L85">
            <v>588.29999999999995</v>
          </cell>
          <cell r="M85">
            <v>607.22</v>
          </cell>
          <cell r="N85">
            <v>644.96377674802739</v>
          </cell>
          <cell r="O85">
            <v>635</v>
          </cell>
          <cell r="P85">
            <v>720.46100000000001</v>
          </cell>
          <cell r="Q85">
            <v>716.53800000000001</v>
          </cell>
          <cell r="R85">
            <v>699.34500000000003</v>
          </cell>
          <cell r="S85">
            <v>695.9</v>
          </cell>
          <cell r="T85">
            <v>695.9</v>
          </cell>
          <cell r="U85">
            <v>655.99</v>
          </cell>
          <cell r="V85">
            <v>654.70000000000005</v>
          </cell>
          <cell r="W85">
            <v>642.20000000000005</v>
          </cell>
          <cell r="X85">
            <v>589.79999999999995</v>
          </cell>
          <cell r="Y85">
            <v>573.26</v>
          </cell>
          <cell r="Z85">
            <v>566.05999999999995</v>
          </cell>
          <cell r="AA85">
            <v>561.79</v>
          </cell>
          <cell r="AB85">
            <v>540.71500000000003</v>
          </cell>
          <cell r="AC85">
            <v>553.25</v>
          </cell>
          <cell r="AD85">
            <v>594.67200000000003</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row>
        <row r="86">
          <cell r="A86" t="str">
            <v>EL/USD-09</v>
          </cell>
          <cell r="B86" t="str">
            <v xml:space="preserve">    Euronota IX (LS+1%)</v>
          </cell>
          <cell r="J86">
            <v>565</v>
          </cell>
          <cell r="K86">
            <v>588.29999999999995</v>
          </cell>
          <cell r="L86">
            <v>350</v>
          </cell>
          <cell r="M86">
            <v>350</v>
          </cell>
          <cell r="N86">
            <v>350</v>
          </cell>
          <cell r="O86">
            <v>350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EL/JPY-10</v>
          </cell>
          <cell r="B87" t="str">
            <v xml:space="preserve">    Euronota X  Y (LT+1.3%)</v>
          </cell>
          <cell r="L87">
            <v>350</v>
          </cell>
          <cell r="M87">
            <v>20.28</v>
          </cell>
          <cell r="N87">
            <v>20.171457387796199</v>
          </cell>
          <cell r="O87">
            <v>19.899999999999999</v>
          </cell>
          <cell r="P87">
            <v>22.329000000000001</v>
          </cell>
          <cell r="Q87">
            <v>23.613</v>
          </cell>
          <cell r="R87">
            <v>20.117000000000001</v>
          </cell>
          <cell r="S87">
            <v>19.2</v>
          </cell>
          <cell r="T87">
            <v>19.2</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EL/DEM-11</v>
          </cell>
          <cell r="B88" t="str">
            <v xml:space="preserve">    Euronota XI DM (8.00%)</v>
          </cell>
          <cell r="M88">
            <v>20.28</v>
          </cell>
          <cell r="N88">
            <v>322.5</v>
          </cell>
          <cell r="O88">
            <v>317.5</v>
          </cell>
          <cell r="P88">
            <v>360.23099999999999</v>
          </cell>
          <cell r="Q88">
            <v>358.26900000000001</v>
          </cell>
          <cell r="R88">
            <v>349.67200000000003</v>
          </cell>
          <cell r="S88">
            <v>347.9</v>
          </cell>
          <cell r="T88">
            <v>347.9</v>
          </cell>
          <cell r="U88">
            <v>327.99700000000001</v>
          </cell>
          <cell r="V88">
            <v>327.39999999999998</v>
          </cell>
          <cell r="W88">
            <v>321.10000000000002</v>
          </cell>
          <cell r="X88">
            <v>299.39999999999998</v>
          </cell>
          <cell r="Y88">
            <v>286.63</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EL/JPY-12</v>
          </cell>
          <cell r="B89" t="str">
            <v xml:space="preserve">    Euronota XII  Y (5%)</v>
          </cell>
          <cell r="N89">
            <v>25.239662761614341</v>
          </cell>
          <cell r="O89">
            <v>24.9</v>
          </cell>
          <cell r="P89">
            <v>27.911000000000001</v>
          </cell>
          <cell r="Q89">
            <v>29.515999999999998</v>
          </cell>
          <cell r="R89">
            <v>25.146000000000001</v>
          </cell>
          <cell r="S89">
            <v>24</v>
          </cell>
          <cell r="T89">
            <v>24</v>
          </cell>
          <cell r="U89">
            <v>22.8</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EL/NLG-13</v>
          </cell>
          <cell r="B90" t="str">
            <v xml:space="preserve">    Euronota XIII FH1 (8%)</v>
          </cell>
          <cell r="N90">
            <v>28</v>
          </cell>
          <cell r="O90">
            <v>28.4</v>
          </cell>
          <cell r="P90">
            <v>32.142000000000003</v>
          </cell>
          <cell r="Q90">
            <v>32.027000000000001</v>
          </cell>
          <cell r="R90">
            <v>31.234000000000002</v>
          </cell>
          <cell r="S90">
            <v>31.1</v>
          </cell>
          <cell r="T90">
            <v>31.1</v>
          </cell>
          <cell r="U90">
            <v>29.245999999999999</v>
          </cell>
          <cell r="V90">
            <v>29.2</v>
          </cell>
          <cell r="W90">
            <v>28.6</v>
          </cell>
          <cell r="X90">
            <v>26.61</v>
          </cell>
          <cell r="Y90">
            <v>25.46</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row>
        <row r="91">
          <cell r="A91" t="str">
            <v>EL/USD-14</v>
          </cell>
          <cell r="B91" t="str">
            <v xml:space="preserve">    Euronota XIV (Dragones LT+1.75)</v>
          </cell>
          <cell r="N91">
            <v>100</v>
          </cell>
          <cell r="O91">
            <v>100</v>
          </cell>
          <cell r="P91">
            <v>100</v>
          </cell>
          <cell r="Q91">
            <v>100</v>
          </cell>
          <cell r="R91">
            <v>100</v>
          </cell>
          <cell r="S91">
            <v>100</v>
          </cell>
          <cell r="T91">
            <v>100</v>
          </cell>
          <cell r="U91">
            <v>100</v>
          </cell>
          <cell r="V91">
            <v>100</v>
          </cell>
          <cell r="W91">
            <v>100</v>
          </cell>
          <cell r="X91">
            <v>100</v>
          </cell>
          <cell r="Y91">
            <v>100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EL/DEM-15</v>
          </cell>
          <cell r="B92" t="str">
            <v xml:space="preserve">    Euronota XV DM (6.125%)</v>
          </cell>
          <cell r="N92">
            <v>29.050393700787936</v>
          </cell>
          <cell r="O92">
            <v>28.6</v>
          </cell>
          <cell r="P92">
            <v>32.420999999999999</v>
          </cell>
          <cell r="Q92">
            <v>32.244</v>
          </cell>
          <cell r="R92">
            <v>31.471</v>
          </cell>
          <cell r="S92">
            <v>31.3</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EL/ATS-16</v>
          </cell>
          <cell r="B93" t="str">
            <v xml:space="preserve">    Euronota XVI ATS (8%)</v>
          </cell>
          <cell r="N93">
            <v>68</v>
          </cell>
          <cell r="O93">
            <v>64.8</v>
          </cell>
          <cell r="P93">
            <v>64.766999999999996</v>
          </cell>
          <cell r="Q93">
            <v>64.766999999999996</v>
          </cell>
          <cell r="R93">
            <v>75.212000000000003</v>
          </cell>
          <cell r="S93">
            <v>74.400000000000006</v>
          </cell>
          <cell r="T93">
            <v>74.400000000000006</v>
          </cell>
          <cell r="U93">
            <v>69.962999999999994</v>
          </cell>
          <cell r="V93">
            <v>69.900000000000006</v>
          </cell>
          <cell r="W93">
            <v>68.5</v>
          </cell>
          <cell r="X93">
            <v>63.85</v>
          </cell>
          <cell r="Y93">
            <v>61.17</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EL/JPY-17</v>
          </cell>
          <cell r="B94" t="str">
            <v xml:space="preserve">    Euronota XVII Y (LT+1.875%)</v>
          </cell>
          <cell r="N94">
            <v>35.27470940177426</v>
          </cell>
          <cell r="O94">
            <v>34.799999999999997</v>
          </cell>
          <cell r="P94">
            <v>39.076000000000001</v>
          </cell>
          <cell r="Q94">
            <v>41.322000000000003</v>
          </cell>
          <cell r="R94">
            <v>35.204000000000001</v>
          </cell>
          <cell r="S94">
            <v>33.700000000000003</v>
          </cell>
          <cell r="T94">
            <v>33.700000000000003</v>
          </cell>
          <cell r="U94">
            <v>31.9</v>
          </cell>
          <cell r="V94">
            <v>31.3</v>
          </cell>
          <cell r="W94">
            <v>30.2</v>
          </cell>
          <cell r="X94">
            <v>30.5</v>
          </cell>
          <cell r="Y94">
            <v>30.53</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EL/CAD-18</v>
          </cell>
          <cell r="B95" t="str">
            <v xml:space="preserve">    Euronota XVIII CAN (Swap L+2.1%)</v>
          </cell>
          <cell r="N95">
            <v>35.27470940177426</v>
          </cell>
          <cell r="O95">
            <v>72.7</v>
          </cell>
          <cell r="P95">
            <v>72.727000000000004</v>
          </cell>
          <cell r="Q95">
            <v>72.727000000000004</v>
          </cell>
          <cell r="R95">
            <v>72.727000000000004</v>
          </cell>
          <cell r="S95">
            <v>72.7</v>
          </cell>
          <cell r="T95">
            <v>72.7</v>
          </cell>
          <cell r="U95">
            <v>72.725999999999999</v>
          </cell>
          <cell r="V95">
            <v>72.7</v>
          </cell>
          <cell r="W95">
            <v>72.7</v>
          </cell>
          <cell r="X95">
            <v>72.7</v>
          </cell>
          <cell r="Y95">
            <v>72.72</v>
          </cell>
          <cell r="Z95">
            <v>72.72</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EL/ITL-19</v>
          </cell>
          <cell r="B96" t="str">
            <v xml:space="preserve">    Euronota XIX LIT (13.45%)</v>
          </cell>
          <cell r="O96">
            <v>182.8</v>
          </cell>
          <cell r="P96">
            <v>177.62</v>
          </cell>
          <cell r="Q96">
            <v>182.26</v>
          </cell>
          <cell r="R96">
            <v>185.7</v>
          </cell>
          <cell r="S96">
            <v>286.20000000000005</v>
          </cell>
          <cell r="T96">
            <v>286.20000000000005</v>
          </cell>
          <cell r="U96">
            <v>293.178</v>
          </cell>
          <cell r="V96">
            <v>295.39999999999998</v>
          </cell>
          <cell r="W96">
            <v>294</v>
          </cell>
          <cell r="X96">
            <v>269.83</v>
          </cell>
          <cell r="Y96">
            <v>264.38</v>
          </cell>
          <cell r="Z96">
            <v>260.61</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EL/JPY-20</v>
          </cell>
          <cell r="B97" t="str">
            <v xml:space="preserve">    Euronota XX Y (LT+1.9%)</v>
          </cell>
          <cell r="O97">
            <v>24.9</v>
          </cell>
          <cell r="P97">
            <v>27.911000000000001</v>
          </cell>
          <cell r="Q97">
            <v>29.515999999999998</v>
          </cell>
          <cell r="R97">
            <v>25.146000000000001</v>
          </cell>
          <cell r="S97">
            <v>24</v>
          </cell>
          <cell r="T97">
            <v>24</v>
          </cell>
          <cell r="U97">
            <v>22.8</v>
          </cell>
          <cell r="V97">
            <v>22.4</v>
          </cell>
          <cell r="W97">
            <v>21.6</v>
          </cell>
          <cell r="X97">
            <v>20.39</v>
          </cell>
          <cell r="Y97">
            <v>21.8</v>
          </cell>
          <cell r="Z97">
            <v>20.625</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EL/JPY-21</v>
          </cell>
          <cell r="B98" t="str">
            <v xml:space="preserve">    Euronota XXI Y (LS+1.65%)</v>
          </cell>
          <cell r="O98">
            <v>99.5</v>
          </cell>
          <cell r="P98">
            <v>111.645</v>
          </cell>
          <cell r="Q98">
            <v>118.06399999999999</v>
          </cell>
          <cell r="R98">
            <v>100.583</v>
          </cell>
          <cell r="S98">
            <v>96.2</v>
          </cell>
          <cell r="T98">
            <v>96.2</v>
          </cell>
          <cell r="U98">
            <v>91.224000000000004</v>
          </cell>
          <cell r="V98">
            <v>89.6</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EL/ESP-22</v>
          </cell>
          <cell r="B99" t="str">
            <v xml:space="preserve">    Euronota XXII Ptas (Swap LS+1.84%)</v>
          </cell>
          <cell r="O99">
            <v>78.599999999999994</v>
          </cell>
          <cell r="P99">
            <v>78.197999999999993</v>
          </cell>
          <cell r="Q99">
            <v>78.626999999999995</v>
          </cell>
          <cell r="R99">
            <v>78.626999999999995</v>
          </cell>
          <cell r="S99">
            <v>78.599999999999994</v>
          </cell>
          <cell r="T99">
            <v>78.599999999999994</v>
          </cell>
          <cell r="U99">
            <v>78.626000000000005</v>
          </cell>
          <cell r="V99">
            <v>78.599999999999994</v>
          </cell>
          <cell r="W99">
            <v>78.599999999999994</v>
          </cell>
          <cell r="X99">
            <v>78.599999999999994</v>
          </cell>
          <cell r="Y99">
            <v>78.62</v>
          </cell>
          <cell r="Z99">
            <v>78.62</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EL/USD-23</v>
          </cell>
          <cell r="B100" t="str">
            <v xml:space="preserve">    Euronota XXIII (LS+2%)</v>
          </cell>
          <cell r="O100">
            <v>25</v>
          </cell>
          <cell r="P100">
            <v>25</v>
          </cell>
          <cell r="Q100">
            <v>25</v>
          </cell>
          <cell r="R100">
            <v>25</v>
          </cell>
          <cell r="S100">
            <v>25</v>
          </cell>
          <cell r="T100">
            <v>25</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EL/LIB-24</v>
          </cell>
          <cell r="B101" t="str">
            <v xml:space="preserve">    Euronota XXIV LIB (LS+1.75%)</v>
          </cell>
          <cell r="O101">
            <v>31.2</v>
          </cell>
          <cell r="P101">
            <v>32.015999999999998</v>
          </cell>
          <cell r="Q101">
            <v>32.08</v>
          </cell>
          <cell r="R101">
            <v>31.59</v>
          </cell>
          <cell r="S101">
            <v>31.1</v>
          </cell>
          <cell r="T101">
            <v>31.1</v>
          </cell>
          <cell r="U101">
            <v>31.114999999999998</v>
          </cell>
          <cell r="V101">
            <v>31.3</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EL/JPY-25</v>
          </cell>
          <cell r="B102" t="str">
            <v xml:space="preserve">    Euronota XXV Y (7.10%)</v>
          </cell>
          <cell r="O102">
            <v>149.30000000000001</v>
          </cell>
          <cell r="P102">
            <v>167.46700000000001</v>
          </cell>
          <cell r="Q102">
            <v>177.096</v>
          </cell>
          <cell r="R102">
            <v>150.875</v>
          </cell>
          <cell r="S102">
            <v>144.30000000000001</v>
          </cell>
          <cell r="T102">
            <v>144.30000000000001</v>
          </cell>
          <cell r="U102">
            <v>136.83600000000001</v>
          </cell>
          <cell r="V102">
            <v>134.30000000000001</v>
          </cell>
          <cell r="W102">
            <v>129.4</v>
          </cell>
          <cell r="X102">
            <v>122.36</v>
          </cell>
          <cell r="Y102">
            <v>130.84</v>
          </cell>
          <cell r="Z102">
            <v>123.75</v>
          </cell>
          <cell r="AA102">
            <v>115.295</v>
          </cell>
          <cell r="AB102">
            <v>112.56100000000001</v>
          </cell>
          <cell r="AC102">
            <v>108.342</v>
          </cell>
          <cell r="AD102">
            <v>109.85</v>
          </cell>
          <cell r="AE102">
            <v>130.28800000000001</v>
          </cell>
          <cell r="AF102">
            <v>126.316</v>
          </cell>
          <cell r="AG102">
            <v>124.193</v>
          </cell>
          <cell r="AH102">
            <v>141.1</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EL/JPY-26</v>
          </cell>
          <cell r="B103" t="str">
            <v xml:space="preserve">    Euronota XXVI Y (6%)</v>
          </cell>
          <cell r="O103">
            <v>199</v>
          </cell>
          <cell r="P103">
            <v>223.28899999999999</v>
          </cell>
          <cell r="Q103">
            <v>236.12799999999999</v>
          </cell>
          <cell r="R103">
            <v>201.167</v>
          </cell>
          <cell r="S103">
            <v>192.4</v>
          </cell>
          <cell r="T103">
            <v>192.4</v>
          </cell>
          <cell r="U103">
            <v>182.44800000000001</v>
          </cell>
          <cell r="V103">
            <v>179.1</v>
          </cell>
          <cell r="W103">
            <v>172.5</v>
          </cell>
          <cell r="X103">
            <v>163.15</v>
          </cell>
          <cell r="Y103">
            <v>174.45</v>
          </cell>
          <cell r="Z103">
            <v>165</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EL/FRF-27</v>
          </cell>
          <cell r="B104" t="str">
            <v xml:space="preserve">    Euronota XXVII FFr (9,875%)</v>
          </cell>
          <cell r="O104">
            <v>199</v>
          </cell>
          <cell r="P104">
            <v>202.696</v>
          </cell>
          <cell r="Q104">
            <v>204.39400000000001</v>
          </cell>
          <cell r="R104">
            <v>202.68100000000001</v>
          </cell>
          <cell r="S104">
            <v>203.6</v>
          </cell>
          <cell r="T104">
            <v>203.6</v>
          </cell>
          <cell r="U104">
            <v>193.982</v>
          </cell>
          <cell r="V104">
            <v>193.5</v>
          </cell>
          <cell r="W104">
            <v>190.5</v>
          </cell>
          <cell r="X104">
            <v>177.8</v>
          </cell>
          <cell r="Y104">
            <v>170.09</v>
          </cell>
          <cell r="Z104">
            <v>168.5</v>
          </cell>
          <cell r="AA104">
            <v>167.833</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EL/DEM-28</v>
          </cell>
          <cell r="B105" t="str">
            <v xml:space="preserve">    Euronota XXVIII DM (9.25% anual)</v>
          </cell>
          <cell r="P105">
            <v>202.696</v>
          </cell>
          <cell r="Q105">
            <v>204.39400000000001</v>
          </cell>
          <cell r="R105">
            <v>699.34500000000003</v>
          </cell>
          <cell r="S105">
            <v>695.89400000000001</v>
          </cell>
          <cell r="T105">
            <v>695.89400000000001</v>
          </cell>
          <cell r="U105">
            <v>655.995</v>
          </cell>
          <cell r="V105">
            <v>654.70000000000005</v>
          </cell>
          <cell r="W105">
            <v>642.20000000000005</v>
          </cell>
          <cell r="X105">
            <v>598.79999999999995</v>
          </cell>
          <cell r="Y105">
            <v>573.26</v>
          </cell>
          <cell r="Z105">
            <v>566.05999999999995</v>
          </cell>
          <cell r="AA105">
            <v>561.79</v>
          </cell>
          <cell r="AB105">
            <v>561.79700000000003</v>
          </cell>
          <cell r="AC105">
            <v>561.79700000000003</v>
          </cell>
          <cell r="AD105">
            <v>657.89499999999998</v>
          </cell>
          <cell r="AE105">
            <v>657.89499999999998</v>
          </cell>
          <cell r="AF105">
            <v>657.89499999999998</v>
          </cell>
          <cell r="AG105">
            <v>657.89499999999998</v>
          </cell>
          <cell r="AH105">
            <v>657.9</v>
          </cell>
          <cell r="AI105">
            <v>657.9</v>
          </cell>
          <cell r="AJ105">
            <v>657.89499999999998</v>
          </cell>
          <cell r="AK105">
            <v>657.89499999999998</v>
          </cell>
          <cell r="AL105">
            <v>0</v>
          </cell>
          <cell r="AM105">
            <v>0</v>
          </cell>
          <cell r="AN105">
            <v>0</v>
          </cell>
          <cell r="AO105">
            <v>0</v>
          </cell>
          <cell r="AP105">
            <v>0</v>
          </cell>
          <cell r="AQ105">
            <v>0</v>
          </cell>
          <cell r="AR105">
            <v>0</v>
          </cell>
          <cell r="AS105">
            <v>0</v>
          </cell>
          <cell r="AT105">
            <v>0</v>
          </cell>
          <cell r="AU105">
            <v>0</v>
          </cell>
        </row>
        <row r="106">
          <cell r="A106" t="str">
            <v>EL/JPY-29</v>
          </cell>
          <cell r="B106" t="str">
            <v xml:space="preserve">    Euronota XXIX Yenes (5.5%) Swap Dls.</v>
          </cell>
          <cell r="R106">
            <v>1005.8339999999999</v>
          </cell>
          <cell r="S106">
            <v>961.81500000000005</v>
          </cell>
          <cell r="T106">
            <v>961.81500000000005</v>
          </cell>
          <cell r="U106">
            <v>912.24199999999996</v>
          </cell>
          <cell r="V106">
            <v>950.51300000000003</v>
          </cell>
          <cell r="W106">
            <v>950.5</v>
          </cell>
          <cell r="X106">
            <v>950.5</v>
          </cell>
          <cell r="Y106">
            <v>950.51</v>
          </cell>
          <cell r="Z106">
            <v>950.51</v>
          </cell>
          <cell r="AA106">
            <v>950.51</v>
          </cell>
          <cell r="AB106">
            <v>950.51300000000003</v>
          </cell>
          <cell r="AC106">
            <v>950.51300000000003</v>
          </cell>
          <cell r="AD106">
            <v>950.51300000000003</v>
          </cell>
          <cell r="AE106">
            <v>950.51300000000003</v>
          </cell>
          <cell r="AF106">
            <v>950.51300000000003</v>
          </cell>
          <cell r="AG106">
            <v>950.51300000000003</v>
          </cell>
          <cell r="AH106">
            <v>950.5</v>
          </cell>
          <cell r="AI106">
            <v>950.51300000000003</v>
          </cell>
          <cell r="AJ106">
            <v>950.51300000000003</v>
          </cell>
          <cell r="AK106">
            <v>950.51300000000003</v>
          </cell>
          <cell r="AL106">
            <v>0</v>
          </cell>
          <cell r="AM106">
            <v>0</v>
          </cell>
          <cell r="AN106">
            <v>0</v>
          </cell>
          <cell r="AO106">
            <v>0</v>
          </cell>
          <cell r="AP106">
            <v>0</v>
          </cell>
          <cell r="AQ106">
            <v>0</v>
          </cell>
          <cell r="AR106">
            <v>0</v>
          </cell>
          <cell r="AS106">
            <v>0</v>
          </cell>
          <cell r="AT106">
            <v>0</v>
          </cell>
          <cell r="AU106">
            <v>0</v>
          </cell>
        </row>
        <row r="107">
          <cell r="A107" t="str">
            <v>EL/FRS-30</v>
          </cell>
          <cell r="B107" t="str">
            <v xml:space="preserve">    Euronota XXX Chf (7.125%)</v>
          </cell>
          <cell r="R107">
            <v>1005.8339999999999</v>
          </cell>
          <cell r="S107">
            <v>129.44399999999999</v>
          </cell>
          <cell r="T107">
            <v>129.44399999999999</v>
          </cell>
          <cell r="U107">
            <v>120</v>
          </cell>
          <cell r="V107">
            <v>119.5</v>
          </cell>
          <cell r="W107">
            <v>111</v>
          </cell>
          <cell r="X107">
            <v>104.03</v>
          </cell>
          <cell r="Y107">
            <v>102.65</v>
          </cell>
          <cell r="Z107">
            <v>103.2</v>
          </cell>
          <cell r="AA107">
            <v>104.09399999999999</v>
          </cell>
          <cell r="AB107">
            <v>98.462999999999994</v>
          </cell>
          <cell r="AC107">
            <v>98.826999999999998</v>
          </cell>
          <cell r="AD107">
            <v>107.604</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EL/DEM-31</v>
          </cell>
          <cell r="B108" t="str">
            <v xml:space="preserve">    Euronota XXXI DM (10.5%)</v>
          </cell>
          <cell r="S108">
            <v>695.89400000000001</v>
          </cell>
          <cell r="T108">
            <v>695.89400000000001</v>
          </cell>
          <cell r="U108">
            <v>655.995</v>
          </cell>
          <cell r="V108">
            <v>654.70000000000005</v>
          </cell>
          <cell r="W108">
            <v>642.20000000000005</v>
          </cell>
          <cell r="X108">
            <v>598.79999999999995</v>
          </cell>
          <cell r="Y108">
            <v>573.26</v>
          </cell>
          <cell r="Z108">
            <v>566.04999999999995</v>
          </cell>
          <cell r="AA108">
            <v>561.79</v>
          </cell>
          <cell r="AB108">
            <v>540.71500000000003</v>
          </cell>
          <cell r="AC108">
            <v>553.25</v>
          </cell>
          <cell r="AD108">
            <v>594.67399999999998</v>
          </cell>
          <cell r="AE108">
            <v>598.79999999999995</v>
          </cell>
          <cell r="AF108">
            <v>549.84299999999996</v>
          </cell>
          <cell r="AG108">
            <v>524.08199999999999</v>
          </cell>
          <cell r="AH108">
            <v>545.29999999999995</v>
          </cell>
          <cell r="AI108">
            <v>515.59</v>
          </cell>
          <cell r="AJ108">
            <v>488.59100000000001</v>
          </cell>
          <cell r="AK108">
            <v>481.58800000000002</v>
          </cell>
          <cell r="AL108">
            <v>448.62</v>
          </cell>
          <cell r="AM108">
            <v>475.35500000000002</v>
          </cell>
          <cell r="AN108">
            <v>453.313132</v>
          </cell>
          <cell r="AO108">
            <v>434.70035600000006</v>
          </cell>
          <cell r="AP108">
            <v>468.81705548946798</v>
          </cell>
          <cell r="AQ108">
            <v>468.81705548946798</v>
          </cell>
          <cell r="AR108">
            <v>448.5409992937274</v>
          </cell>
          <cell r="AS108">
            <v>447.16799564994977</v>
          </cell>
          <cell r="AT108">
            <v>505.22912140655785</v>
          </cell>
          <cell r="AU108">
            <v>503.68622765710853</v>
          </cell>
        </row>
        <row r="109">
          <cell r="A109" t="str">
            <v>EL/JPY-32</v>
          </cell>
          <cell r="B109" t="str">
            <v xml:space="preserve">    Euronota XXXII Y (5%)</v>
          </cell>
          <cell r="S109">
            <v>432.81700000000001</v>
          </cell>
          <cell r="T109">
            <v>432.81700000000001</v>
          </cell>
          <cell r="U109">
            <v>410.50900000000001</v>
          </cell>
          <cell r="V109">
            <v>403</v>
          </cell>
          <cell r="W109">
            <v>388.2</v>
          </cell>
          <cell r="X109">
            <v>367.1</v>
          </cell>
          <cell r="Y109">
            <v>392.53</v>
          </cell>
          <cell r="Z109">
            <v>371.26</v>
          </cell>
          <cell r="AA109">
            <v>345.89</v>
          </cell>
          <cell r="AB109">
            <v>337.685</v>
          </cell>
          <cell r="AC109">
            <v>325.02699999999999</v>
          </cell>
          <cell r="AD109">
            <v>329.55</v>
          </cell>
          <cell r="AE109">
            <v>390.863</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EL/ATS-33</v>
          </cell>
          <cell r="B110" t="str">
            <v xml:space="preserve">    Euronota XXXIII ATS (8.5%)</v>
          </cell>
          <cell r="S110">
            <v>74.367000000000004</v>
          </cell>
          <cell r="T110">
            <v>74.367000000000004</v>
          </cell>
          <cell r="U110">
            <v>69.962999999999994</v>
          </cell>
          <cell r="V110">
            <v>69.900000000000006</v>
          </cell>
          <cell r="W110">
            <v>68.5</v>
          </cell>
          <cell r="X110">
            <v>63.85</v>
          </cell>
          <cell r="Y110">
            <v>61.17</v>
          </cell>
          <cell r="Z110">
            <v>60.363999999999997</v>
          </cell>
          <cell r="AA110">
            <v>59.96</v>
          </cell>
          <cell r="AB110">
            <v>57.69</v>
          </cell>
          <cell r="AC110">
            <v>58.975999999999999</v>
          </cell>
          <cell r="AD110">
            <v>63.36</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EL/JPY-34</v>
          </cell>
          <cell r="B111" t="str">
            <v xml:space="preserve">    Euronota XXXIV Y (3.5%)</v>
          </cell>
          <cell r="S111">
            <v>67.326999999999998</v>
          </cell>
          <cell r="T111">
            <v>67.326999999999998</v>
          </cell>
          <cell r="U111">
            <v>63.856000000000002</v>
          </cell>
          <cell r="V111">
            <v>62.7</v>
          </cell>
          <cell r="W111">
            <v>60.4</v>
          </cell>
          <cell r="X111">
            <v>57.1</v>
          </cell>
          <cell r="Y111">
            <v>61.06</v>
          </cell>
          <cell r="Z111">
            <v>57.75</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EL/USD-35</v>
          </cell>
          <cell r="B112" t="str">
            <v xml:space="preserve">    Euronota XXXV (9.17%)</v>
          </cell>
          <cell r="S112">
            <v>125</v>
          </cell>
          <cell r="T112">
            <v>125</v>
          </cell>
          <cell r="U112">
            <v>125</v>
          </cell>
          <cell r="V112">
            <v>125</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EL/JPY-36</v>
          </cell>
          <cell r="B113" t="str">
            <v xml:space="preserve">    Euronota XXXVI Yenes (3.25%)</v>
          </cell>
          <cell r="S113">
            <v>134.6</v>
          </cell>
          <cell r="T113">
            <v>134.6</v>
          </cell>
          <cell r="U113">
            <v>127.71299999999999</v>
          </cell>
          <cell r="V113">
            <v>125.4</v>
          </cell>
          <cell r="W113">
            <v>120.8</v>
          </cell>
          <cell r="X113">
            <v>114.21</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EL/DEM-37</v>
          </cell>
          <cell r="B114" t="str">
            <v xml:space="preserve">    Euronota XXXVII DM (10.25%)</v>
          </cell>
          <cell r="S114">
            <v>0</v>
          </cell>
          <cell r="T114">
            <v>695.9</v>
          </cell>
          <cell r="U114">
            <v>655.995</v>
          </cell>
          <cell r="V114">
            <v>654.70000000000005</v>
          </cell>
          <cell r="W114">
            <v>642.20000000000005</v>
          </cell>
          <cell r="X114">
            <v>598.79999999999995</v>
          </cell>
          <cell r="Y114">
            <v>573.25</v>
          </cell>
          <cell r="Z114">
            <v>566.05999999999995</v>
          </cell>
          <cell r="AA114">
            <v>561.79</v>
          </cell>
          <cell r="AB114">
            <v>540.71500000000003</v>
          </cell>
          <cell r="AC114">
            <v>553.25</v>
          </cell>
          <cell r="AD114">
            <v>594.67200000000003</v>
          </cell>
          <cell r="AE114">
            <v>598.79999999999995</v>
          </cell>
          <cell r="AF114">
            <v>549.84299999999996</v>
          </cell>
          <cell r="AG114">
            <v>524.08199999999999</v>
          </cell>
          <cell r="AH114">
            <v>545.29999999999995</v>
          </cell>
          <cell r="AI114">
            <v>515.59</v>
          </cell>
          <cell r="AJ114">
            <v>488.59100000000001</v>
          </cell>
          <cell r="AK114">
            <v>481.58800000000002</v>
          </cell>
          <cell r="AL114">
            <v>448.62</v>
          </cell>
          <cell r="AM114">
            <v>475.35500000000002</v>
          </cell>
          <cell r="AN114">
            <v>453.313132</v>
          </cell>
          <cell r="AO114">
            <v>434.70035600000006</v>
          </cell>
          <cell r="AP114">
            <v>468.81705548946798</v>
          </cell>
          <cell r="AQ114">
            <v>468.81705548946798</v>
          </cell>
          <cell r="AR114">
            <v>448.5409992937274</v>
          </cell>
          <cell r="AS114">
            <v>447.16799564994977</v>
          </cell>
          <cell r="AT114">
            <v>505.22912140655785</v>
          </cell>
          <cell r="AU114">
            <v>503.68622765710853</v>
          </cell>
        </row>
        <row r="115">
          <cell r="A115" t="str">
            <v>EL/ITL-38</v>
          </cell>
          <cell r="B115" t="str">
            <v xml:space="preserve">    Euronota XXXVIII LIT (13.25%)</v>
          </cell>
          <cell r="S115">
            <v>0</v>
          </cell>
          <cell r="T115">
            <v>318.10000000000002</v>
          </cell>
          <cell r="U115">
            <v>325.75400000000002</v>
          </cell>
          <cell r="V115">
            <v>328.2</v>
          </cell>
          <cell r="W115">
            <v>326.7</v>
          </cell>
          <cell r="X115">
            <v>299.81</v>
          </cell>
          <cell r="Y115">
            <v>293.75</v>
          </cell>
          <cell r="Z115">
            <v>289.57</v>
          </cell>
          <cell r="AA115">
            <v>285.73</v>
          </cell>
          <cell r="AB115">
            <v>274.25799999999998</v>
          </cell>
          <cell r="AC115">
            <v>280.50799999999998</v>
          </cell>
          <cell r="AD115">
            <v>300.48</v>
          </cell>
          <cell r="AE115">
            <v>302.41300000000001</v>
          </cell>
          <cell r="AF115">
            <v>277.69900000000001</v>
          </cell>
          <cell r="AG115">
            <v>264.685</v>
          </cell>
          <cell r="AH115">
            <v>275.39999999999998</v>
          </cell>
          <cell r="AI115">
            <v>260.39</v>
          </cell>
          <cell r="AJ115">
            <v>246.76400000000001</v>
          </cell>
          <cell r="AK115">
            <v>243.226</v>
          </cell>
          <cell r="AL115">
            <v>226.57599999999999</v>
          </cell>
          <cell r="AM115">
            <v>240.07900000000001</v>
          </cell>
          <cell r="AN115">
            <v>0</v>
          </cell>
          <cell r="AO115">
            <v>0</v>
          </cell>
          <cell r="AP115">
            <v>0</v>
          </cell>
          <cell r="AQ115">
            <v>0</v>
          </cell>
          <cell r="AR115">
            <v>0</v>
          </cell>
          <cell r="AS115">
            <v>0</v>
          </cell>
          <cell r="AT115">
            <v>0</v>
          </cell>
          <cell r="AU115">
            <v>0</v>
          </cell>
        </row>
        <row r="116">
          <cell r="A116" t="str">
            <v>EL/JPY-39</v>
          </cell>
          <cell r="B116" t="str">
            <v xml:space="preserve">    Euronota XXXIL Y (7.4%)</v>
          </cell>
          <cell r="S116">
            <v>0</v>
          </cell>
          <cell r="T116">
            <v>0</v>
          </cell>
          <cell r="U116">
            <v>72.978999999999999</v>
          </cell>
          <cell r="V116">
            <v>71.7</v>
          </cell>
          <cell r="W116">
            <v>69</v>
          </cell>
          <cell r="X116">
            <v>65.260000000000005</v>
          </cell>
          <cell r="Y116">
            <v>69.78</v>
          </cell>
          <cell r="Z116">
            <v>66</v>
          </cell>
          <cell r="AA116">
            <v>61.49</v>
          </cell>
          <cell r="AB116">
            <v>60.033000000000001</v>
          </cell>
          <cell r="AC116">
            <v>57.781999999999996</v>
          </cell>
          <cell r="AD116">
            <v>58.58</v>
          </cell>
          <cell r="AE116">
            <v>69.486999999999995</v>
          </cell>
          <cell r="AF116">
            <v>67.367999999999995</v>
          </cell>
          <cell r="AG116">
            <v>66.236000000000004</v>
          </cell>
          <cell r="AH116">
            <v>75.2</v>
          </cell>
          <cell r="AI116">
            <v>78.516000000000005</v>
          </cell>
          <cell r="AJ116">
            <v>77.790999999999997</v>
          </cell>
          <cell r="AK116">
            <v>75.287000000000006</v>
          </cell>
          <cell r="AL116">
            <v>73.930000000000007</v>
          </cell>
          <cell r="AM116">
            <v>69.570999999999998</v>
          </cell>
          <cell r="AN116">
            <v>63.481986999999997</v>
          </cell>
          <cell r="AO116">
            <v>64.117976999999996</v>
          </cell>
          <cell r="AP116">
            <v>66.450701885538663</v>
          </cell>
          <cell r="AQ116">
            <v>66.450701885538663</v>
          </cell>
          <cell r="AR116">
            <v>60.943094385617428</v>
          </cell>
          <cell r="AS116">
            <v>60.391031931758135</v>
          </cell>
          <cell r="AT116">
            <v>66.627800449737649</v>
          </cell>
          <cell r="AU116">
            <v>65.773246731891803</v>
          </cell>
        </row>
        <row r="117">
          <cell r="A117" t="str">
            <v>EL/DEM-40</v>
          </cell>
          <cell r="B117" t="str">
            <v xml:space="preserve">    Euronota XL DM (11.25%)</v>
          </cell>
          <cell r="S117">
            <v>0</v>
          </cell>
          <cell r="T117">
            <v>0</v>
          </cell>
          <cell r="U117">
            <v>655.995</v>
          </cell>
          <cell r="V117">
            <v>654.70000000000005</v>
          </cell>
          <cell r="W117">
            <v>642.20000000000005</v>
          </cell>
          <cell r="X117">
            <v>598.79999999999995</v>
          </cell>
          <cell r="Y117">
            <v>573.26</v>
          </cell>
          <cell r="Z117">
            <v>566.05999999999995</v>
          </cell>
          <cell r="AA117">
            <v>561.79</v>
          </cell>
          <cell r="AB117">
            <v>540.71500000000003</v>
          </cell>
          <cell r="AC117">
            <v>553.25</v>
          </cell>
          <cell r="AD117">
            <v>594.67200000000003</v>
          </cell>
          <cell r="AE117">
            <v>598.79999999999995</v>
          </cell>
          <cell r="AF117">
            <v>549.84299999999996</v>
          </cell>
          <cell r="AG117">
            <v>524.08199999999999</v>
          </cell>
          <cell r="AH117">
            <v>545.29999999999995</v>
          </cell>
          <cell r="AI117">
            <v>515.59</v>
          </cell>
          <cell r="AJ117">
            <v>488.59100000000001</v>
          </cell>
          <cell r="AK117">
            <v>481.58800000000002</v>
          </cell>
          <cell r="AL117">
            <v>448.62</v>
          </cell>
          <cell r="AM117">
            <v>475.35500000000002</v>
          </cell>
          <cell r="AN117">
            <v>453.313132</v>
          </cell>
          <cell r="AO117">
            <v>434.70035600000006</v>
          </cell>
          <cell r="AP117">
            <v>468.81705548946798</v>
          </cell>
          <cell r="AQ117">
            <v>468.81705548946798</v>
          </cell>
          <cell r="AR117">
            <v>448.5409992937274</v>
          </cell>
          <cell r="AS117">
            <v>447.16799564994977</v>
          </cell>
          <cell r="AT117">
            <v>505.22912140655785</v>
          </cell>
          <cell r="AU117">
            <v>503.68622765710853</v>
          </cell>
        </row>
        <row r="118">
          <cell r="A118" t="str">
            <v>EL/ATS-41</v>
          </cell>
          <cell r="B118" t="str">
            <v xml:space="preserve">    Euronota XLI ATS (9%)</v>
          </cell>
          <cell r="S118">
            <v>0</v>
          </cell>
          <cell r="T118">
            <v>0</v>
          </cell>
          <cell r="U118">
            <v>93.284000000000006</v>
          </cell>
          <cell r="V118">
            <v>163</v>
          </cell>
          <cell r="W118">
            <v>159.80000000000001</v>
          </cell>
          <cell r="X118">
            <v>148.99</v>
          </cell>
          <cell r="Y118">
            <v>142.72</v>
          </cell>
          <cell r="Z118">
            <v>140.85</v>
          </cell>
          <cell r="AA118">
            <v>139.9</v>
          </cell>
          <cell r="AB118">
            <v>134.613</v>
          </cell>
          <cell r="AC118">
            <v>137.61099999999999</v>
          </cell>
          <cell r="AD118">
            <v>147.85400000000001</v>
          </cell>
          <cell r="AE118">
            <v>148.97399999999999</v>
          </cell>
          <cell r="AF118">
            <v>136.767</v>
          </cell>
          <cell r="AG118">
            <v>130.357</v>
          </cell>
          <cell r="AH118">
            <v>135.6</v>
          </cell>
          <cell r="AI118">
            <v>128.24600000000001</v>
          </cell>
          <cell r="AJ118">
            <v>121.53100000000001</v>
          </cell>
          <cell r="AK118">
            <v>119.789</v>
          </cell>
          <cell r="AL118">
            <v>111.589</v>
          </cell>
          <cell r="AM118">
            <v>118.239</v>
          </cell>
          <cell r="AN118">
            <v>112.755971</v>
          </cell>
          <cell r="AO118">
            <v>0</v>
          </cell>
          <cell r="AP118">
            <v>0</v>
          </cell>
          <cell r="AQ118">
            <v>0</v>
          </cell>
          <cell r="AR118">
            <v>0</v>
          </cell>
          <cell r="AS118">
            <v>0</v>
          </cell>
          <cell r="AT118">
            <v>0</v>
          </cell>
          <cell r="AU118">
            <v>0</v>
          </cell>
        </row>
        <row r="119">
          <cell r="A119" t="str">
            <v>EL/JPY-42</v>
          </cell>
          <cell r="B119" t="str">
            <v xml:space="preserve">    Euronota XLII Y (7.4%)</v>
          </cell>
          <cell r="S119">
            <v>0</v>
          </cell>
          <cell r="T119">
            <v>0</v>
          </cell>
          <cell r="U119">
            <v>72.978999999999999</v>
          </cell>
          <cell r="V119">
            <v>71.7</v>
          </cell>
          <cell r="W119">
            <v>69</v>
          </cell>
          <cell r="X119">
            <v>65.260000000000005</v>
          </cell>
          <cell r="Y119">
            <v>69.78</v>
          </cell>
          <cell r="Z119">
            <v>66</v>
          </cell>
          <cell r="AA119">
            <v>61.49</v>
          </cell>
          <cell r="AB119">
            <v>60.033000000000001</v>
          </cell>
          <cell r="AC119">
            <v>57.781999999999996</v>
          </cell>
          <cell r="AD119">
            <v>58.58</v>
          </cell>
          <cell r="AE119">
            <v>69.486999999999995</v>
          </cell>
          <cell r="AF119">
            <v>67.367999999999995</v>
          </cell>
          <cell r="AG119">
            <v>66.236000000000004</v>
          </cell>
          <cell r="AH119">
            <v>75.2</v>
          </cell>
          <cell r="AI119">
            <v>78.516000000000005</v>
          </cell>
          <cell r="AJ119">
            <v>77.790999999999997</v>
          </cell>
          <cell r="AK119">
            <v>75.287000000000006</v>
          </cell>
          <cell r="AL119">
            <v>73.930000000000007</v>
          </cell>
          <cell r="AM119">
            <v>69.570999999999998</v>
          </cell>
          <cell r="AN119">
            <v>63.481986999999997</v>
          </cell>
          <cell r="AO119">
            <v>64.117976999999996</v>
          </cell>
          <cell r="AP119">
            <v>66.450701885538663</v>
          </cell>
          <cell r="AQ119">
            <v>66.450701885538663</v>
          </cell>
          <cell r="AR119">
            <v>60.943094385617428</v>
          </cell>
          <cell r="AS119">
            <v>60.391031931758135</v>
          </cell>
          <cell r="AT119">
            <v>66.627800449737649</v>
          </cell>
          <cell r="AU119">
            <v>65.773246731891803</v>
          </cell>
        </row>
        <row r="120">
          <cell r="A120" t="str">
            <v>EL/JPY-43</v>
          </cell>
          <cell r="B120" t="str">
            <v xml:space="preserve">    Euronota XLIII Y (5.5%)</v>
          </cell>
          <cell r="S120">
            <v>0</v>
          </cell>
          <cell r="T120">
            <v>0</v>
          </cell>
          <cell r="U120">
            <v>821.01800000000003</v>
          </cell>
          <cell r="V120">
            <v>806.1</v>
          </cell>
          <cell r="W120">
            <v>776.3</v>
          </cell>
          <cell r="X120">
            <v>734.21</v>
          </cell>
          <cell r="Y120">
            <v>785.06</v>
          </cell>
          <cell r="Z120">
            <v>742.51</v>
          </cell>
          <cell r="AA120">
            <v>691.78</v>
          </cell>
          <cell r="AB120">
            <v>675.37099999999998</v>
          </cell>
          <cell r="AC120">
            <v>650.05399999999997</v>
          </cell>
          <cell r="AD120">
            <v>659.09900000000005</v>
          </cell>
          <cell r="AE120">
            <v>781.72500000000002</v>
          </cell>
          <cell r="AF120">
            <v>757.89499999999998</v>
          </cell>
          <cell r="AG120">
            <v>745.15599999999995</v>
          </cell>
          <cell r="AH120">
            <v>846.3</v>
          </cell>
          <cell r="AI120">
            <v>883.30600000000004</v>
          </cell>
          <cell r="AJ120">
            <v>875.14599999999996</v>
          </cell>
          <cell r="AK120">
            <v>846.97900000000004</v>
          </cell>
          <cell r="AL120">
            <v>831.71600000000001</v>
          </cell>
          <cell r="AM120">
            <v>782.67700000000002</v>
          </cell>
          <cell r="AN120">
            <v>0</v>
          </cell>
          <cell r="AO120">
            <v>0</v>
          </cell>
          <cell r="AP120">
            <v>0</v>
          </cell>
          <cell r="AQ120">
            <v>0</v>
          </cell>
          <cell r="AR120">
            <v>0</v>
          </cell>
          <cell r="AS120">
            <v>0</v>
          </cell>
          <cell r="AT120">
            <v>0</v>
          </cell>
          <cell r="AU120">
            <v>0</v>
          </cell>
        </row>
        <row r="121">
          <cell r="A121" t="str">
            <v>EL/DEM-44</v>
          </cell>
          <cell r="B121" t="str">
            <v xml:space="preserve">    Euronota XLIV DM (11.75%)</v>
          </cell>
          <cell r="S121">
            <v>0</v>
          </cell>
          <cell r="T121">
            <v>0</v>
          </cell>
          <cell r="U121">
            <v>655.995</v>
          </cell>
          <cell r="V121">
            <v>654.70000000000005</v>
          </cell>
          <cell r="W121">
            <v>642.20000000000005</v>
          </cell>
          <cell r="X121">
            <v>598.79999999999995</v>
          </cell>
          <cell r="Y121">
            <v>573.26</v>
          </cell>
          <cell r="Z121">
            <v>566.05999999999995</v>
          </cell>
          <cell r="AA121">
            <v>561.79</v>
          </cell>
          <cell r="AB121">
            <v>540.71500000000003</v>
          </cell>
          <cell r="AC121">
            <v>553.25</v>
          </cell>
          <cell r="AD121">
            <v>594.67200000000003</v>
          </cell>
          <cell r="AE121">
            <v>598.79999999999995</v>
          </cell>
          <cell r="AF121">
            <v>549.84299999999996</v>
          </cell>
          <cell r="AG121">
            <v>524.08199999999999</v>
          </cell>
          <cell r="AH121">
            <v>545.29999999999995</v>
          </cell>
          <cell r="AI121">
            <v>515.59</v>
          </cell>
          <cell r="AJ121">
            <v>488.59100000000001</v>
          </cell>
          <cell r="AK121">
            <v>481.58800000000002</v>
          </cell>
          <cell r="AL121">
            <v>448.62</v>
          </cell>
          <cell r="AM121">
            <v>475.35500000000002</v>
          </cell>
          <cell r="AN121">
            <v>453.313132</v>
          </cell>
          <cell r="AO121">
            <v>434.70035600000006</v>
          </cell>
          <cell r="AP121">
            <v>468.81705548946798</v>
          </cell>
          <cell r="AQ121">
            <v>468.81705548946798</v>
          </cell>
          <cell r="AR121">
            <v>448.5409992937274</v>
          </cell>
          <cell r="AS121">
            <v>447.16799564994977</v>
          </cell>
          <cell r="AT121">
            <v>505.22912140655785</v>
          </cell>
          <cell r="AU121">
            <v>503.68622765710853</v>
          </cell>
        </row>
        <row r="122">
          <cell r="A122" t="str">
            <v>EL/DEM-45</v>
          </cell>
          <cell r="B122" t="str">
            <v xml:space="preserve">    Euronota XLV DM (7%)</v>
          </cell>
          <cell r="S122">
            <v>0</v>
          </cell>
          <cell r="T122">
            <v>0</v>
          </cell>
          <cell r="U122">
            <v>327.99700000000001</v>
          </cell>
          <cell r="V122">
            <v>327.39999999999998</v>
          </cell>
          <cell r="W122">
            <v>321.10000000000002</v>
          </cell>
          <cell r="X122">
            <v>299.39999999999998</v>
          </cell>
          <cell r="Y122">
            <v>286.63</v>
          </cell>
          <cell r="Z122">
            <v>283.02999999999997</v>
          </cell>
          <cell r="AA122">
            <v>280.89999999999998</v>
          </cell>
          <cell r="AB122">
            <v>270.35700000000003</v>
          </cell>
          <cell r="AC122">
            <v>276.625</v>
          </cell>
          <cell r="AD122">
            <v>297.33600000000001</v>
          </cell>
          <cell r="AE122">
            <v>299.39999999999998</v>
          </cell>
          <cell r="AF122">
            <v>274.92200000000003</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row>
        <row r="123">
          <cell r="A123" t="str">
            <v>EL/JPY-46</v>
          </cell>
          <cell r="B123" t="str">
            <v xml:space="preserve">    Euronota XLVI Y (7.4%)</v>
          </cell>
          <cell r="S123">
            <v>0</v>
          </cell>
          <cell r="T123">
            <v>0</v>
          </cell>
          <cell r="U123">
            <v>63.9</v>
          </cell>
          <cell r="V123">
            <v>62.7</v>
          </cell>
          <cell r="W123">
            <v>60.4</v>
          </cell>
          <cell r="X123">
            <v>65.260000000000005</v>
          </cell>
          <cell r="Y123">
            <v>61.06</v>
          </cell>
          <cell r="Z123">
            <v>57.75</v>
          </cell>
          <cell r="AA123">
            <v>53.8</v>
          </cell>
          <cell r="AB123">
            <v>52.527999999999999</v>
          </cell>
          <cell r="AC123">
            <v>50.558999999999997</v>
          </cell>
          <cell r="AD123">
            <v>51.26</v>
          </cell>
          <cell r="AE123">
            <v>60.8</v>
          </cell>
          <cell r="AF123">
            <v>58.996000000000002</v>
          </cell>
          <cell r="AG123">
            <v>57.957000000000001</v>
          </cell>
          <cell r="AH123">
            <v>65.8</v>
          </cell>
          <cell r="AI123">
            <v>68.701999999999998</v>
          </cell>
          <cell r="AJ123">
            <v>68.066999999999993</v>
          </cell>
          <cell r="AK123">
            <v>65.876000000000005</v>
          </cell>
          <cell r="AL123">
            <v>64.688999999999993</v>
          </cell>
          <cell r="AM123">
            <v>60.875</v>
          </cell>
          <cell r="AN123">
            <v>55.546739000000002</v>
          </cell>
          <cell r="AO123">
            <v>56.103230000000003</v>
          </cell>
          <cell r="AP123">
            <v>58.144364149846332</v>
          </cell>
          <cell r="AQ123">
            <v>58.144364149846332</v>
          </cell>
          <cell r="AR123">
            <v>53.32520758741525</v>
          </cell>
          <cell r="AS123">
            <v>52.842152940288365</v>
          </cell>
          <cell r="AT123">
            <v>58.299325393520455</v>
          </cell>
          <cell r="AU123">
            <v>57.551590890405329</v>
          </cell>
        </row>
        <row r="124">
          <cell r="A124" t="str">
            <v>EL/ITL-47</v>
          </cell>
          <cell r="B124" t="str">
            <v xml:space="preserve">    Euronota XLVII LIT (11%)</v>
          </cell>
          <cell r="S124">
            <v>0</v>
          </cell>
          <cell r="T124">
            <v>0</v>
          </cell>
          <cell r="U124">
            <v>228.02</v>
          </cell>
          <cell r="V124">
            <v>229.7</v>
          </cell>
          <cell r="W124">
            <v>228.7</v>
          </cell>
          <cell r="X124">
            <v>209.8</v>
          </cell>
          <cell r="Y124">
            <v>205.62</v>
          </cell>
          <cell r="Z124">
            <v>202.7</v>
          </cell>
          <cell r="AA124">
            <v>200.01</v>
          </cell>
          <cell r="AB124">
            <v>191.98</v>
          </cell>
          <cell r="AC124">
            <v>196.35499999999999</v>
          </cell>
          <cell r="AD124">
            <v>210.33799999999999</v>
          </cell>
          <cell r="AE124">
            <v>211.68899999999999</v>
          </cell>
          <cell r="AF124">
            <v>194.38900000000001</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EL/NLG-48</v>
          </cell>
          <cell r="B125" t="str">
            <v xml:space="preserve">    Euronota XLVIII FH (7.625%)</v>
          </cell>
          <cell r="S125">
            <v>0</v>
          </cell>
          <cell r="T125">
            <v>0</v>
          </cell>
          <cell r="U125">
            <v>0</v>
          </cell>
          <cell r="V125">
            <v>146</v>
          </cell>
          <cell r="W125">
            <v>143</v>
          </cell>
          <cell r="X125">
            <v>133.07</v>
          </cell>
          <cell r="Y125">
            <v>127.33</v>
          </cell>
          <cell r="Z125">
            <v>125.61</v>
          </cell>
          <cell r="AA125">
            <v>124.613</v>
          </cell>
          <cell r="AB125">
            <v>119.938</v>
          </cell>
          <cell r="AC125">
            <v>122.687</v>
          </cell>
          <cell r="AD125">
            <v>131.86199999999999</v>
          </cell>
          <cell r="AE125">
            <v>132.887</v>
          </cell>
          <cell r="AF125">
            <v>121.999</v>
          </cell>
          <cell r="AG125">
            <v>116.279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EL/LIB-49</v>
          </cell>
          <cell r="B126" t="str">
            <v xml:space="preserve">    Euronota XLIX LIB (11.5%)</v>
          </cell>
          <cell r="S126">
            <v>0</v>
          </cell>
          <cell r="T126">
            <v>0</v>
          </cell>
          <cell r="U126">
            <v>0</v>
          </cell>
          <cell r="V126">
            <v>156.5</v>
          </cell>
          <cell r="W126">
            <v>169.1</v>
          </cell>
          <cell r="X126">
            <v>164.9</v>
          </cell>
          <cell r="Y126">
            <v>166.56</v>
          </cell>
          <cell r="Z126">
            <v>161.4</v>
          </cell>
          <cell r="AA126">
            <v>167.58</v>
          </cell>
          <cell r="AB126">
            <v>167.52</v>
          </cell>
          <cell r="AC126">
            <v>166.81899999999999</v>
          </cell>
          <cell r="AD126">
            <v>170.3</v>
          </cell>
          <cell r="AE126">
            <v>168.24</v>
          </cell>
          <cell r="AF126">
            <v>161.22</v>
          </cell>
          <cell r="AG126">
            <v>157.47</v>
          </cell>
          <cell r="AH126">
            <v>164.6</v>
          </cell>
          <cell r="AI126">
            <v>161.6</v>
          </cell>
          <cell r="AJ126">
            <v>159.36000000000001</v>
          </cell>
          <cell r="AK126">
            <v>151.529</v>
          </cell>
          <cell r="AL126">
            <v>147.536</v>
          </cell>
          <cell r="AM126">
            <v>148.898</v>
          </cell>
          <cell r="AN126">
            <v>142.55167499999999</v>
          </cell>
          <cell r="AO126">
            <v>141.60996400000002</v>
          </cell>
          <cell r="AP126">
            <v>0</v>
          </cell>
          <cell r="AQ126">
            <v>0</v>
          </cell>
          <cell r="AR126">
            <v>0</v>
          </cell>
          <cell r="AS126">
            <v>0</v>
          </cell>
          <cell r="AT126">
            <v>0</v>
          </cell>
          <cell r="AU126">
            <v>0</v>
          </cell>
        </row>
        <row r="127">
          <cell r="A127" t="str">
            <v>EL/USD-50</v>
          </cell>
          <cell r="B127" t="str">
            <v xml:space="preserve">    Euronota L (Libor + 270 p.b.)</v>
          </cell>
          <cell r="S127">
            <v>0</v>
          </cell>
          <cell r="T127">
            <v>0</v>
          </cell>
          <cell r="U127">
            <v>0</v>
          </cell>
          <cell r="V127">
            <v>500</v>
          </cell>
          <cell r="W127">
            <v>500</v>
          </cell>
          <cell r="X127">
            <v>500</v>
          </cell>
          <cell r="Y127">
            <v>500</v>
          </cell>
          <cell r="Z127">
            <v>500</v>
          </cell>
          <cell r="AA127">
            <v>500</v>
          </cell>
          <cell r="AB127">
            <v>500</v>
          </cell>
          <cell r="AC127">
            <v>500</v>
          </cell>
          <cell r="AD127">
            <v>500</v>
          </cell>
          <cell r="AE127">
            <v>500</v>
          </cell>
          <cell r="AF127">
            <v>500</v>
          </cell>
          <cell r="AG127">
            <v>500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A128" t="str">
            <v>EL/DEM-51</v>
          </cell>
          <cell r="B128" t="str">
            <v xml:space="preserve">    Euronota LI DM (9%)</v>
          </cell>
          <cell r="S128">
            <v>0</v>
          </cell>
          <cell r="T128">
            <v>0</v>
          </cell>
          <cell r="U128">
            <v>0</v>
          </cell>
          <cell r="V128">
            <v>245.5</v>
          </cell>
          <cell r="W128">
            <v>240.8</v>
          </cell>
          <cell r="X128">
            <v>224.55</v>
          </cell>
          <cell r="Y128">
            <v>214.97</v>
          </cell>
          <cell r="Z128">
            <v>212.27</v>
          </cell>
          <cell r="AA128">
            <v>210.67</v>
          </cell>
          <cell r="AB128">
            <v>202.768</v>
          </cell>
          <cell r="AC128">
            <v>207.46799999999999</v>
          </cell>
          <cell r="AD128">
            <v>223.001</v>
          </cell>
          <cell r="AE128">
            <v>224.55</v>
          </cell>
          <cell r="AF128">
            <v>206.191</v>
          </cell>
          <cell r="AG128">
            <v>196.53100000000001</v>
          </cell>
          <cell r="AH128">
            <v>204.5</v>
          </cell>
          <cell r="AI128">
            <v>193.34</v>
          </cell>
          <cell r="AJ128">
            <v>183.22200000000001</v>
          </cell>
          <cell r="AK128">
            <v>180.595</v>
          </cell>
          <cell r="AL128">
            <v>168.232</v>
          </cell>
          <cell r="AM128">
            <v>178.25800000000001</v>
          </cell>
          <cell r="AN128">
            <v>169.992424</v>
          </cell>
          <cell r="AO128">
            <v>163.01263399999999</v>
          </cell>
          <cell r="AP128">
            <v>175.80639580855049</v>
          </cell>
          <cell r="AQ128">
            <v>175.80639580855049</v>
          </cell>
          <cell r="AR128">
            <v>168.20287473514779</v>
          </cell>
          <cell r="AS128">
            <v>167.68799836873117</v>
          </cell>
          <cell r="AT128">
            <v>189.46092052745919</v>
          </cell>
          <cell r="AU128">
            <v>188.88233537141571</v>
          </cell>
        </row>
        <row r="129">
          <cell r="A129" t="str">
            <v>EL/DEM-52</v>
          </cell>
          <cell r="B129" t="str">
            <v xml:space="preserve">    Euronota LII DM (12%)</v>
          </cell>
          <cell r="S129">
            <v>0</v>
          </cell>
          <cell r="T129">
            <v>0</v>
          </cell>
          <cell r="U129">
            <v>0</v>
          </cell>
          <cell r="V129">
            <v>245.5</v>
          </cell>
          <cell r="W129">
            <v>240.8</v>
          </cell>
          <cell r="X129">
            <v>224.55</v>
          </cell>
          <cell r="Y129">
            <v>214.97</v>
          </cell>
          <cell r="Z129">
            <v>212.27</v>
          </cell>
          <cell r="AA129">
            <v>210.67</v>
          </cell>
          <cell r="AB129">
            <v>202.768</v>
          </cell>
          <cell r="AC129">
            <v>207.46799999999999</v>
          </cell>
          <cell r="AD129">
            <v>223</v>
          </cell>
          <cell r="AE129">
            <v>224.55</v>
          </cell>
          <cell r="AF129">
            <v>206.191</v>
          </cell>
          <cell r="AG129">
            <v>196.53100000000001</v>
          </cell>
          <cell r="AH129">
            <v>204.5</v>
          </cell>
          <cell r="AI129">
            <v>193.34</v>
          </cell>
          <cell r="AJ129">
            <v>183.22200000000001</v>
          </cell>
          <cell r="AK129">
            <v>180.595</v>
          </cell>
          <cell r="AL129">
            <v>168.232</v>
          </cell>
          <cell r="AM129">
            <v>178.25800000000001</v>
          </cell>
          <cell r="AN129">
            <v>169.992424</v>
          </cell>
          <cell r="AO129">
            <v>163.01263399999999</v>
          </cell>
          <cell r="AP129">
            <v>175.80639580855049</v>
          </cell>
          <cell r="AQ129">
            <v>175.80639580855049</v>
          </cell>
          <cell r="AR129">
            <v>168.20287473514779</v>
          </cell>
          <cell r="AS129">
            <v>167.68799836873117</v>
          </cell>
          <cell r="AT129">
            <v>189.46092052745919</v>
          </cell>
          <cell r="AU129">
            <v>188.88233537141571</v>
          </cell>
        </row>
        <row r="130">
          <cell r="A130" t="str">
            <v>EL/ITL-53</v>
          </cell>
          <cell r="B130" t="str">
            <v xml:space="preserve">    Euronota LIII LIT (11%)</v>
          </cell>
          <cell r="S130">
            <v>0</v>
          </cell>
          <cell r="T130">
            <v>0</v>
          </cell>
          <cell r="U130">
            <v>0</v>
          </cell>
          <cell r="V130">
            <v>0</v>
          </cell>
          <cell r="W130">
            <v>326.7</v>
          </cell>
          <cell r="X130">
            <v>299.81</v>
          </cell>
          <cell r="Y130">
            <v>293.75</v>
          </cell>
          <cell r="Z130">
            <v>289.57</v>
          </cell>
          <cell r="AA130">
            <v>285.73</v>
          </cell>
          <cell r="AB130">
            <v>274.25799999999998</v>
          </cell>
          <cell r="AC130">
            <v>280.50799999999998</v>
          </cell>
          <cell r="AD130">
            <v>300.48</v>
          </cell>
          <cell r="AE130">
            <v>302.41300000000001</v>
          </cell>
          <cell r="AF130">
            <v>277.69900000000001</v>
          </cell>
          <cell r="AG130">
            <v>264.685</v>
          </cell>
          <cell r="AH130">
            <v>275.39999999999998</v>
          </cell>
          <cell r="AI130">
            <v>260.39</v>
          </cell>
          <cell r="AJ130">
            <v>246.76400000000001</v>
          </cell>
          <cell r="AK130">
            <v>243.226</v>
          </cell>
          <cell r="AL130">
            <v>226.57599999999999</v>
          </cell>
          <cell r="AM130">
            <v>240.07900000000001</v>
          </cell>
          <cell r="AN130">
            <v>228.94622699999999</v>
          </cell>
          <cell r="AO130">
            <v>219.545827</v>
          </cell>
          <cell r="AP130">
            <v>236.77649449653288</v>
          </cell>
          <cell r="AQ130">
            <v>236.77649449653288</v>
          </cell>
          <cell r="AR130">
            <v>226.53605262378136</v>
          </cell>
          <cell r="AS130">
            <v>225.84261994422502</v>
          </cell>
          <cell r="AT130">
            <v>255.16645732810505</v>
          </cell>
          <cell r="AU130">
            <v>254.38719980593308</v>
          </cell>
        </row>
        <row r="131">
          <cell r="A131" t="str">
            <v>EL/JPY-54</v>
          </cell>
          <cell r="B131" t="str">
            <v xml:space="preserve">    Euronota LIV Y (6%)</v>
          </cell>
          <cell r="S131">
            <v>0</v>
          </cell>
          <cell r="T131">
            <v>0</v>
          </cell>
          <cell r="U131">
            <v>0</v>
          </cell>
          <cell r="V131">
            <v>0</v>
          </cell>
          <cell r="W131">
            <v>431.3</v>
          </cell>
          <cell r="X131">
            <v>407.89</v>
          </cell>
          <cell r="Y131">
            <v>436.14</v>
          </cell>
          <cell r="Z131">
            <v>412.5</v>
          </cell>
          <cell r="AA131">
            <v>384.32</v>
          </cell>
          <cell r="AB131">
            <v>375.20600000000002</v>
          </cell>
          <cell r="AC131">
            <v>361.14100000000002</v>
          </cell>
          <cell r="AD131">
            <v>366.16</v>
          </cell>
          <cell r="AE131">
            <v>434.29199999999997</v>
          </cell>
          <cell r="AF131">
            <v>421.053</v>
          </cell>
          <cell r="AG131">
            <v>413.976</v>
          </cell>
          <cell r="AH131">
            <v>470.2</v>
          </cell>
          <cell r="AI131">
            <v>490.72500000000002</v>
          </cell>
          <cell r="AJ131">
            <v>486.19200000000001</v>
          </cell>
          <cell r="AK131">
            <v>470.54399999999998</v>
          </cell>
          <cell r="AL131">
            <v>462.065</v>
          </cell>
          <cell r="AM131">
            <v>434.82</v>
          </cell>
          <cell r="AN131">
            <v>396.76241900000002</v>
          </cell>
          <cell r="AO131">
            <v>400.73735700000003</v>
          </cell>
          <cell r="AP131">
            <v>415.31688678461666</v>
          </cell>
          <cell r="AQ131">
            <v>415.31688678461666</v>
          </cell>
          <cell r="AR131">
            <v>380.8943399101089</v>
          </cell>
          <cell r="AS131">
            <v>377.44394957348834</v>
          </cell>
          <cell r="AT131">
            <v>416.42375281086032</v>
          </cell>
          <cell r="AU131">
            <v>411.08279207432378</v>
          </cell>
        </row>
        <row r="132">
          <cell r="A132" t="str">
            <v>EL/DEM-55</v>
          </cell>
          <cell r="B132" t="str">
            <v xml:space="preserve">    Euronota LV DM (11.75%)</v>
          </cell>
          <cell r="S132">
            <v>0</v>
          </cell>
          <cell r="T132">
            <v>0</v>
          </cell>
          <cell r="U132">
            <v>0</v>
          </cell>
          <cell r="V132">
            <v>0</v>
          </cell>
          <cell r="W132">
            <v>321.10000000000002</v>
          </cell>
          <cell r="X132">
            <v>299.39999999999998</v>
          </cell>
          <cell r="Y132">
            <v>286.63</v>
          </cell>
          <cell r="Z132">
            <v>283.02999999999997</v>
          </cell>
          <cell r="AA132">
            <v>280.89999999999998</v>
          </cell>
          <cell r="AB132">
            <v>270.35700000000003</v>
          </cell>
          <cell r="AC132">
            <v>276.625</v>
          </cell>
          <cell r="AD132">
            <v>297.33600000000001</v>
          </cell>
          <cell r="AE132">
            <v>299.39999999999998</v>
          </cell>
          <cell r="AF132">
            <v>274.92200000000003</v>
          </cell>
          <cell r="AG132">
            <v>262.041</v>
          </cell>
          <cell r="AH132">
            <v>272.60000000000002</v>
          </cell>
          <cell r="AI132">
            <v>257.79000000000002</v>
          </cell>
          <cell r="AJ132">
            <v>244.29599999999999</v>
          </cell>
          <cell r="AK132">
            <v>240.79400000000001</v>
          </cell>
          <cell r="AL132">
            <v>224.31</v>
          </cell>
          <cell r="AM132">
            <v>237.678</v>
          </cell>
          <cell r="AN132">
            <v>226.656566</v>
          </cell>
          <cell r="AO132">
            <v>217.35017800000003</v>
          </cell>
          <cell r="AP132">
            <v>234.40852774473399</v>
          </cell>
          <cell r="AQ132">
            <v>234.40852774473399</v>
          </cell>
          <cell r="AR132">
            <v>224.2704996468637</v>
          </cell>
          <cell r="AS132">
            <v>223.58399782497489</v>
          </cell>
          <cell r="AT132">
            <v>252.61456070327893</v>
          </cell>
          <cell r="AU132">
            <v>251.84311382855427</v>
          </cell>
        </row>
        <row r="133">
          <cell r="A133" t="str">
            <v>EL/FRS-56</v>
          </cell>
          <cell r="B133" t="str">
            <v xml:space="preserve">    Euronota LVI Chf (7%)</v>
          </cell>
          <cell r="S133">
            <v>0</v>
          </cell>
          <cell r="T133">
            <v>0</v>
          </cell>
          <cell r="U133">
            <v>0</v>
          </cell>
          <cell r="V133">
            <v>0</v>
          </cell>
          <cell r="W133">
            <v>148</v>
          </cell>
          <cell r="X133">
            <v>138.71</v>
          </cell>
          <cell r="Y133">
            <v>136.87</v>
          </cell>
          <cell r="Z133">
            <v>137.61000000000001</v>
          </cell>
          <cell r="AA133">
            <v>138.79</v>
          </cell>
          <cell r="AB133">
            <v>131.285</v>
          </cell>
          <cell r="AC133">
            <v>131.76900000000001</v>
          </cell>
          <cell r="AD133">
            <v>143.47200000000001</v>
          </cell>
          <cell r="AE133">
            <v>220.42599999999999</v>
          </cell>
          <cell r="AF133">
            <v>201.93899999999999</v>
          </cell>
          <cell r="AG133">
            <v>191.48500000000001</v>
          </cell>
          <cell r="AH133">
            <v>200.1</v>
          </cell>
          <cell r="AI133">
            <v>188.584</v>
          </cell>
          <cell r="AJ133">
            <v>180.22300000000001</v>
          </cell>
          <cell r="AK133">
            <v>183.79</v>
          </cell>
          <cell r="AL133">
            <v>173.61099999999999</v>
          </cell>
          <cell r="AM133">
            <v>183.20599999999999</v>
          </cell>
          <cell r="AN133">
            <v>174.165457</v>
          </cell>
          <cell r="AO133">
            <v>167.17748699999999</v>
          </cell>
          <cell r="AP133">
            <v>185.33390992771976</v>
          </cell>
          <cell r="AQ133">
            <v>185.33390992771976</v>
          </cell>
          <cell r="AR133">
            <v>178.91221374045801</v>
          </cell>
          <cell r="AS133">
            <v>179.00829405095772</v>
          </cell>
          <cell r="AT133">
            <v>201.80277142472758</v>
          </cell>
          <cell r="AU133">
            <v>202.3335806299319</v>
          </cell>
        </row>
        <row r="134">
          <cell r="A134" t="str">
            <v>EL/ARP-57</v>
          </cell>
          <cell r="B134" t="str">
            <v xml:space="preserve">    Euronota LVII $ (8.75%)</v>
          </cell>
          <cell r="S134">
            <v>0</v>
          </cell>
          <cell r="T134">
            <v>0</v>
          </cell>
          <cell r="U134">
            <v>0</v>
          </cell>
          <cell r="V134">
            <v>0</v>
          </cell>
          <cell r="W134">
            <v>250</v>
          </cell>
          <cell r="X134">
            <v>250</v>
          </cell>
          <cell r="Y134">
            <v>250</v>
          </cell>
          <cell r="Z134">
            <v>250</v>
          </cell>
          <cell r="AA134">
            <v>250</v>
          </cell>
          <cell r="AB134">
            <v>250</v>
          </cell>
          <cell r="AC134">
            <v>250</v>
          </cell>
          <cell r="AD134">
            <v>250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A135" t="str">
            <v>EL/JPY-58</v>
          </cell>
          <cell r="B135" t="str">
            <v xml:space="preserve">    Euronota LVIII Y (5%) Samurai</v>
          </cell>
          <cell r="S135">
            <v>0</v>
          </cell>
          <cell r="T135">
            <v>0</v>
          </cell>
          <cell r="U135">
            <v>0</v>
          </cell>
          <cell r="V135">
            <v>0</v>
          </cell>
          <cell r="W135">
            <v>431.3</v>
          </cell>
          <cell r="X135">
            <v>407.89</v>
          </cell>
          <cell r="Y135">
            <v>436.14</v>
          </cell>
          <cell r="Z135">
            <v>412.51</v>
          </cell>
          <cell r="AA135">
            <v>384.31</v>
          </cell>
          <cell r="AB135">
            <v>375.20600000000002</v>
          </cell>
          <cell r="AC135">
            <v>361.14100000000002</v>
          </cell>
          <cell r="AD135">
            <v>366.16</v>
          </cell>
          <cell r="AE135">
            <v>434.29199999999997</v>
          </cell>
          <cell r="AF135">
            <v>421.053</v>
          </cell>
          <cell r="AG135">
            <v>413.976</v>
          </cell>
          <cell r="AH135">
            <v>470.2</v>
          </cell>
          <cell r="AI135">
            <v>490.72500000000002</v>
          </cell>
          <cell r="AJ135">
            <v>486.19200000000001</v>
          </cell>
          <cell r="AK135">
            <v>470.54399999999998</v>
          </cell>
          <cell r="AL135">
            <v>462.065</v>
          </cell>
          <cell r="AM135">
            <v>434.82</v>
          </cell>
          <cell r="AN135">
            <v>396.76241900000002</v>
          </cell>
          <cell r="AO135">
            <v>400.73735700000003</v>
          </cell>
          <cell r="AP135">
            <v>415.31688678461666</v>
          </cell>
          <cell r="AQ135">
            <v>415.31688678461666</v>
          </cell>
          <cell r="AR135">
            <v>380.8943399101089</v>
          </cell>
          <cell r="AS135">
            <v>377.44394957348834</v>
          </cell>
          <cell r="AT135">
            <v>416.42375281086032</v>
          </cell>
          <cell r="AU135">
            <v>411.08279207432378</v>
          </cell>
        </row>
        <row r="136">
          <cell r="A136" t="str">
            <v>EL/DEM-59</v>
          </cell>
          <cell r="B136" t="str">
            <v xml:space="preserve">    Euronota LIX DM (8.5%)</v>
          </cell>
          <cell r="S136">
            <v>0</v>
          </cell>
          <cell r="T136">
            <v>0</v>
          </cell>
          <cell r="U136">
            <v>0</v>
          </cell>
          <cell r="V136">
            <v>0</v>
          </cell>
          <cell r="W136">
            <v>642.20000000000005</v>
          </cell>
          <cell r="X136">
            <v>598.79999999999995</v>
          </cell>
          <cell r="Y136">
            <v>573.26</v>
          </cell>
          <cell r="Z136">
            <v>566.05999999999995</v>
          </cell>
          <cell r="AA136">
            <v>561.79</v>
          </cell>
          <cell r="AB136">
            <v>540.71500000000003</v>
          </cell>
          <cell r="AC136">
            <v>553.25</v>
          </cell>
          <cell r="AD136">
            <v>594.67200000000003</v>
          </cell>
          <cell r="AE136">
            <v>598.79999999999995</v>
          </cell>
          <cell r="AF136">
            <v>549.84299999999996</v>
          </cell>
          <cell r="AG136">
            <v>524.08199999999999</v>
          </cell>
          <cell r="AH136">
            <v>545.29999999999995</v>
          </cell>
          <cell r="AI136">
            <v>515.59</v>
          </cell>
          <cell r="AJ136">
            <v>488.59100000000001</v>
          </cell>
          <cell r="AK136">
            <v>481.58800000000002</v>
          </cell>
          <cell r="AL136">
            <v>448.62</v>
          </cell>
          <cell r="AM136">
            <v>475.35500000000002</v>
          </cell>
          <cell r="AN136">
            <v>453.313132</v>
          </cell>
          <cell r="AO136">
            <v>434.70035600000006</v>
          </cell>
          <cell r="AP136">
            <v>468.81705548946798</v>
          </cell>
          <cell r="AQ136">
            <v>468.81705548946798</v>
          </cell>
          <cell r="AR136">
            <v>448.5409992937274</v>
          </cell>
          <cell r="AS136">
            <v>447.16799564994977</v>
          </cell>
          <cell r="AT136">
            <v>505.22912140655785</v>
          </cell>
          <cell r="AU136">
            <v>503.68622765710853</v>
          </cell>
        </row>
        <row r="137">
          <cell r="A137" t="str">
            <v>EL/ITL-60</v>
          </cell>
          <cell r="B137" t="str">
            <v xml:space="preserve">    Euronota LX LIT (10%)</v>
          </cell>
          <cell r="S137">
            <v>0</v>
          </cell>
          <cell r="T137">
            <v>0</v>
          </cell>
          <cell r="U137">
            <v>0</v>
          </cell>
          <cell r="V137">
            <v>0</v>
          </cell>
          <cell r="W137">
            <v>0</v>
          </cell>
          <cell r="X137">
            <v>359.77</v>
          </cell>
          <cell r="Y137">
            <v>352.5</v>
          </cell>
          <cell r="Z137">
            <v>347.48</v>
          </cell>
          <cell r="AA137">
            <v>342.87</v>
          </cell>
          <cell r="AB137">
            <v>329.10899999999998</v>
          </cell>
          <cell r="AC137">
            <v>336.60899999999998</v>
          </cell>
          <cell r="AD137">
            <v>360.57</v>
          </cell>
          <cell r="AE137">
            <v>362.89499999999998</v>
          </cell>
          <cell r="AF137">
            <v>333.23899999999998</v>
          </cell>
          <cell r="AG137">
            <v>317.62200000000001</v>
          </cell>
          <cell r="AH137">
            <v>330.5</v>
          </cell>
          <cell r="AI137">
            <v>312.47000000000003</v>
          </cell>
          <cell r="AJ137">
            <v>296.11599999999999</v>
          </cell>
          <cell r="AK137">
            <v>291.87200000000001</v>
          </cell>
          <cell r="AL137">
            <v>271.89100000000002</v>
          </cell>
          <cell r="AM137">
            <v>288.09399999999999</v>
          </cell>
          <cell r="AN137">
            <v>274.73547300000001</v>
          </cell>
          <cell r="AO137">
            <v>263.454993</v>
          </cell>
          <cell r="AP137">
            <v>284.13179339583945</v>
          </cell>
          <cell r="AQ137">
            <v>284.13179339583945</v>
          </cell>
          <cell r="AR137">
            <v>271.84326314853763</v>
          </cell>
          <cell r="AS137">
            <v>271.01114393307</v>
          </cell>
          <cell r="AT137">
            <v>306.19974879372609</v>
          </cell>
          <cell r="AU137">
            <v>305.26463976711972</v>
          </cell>
        </row>
        <row r="138">
          <cell r="A138" t="str">
            <v>EL/ARP-61</v>
          </cell>
          <cell r="B138" t="str">
            <v xml:space="preserve">    Euronota LXI $ (11.75%)-2007</v>
          </cell>
          <cell r="S138">
            <v>0</v>
          </cell>
          <cell r="T138">
            <v>0</v>
          </cell>
          <cell r="U138">
            <v>0</v>
          </cell>
          <cell r="V138">
            <v>0</v>
          </cell>
          <cell r="W138">
            <v>0</v>
          </cell>
          <cell r="X138">
            <v>500</v>
          </cell>
          <cell r="Y138">
            <v>500</v>
          </cell>
          <cell r="Z138">
            <v>500</v>
          </cell>
          <cell r="AA138">
            <v>500</v>
          </cell>
          <cell r="AB138">
            <v>500</v>
          </cell>
          <cell r="AC138">
            <v>500</v>
          </cell>
          <cell r="AD138">
            <v>500</v>
          </cell>
          <cell r="AE138">
            <v>500</v>
          </cell>
          <cell r="AF138">
            <v>500</v>
          </cell>
          <cell r="AG138">
            <v>500</v>
          </cell>
          <cell r="AH138">
            <v>500</v>
          </cell>
          <cell r="AI138">
            <v>500</v>
          </cell>
          <cell r="AJ138">
            <v>500</v>
          </cell>
          <cell r="AK138">
            <v>500</v>
          </cell>
          <cell r="AL138">
            <v>500</v>
          </cell>
          <cell r="AM138">
            <v>500</v>
          </cell>
          <cell r="AN138">
            <v>403.64</v>
          </cell>
          <cell r="AO138">
            <v>80.260000000000005</v>
          </cell>
          <cell r="AP138">
            <v>80.260000000000005</v>
          </cell>
          <cell r="AQ138">
            <v>80.260000000000005</v>
          </cell>
          <cell r="AR138">
            <v>16.860628999999999</v>
          </cell>
          <cell r="AS138">
            <v>5.8140099999999997</v>
          </cell>
          <cell r="AT138">
            <v>4.4370076315789477</v>
          </cell>
          <cell r="AU138">
            <v>4.4961677333333334</v>
          </cell>
        </row>
        <row r="139">
          <cell r="A139" t="str">
            <v>EL/DEM-62</v>
          </cell>
          <cell r="B139" t="str">
            <v xml:space="preserve">    Euronota LXII DM (7,07%)</v>
          </cell>
          <cell r="S139">
            <v>0</v>
          </cell>
          <cell r="T139">
            <v>0</v>
          </cell>
          <cell r="U139">
            <v>0</v>
          </cell>
          <cell r="V139">
            <v>0</v>
          </cell>
          <cell r="W139">
            <v>0</v>
          </cell>
          <cell r="X139">
            <v>898.2</v>
          </cell>
          <cell r="Y139">
            <v>859.89</v>
          </cell>
          <cell r="Z139">
            <v>849.09</v>
          </cell>
          <cell r="AA139">
            <v>842.69</v>
          </cell>
          <cell r="AB139">
            <v>811.07299999999998</v>
          </cell>
          <cell r="AC139">
            <v>829.875</v>
          </cell>
          <cell r="AD139">
            <v>892</v>
          </cell>
          <cell r="AE139">
            <v>898.2</v>
          </cell>
          <cell r="AF139">
            <v>824.76499999999999</v>
          </cell>
          <cell r="AG139">
            <v>786.12199999999996</v>
          </cell>
          <cell r="AH139">
            <v>817.9</v>
          </cell>
          <cell r="AI139">
            <v>773.39</v>
          </cell>
          <cell r="AJ139">
            <v>732.88699999999994</v>
          </cell>
          <cell r="AK139">
            <v>722.38099999999997</v>
          </cell>
          <cell r="AL139">
            <v>672.93</v>
          </cell>
          <cell r="AM139">
            <v>713.03300000000002</v>
          </cell>
          <cell r="AN139">
            <v>679.969697</v>
          </cell>
          <cell r="AO139">
            <v>652.05053399999997</v>
          </cell>
          <cell r="AP139">
            <v>703.22558323420196</v>
          </cell>
          <cell r="AQ139">
            <v>703.22558323420196</v>
          </cell>
          <cell r="AR139">
            <v>672.81149894059115</v>
          </cell>
          <cell r="AS139">
            <v>670.75199347492469</v>
          </cell>
          <cell r="AT139">
            <v>757.84368210983678</v>
          </cell>
          <cell r="AU139">
            <v>755.52934148566283</v>
          </cell>
        </row>
        <row r="140">
          <cell r="A140" t="str">
            <v>EL/ATS-63</v>
          </cell>
          <cell r="B140" t="str">
            <v xml:space="preserve">    Euronota LXIII ATS (7%)</v>
          </cell>
          <cell r="S140">
            <v>0</v>
          </cell>
          <cell r="T140">
            <v>0</v>
          </cell>
          <cell r="U140">
            <v>0</v>
          </cell>
          <cell r="V140">
            <v>0</v>
          </cell>
          <cell r="W140">
            <v>0</v>
          </cell>
          <cell r="X140">
            <v>0</v>
          </cell>
          <cell r="Y140">
            <v>81.56</v>
          </cell>
          <cell r="Z140">
            <v>80.486000000000004</v>
          </cell>
          <cell r="AA140">
            <v>79.944999999999993</v>
          </cell>
          <cell r="AB140">
            <v>76.921000000000006</v>
          </cell>
          <cell r="AC140">
            <v>78.634</v>
          </cell>
          <cell r="AD140">
            <v>84.48</v>
          </cell>
          <cell r="AE140">
            <v>85.12</v>
          </cell>
          <cell r="AF140">
            <v>78.152000000000001</v>
          </cell>
          <cell r="AG140">
            <v>74.489999999999995</v>
          </cell>
          <cell r="AH140">
            <v>77.5</v>
          </cell>
          <cell r="AI140">
            <v>73.283000000000001</v>
          </cell>
          <cell r="AJ140">
            <v>69.445999999999998</v>
          </cell>
          <cell r="AK140">
            <v>68.450999999999993</v>
          </cell>
          <cell r="AL140">
            <v>63.765000000000001</v>
          </cell>
          <cell r="AM140">
            <v>67.564999999999998</v>
          </cell>
          <cell r="AN140">
            <v>64.431983000000002</v>
          </cell>
          <cell r="AO140">
            <v>61.786442999999998</v>
          </cell>
          <cell r="AP140">
            <v>66.635645552473804</v>
          </cell>
          <cell r="AQ140">
            <v>66.635645552473804</v>
          </cell>
          <cell r="AR140">
            <v>63.753692454482731</v>
          </cell>
          <cell r="AS140">
            <v>63.558539671365487</v>
          </cell>
          <cell r="AT140">
            <v>71.811098893649486</v>
          </cell>
          <cell r="AU140">
            <v>71.59179560885994</v>
          </cell>
        </row>
        <row r="141">
          <cell r="A141" t="str">
            <v>EL/ESP-64</v>
          </cell>
          <cell r="B141" t="str">
            <v xml:space="preserve">    Euronota LXIV Matador Ptas (7,5%)</v>
          </cell>
          <cell r="S141">
            <v>0</v>
          </cell>
          <cell r="T141">
            <v>0</v>
          </cell>
          <cell r="U141">
            <v>0</v>
          </cell>
          <cell r="V141">
            <v>0</v>
          </cell>
          <cell r="W141">
            <v>0</v>
          </cell>
          <cell r="X141">
            <v>0</v>
          </cell>
          <cell r="Y141">
            <v>135.66999999999999</v>
          </cell>
          <cell r="Z141">
            <v>134.02000000000001</v>
          </cell>
          <cell r="AA141">
            <v>132.63399999999999</v>
          </cell>
          <cell r="AB141">
            <v>128.196</v>
          </cell>
          <cell r="AC141">
            <v>130.22499999999999</v>
          </cell>
          <cell r="AD141">
            <v>139.86000000000001</v>
          </cell>
          <cell r="AE141">
            <v>140.548</v>
          </cell>
          <cell r="AF141">
            <v>129.26599999999999</v>
          </cell>
          <cell r="AG141">
            <v>123.206</v>
          </cell>
          <cell r="AH141">
            <v>128.19999999999999</v>
          </cell>
          <cell r="AI141">
            <v>121.212</v>
          </cell>
          <cell r="AJ141">
            <v>114.863</v>
          </cell>
          <cell r="AK141">
            <v>113.21899999999999</v>
          </cell>
          <cell r="AL141">
            <v>105.468</v>
          </cell>
          <cell r="AM141">
            <v>111.754</v>
          </cell>
          <cell r="AN141">
            <v>106.571878</v>
          </cell>
          <cell r="AO141">
            <v>102.19609799999999</v>
          </cell>
          <cell r="AP141">
            <v>110.21678153000403</v>
          </cell>
          <cell r="AQ141">
            <v>110.21678153000403</v>
          </cell>
          <cell r="AR141">
            <v>105.44997084308307</v>
          </cell>
          <cell r="AS141">
            <v>105.1271841815126</v>
          </cell>
          <cell r="AT141">
            <v>0</v>
          </cell>
          <cell r="AU141">
            <v>0</v>
          </cell>
        </row>
        <row r="142">
          <cell r="A142" t="str">
            <v>EL/JPY-65</v>
          </cell>
          <cell r="B142" t="str">
            <v xml:space="preserve">    Euronota LXV Y (4,4%)</v>
          </cell>
          <cell r="S142">
            <v>0</v>
          </cell>
          <cell r="T142">
            <v>0</v>
          </cell>
          <cell r="U142">
            <v>0</v>
          </cell>
          <cell r="V142">
            <v>0</v>
          </cell>
          <cell r="W142">
            <v>0</v>
          </cell>
          <cell r="X142">
            <v>0</v>
          </cell>
          <cell r="Y142">
            <v>436.14</v>
          </cell>
          <cell r="Z142">
            <v>412.5</v>
          </cell>
          <cell r="AA142">
            <v>384.32</v>
          </cell>
          <cell r="AB142">
            <v>375.20600000000002</v>
          </cell>
          <cell r="AC142">
            <v>361.14100000000002</v>
          </cell>
          <cell r="AD142">
            <v>366.16</v>
          </cell>
          <cell r="AE142">
            <v>434.29199999999997</v>
          </cell>
          <cell r="AF142">
            <v>421.053</v>
          </cell>
          <cell r="AG142">
            <v>413.976</v>
          </cell>
          <cell r="AH142">
            <v>470.2</v>
          </cell>
          <cell r="AI142">
            <v>490.72500000000002</v>
          </cell>
          <cell r="AJ142">
            <v>486.19200000000001</v>
          </cell>
          <cell r="AK142">
            <v>470.54399999999998</v>
          </cell>
          <cell r="AL142">
            <v>462.065</v>
          </cell>
          <cell r="AM142">
            <v>434.82</v>
          </cell>
          <cell r="AN142">
            <v>396.76241900000002</v>
          </cell>
          <cell r="AO142">
            <v>400.73735700000003</v>
          </cell>
          <cell r="AP142">
            <v>415.31688678461666</v>
          </cell>
          <cell r="AQ142">
            <v>415.31688678461666</v>
          </cell>
          <cell r="AR142">
            <v>380.8943399101089</v>
          </cell>
          <cell r="AS142">
            <v>377.44394957348834</v>
          </cell>
          <cell r="AT142">
            <v>416.42375281086032</v>
          </cell>
          <cell r="AU142">
            <v>411.08279207432378</v>
          </cell>
        </row>
        <row r="143">
          <cell r="A143" t="str">
            <v>EL/ITL-66</v>
          </cell>
          <cell r="B143" t="str">
            <v xml:space="preserve">    Euronota LXVI LIT (8,52%)</v>
          </cell>
          <cell r="S143">
            <v>0</v>
          </cell>
          <cell r="T143">
            <v>0</v>
          </cell>
          <cell r="U143">
            <v>0</v>
          </cell>
          <cell r="V143">
            <v>0</v>
          </cell>
          <cell r="W143">
            <v>0</v>
          </cell>
          <cell r="X143">
            <v>0</v>
          </cell>
          <cell r="Y143">
            <v>293.75</v>
          </cell>
          <cell r="Z143">
            <v>289.57</v>
          </cell>
          <cell r="AA143">
            <v>285.73</v>
          </cell>
          <cell r="AB143">
            <v>274.25799999999998</v>
          </cell>
          <cell r="AC143">
            <v>280.50799999999998</v>
          </cell>
          <cell r="AD143">
            <v>300.48099999999999</v>
          </cell>
          <cell r="AE143">
            <v>302.41300000000001</v>
          </cell>
          <cell r="AF143">
            <v>277.69900000000001</v>
          </cell>
          <cell r="AG143">
            <v>264.685</v>
          </cell>
          <cell r="AH143">
            <v>275.39999999999998</v>
          </cell>
          <cell r="AI143">
            <v>260.39</v>
          </cell>
          <cell r="AJ143">
            <v>246.76400000000001</v>
          </cell>
          <cell r="AK143">
            <v>243.226</v>
          </cell>
          <cell r="AL143">
            <v>226.57599999999999</v>
          </cell>
          <cell r="AM143">
            <v>240.07900000000001</v>
          </cell>
          <cell r="AN143">
            <v>228.94622699999999</v>
          </cell>
          <cell r="AO143">
            <v>219.545827</v>
          </cell>
          <cell r="AP143">
            <v>236.77649449653288</v>
          </cell>
          <cell r="AQ143">
            <v>236.77649449653288</v>
          </cell>
          <cell r="AR143">
            <v>226.53605262378136</v>
          </cell>
          <cell r="AS143">
            <v>225.84261994422502</v>
          </cell>
          <cell r="AT143">
            <v>255.16645732810505</v>
          </cell>
          <cell r="AU143">
            <v>254.38719980593308</v>
          </cell>
        </row>
        <row r="144">
          <cell r="A144" t="str">
            <v>EL/LIB-67</v>
          </cell>
          <cell r="B144" t="str">
            <v xml:space="preserve">    Euronota LXVII LIB (10%)</v>
          </cell>
          <cell r="S144">
            <v>0</v>
          </cell>
          <cell r="T144">
            <v>0</v>
          </cell>
          <cell r="U144">
            <v>0</v>
          </cell>
          <cell r="V144">
            <v>0</v>
          </cell>
          <cell r="W144">
            <v>0</v>
          </cell>
          <cell r="X144">
            <v>0</v>
          </cell>
          <cell r="Y144">
            <v>333.12</v>
          </cell>
          <cell r="Z144">
            <v>322.8</v>
          </cell>
          <cell r="AA144">
            <v>335.16</v>
          </cell>
          <cell r="AB144">
            <v>335.04199999999997</v>
          </cell>
          <cell r="AC144">
            <v>333.63900000000001</v>
          </cell>
          <cell r="AD144">
            <v>340.59899999999999</v>
          </cell>
          <cell r="AE144">
            <v>336.47899999999998</v>
          </cell>
          <cell r="AF144">
            <v>322.44</v>
          </cell>
          <cell r="AG144">
            <v>314.94099999999997</v>
          </cell>
          <cell r="AH144">
            <v>329.2</v>
          </cell>
          <cell r="AI144">
            <v>323.2</v>
          </cell>
          <cell r="AJ144">
            <v>318.72000000000003</v>
          </cell>
          <cell r="AK144">
            <v>303.05799999999999</v>
          </cell>
          <cell r="AL144">
            <v>295.072</v>
          </cell>
          <cell r="AM144">
            <v>297.79599999999999</v>
          </cell>
          <cell r="AN144">
            <v>285.10334999999998</v>
          </cell>
          <cell r="AO144">
            <v>283.21992700000004</v>
          </cell>
          <cell r="AP144">
            <v>295.59562518474729</v>
          </cell>
          <cell r="AQ144">
            <v>295.59562518474729</v>
          </cell>
          <cell r="AR144">
            <v>289.72910328842534</v>
          </cell>
          <cell r="AS144">
            <v>284.6975088967971</v>
          </cell>
          <cell r="AT144">
            <v>306.18493570116351</v>
          </cell>
          <cell r="AU144">
            <v>312.98904538341156</v>
          </cell>
        </row>
        <row r="145">
          <cell r="A145" t="str">
            <v>EL/ARP-68</v>
          </cell>
          <cell r="B145" t="str">
            <v xml:space="preserve">    Euronota LXVIII $ (8,75%)-2002</v>
          </cell>
          <cell r="S145">
            <v>0</v>
          </cell>
          <cell r="T145">
            <v>0</v>
          </cell>
          <cell r="U145">
            <v>0</v>
          </cell>
          <cell r="V145">
            <v>0</v>
          </cell>
          <cell r="W145">
            <v>0</v>
          </cell>
          <cell r="X145">
            <v>0</v>
          </cell>
          <cell r="Y145">
            <v>0</v>
          </cell>
          <cell r="Z145">
            <v>500</v>
          </cell>
          <cell r="AA145">
            <v>500</v>
          </cell>
          <cell r="AB145">
            <v>500</v>
          </cell>
          <cell r="AC145">
            <v>500</v>
          </cell>
          <cell r="AD145">
            <v>500</v>
          </cell>
          <cell r="AE145">
            <v>500</v>
          </cell>
          <cell r="AF145">
            <v>500</v>
          </cell>
          <cell r="AG145">
            <v>482.85</v>
          </cell>
          <cell r="AH145">
            <v>482.85</v>
          </cell>
          <cell r="AI145">
            <v>482.85</v>
          </cell>
          <cell r="AJ145">
            <v>427.78</v>
          </cell>
          <cell r="AK145">
            <v>427.78</v>
          </cell>
          <cell r="AL145">
            <v>427.78</v>
          </cell>
          <cell r="AM145">
            <v>427.78</v>
          </cell>
          <cell r="AN145">
            <v>270.10000000000002</v>
          </cell>
          <cell r="AO145">
            <v>112.9325</v>
          </cell>
          <cell r="AP145">
            <v>112.9325</v>
          </cell>
          <cell r="AQ145">
            <v>112.9325</v>
          </cell>
          <cell r="AR145">
            <v>65.168699430000004</v>
          </cell>
          <cell r="AS145">
            <v>22.471965320689659</v>
          </cell>
          <cell r="AT145">
            <v>17.149657744736842</v>
          </cell>
          <cell r="AU145">
            <v>0</v>
          </cell>
        </row>
        <row r="146">
          <cell r="A146" t="str">
            <v>EL/ITL-69</v>
          </cell>
          <cell r="B146" t="str">
            <v xml:space="preserve">    Euronota LXIX LIT Swap Can. 8,34%</v>
          </cell>
          <cell r="S146">
            <v>0</v>
          </cell>
          <cell r="T146">
            <v>0</v>
          </cell>
          <cell r="U146">
            <v>0</v>
          </cell>
          <cell r="V146">
            <v>0</v>
          </cell>
          <cell r="W146">
            <v>0</v>
          </cell>
          <cell r="X146">
            <v>0</v>
          </cell>
          <cell r="Y146">
            <v>0</v>
          </cell>
          <cell r="Z146">
            <v>439.11</v>
          </cell>
          <cell r="AA146">
            <v>439.11</v>
          </cell>
          <cell r="AB146">
            <v>439.11</v>
          </cell>
          <cell r="AC146">
            <v>439.11</v>
          </cell>
          <cell r="AD146">
            <v>439.11</v>
          </cell>
          <cell r="AE146">
            <v>453.61900000000003</v>
          </cell>
          <cell r="AF146">
            <v>416.54899999999998</v>
          </cell>
          <cell r="AG146">
            <v>397.02699999999999</v>
          </cell>
          <cell r="AH146">
            <v>413.1</v>
          </cell>
          <cell r="AI146">
            <v>390.59</v>
          </cell>
          <cell r="AJ146">
            <v>370.14600000000002</v>
          </cell>
          <cell r="AK146">
            <v>364.839</v>
          </cell>
          <cell r="AL146">
            <v>339.86399999999998</v>
          </cell>
          <cell r="AM146">
            <v>360.11799999999999</v>
          </cell>
          <cell r="AN146">
            <v>343.41934099999997</v>
          </cell>
          <cell r="AO146">
            <v>329.31874099999999</v>
          </cell>
          <cell r="AP146">
            <v>355.1647417447993</v>
          </cell>
          <cell r="AQ146">
            <v>355.1647417447993</v>
          </cell>
          <cell r="AR146">
            <v>339.80407893567207</v>
          </cell>
          <cell r="AS146">
            <v>338.76392991633753</v>
          </cell>
          <cell r="AT146">
            <v>382.74968599215759</v>
          </cell>
          <cell r="AU146">
            <v>381.58079970889963</v>
          </cell>
        </row>
        <row r="147">
          <cell r="A147" t="str">
            <v>EL/ITL-70</v>
          </cell>
          <cell r="B147" t="str">
            <v xml:space="preserve">    Euronota LXX LIT (9,25%)</v>
          </cell>
          <cell r="S147">
            <v>0</v>
          </cell>
          <cell r="T147">
            <v>0</v>
          </cell>
          <cell r="U147">
            <v>0</v>
          </cell>
          <cell r="V147">
            <v>0</v>
          </cell>
          <cell r="W147">
            <v>0</v>
          </cell>
          <cell r="X147">
            <v>0</v>
          </cell>
          <cell r="Y147">
            <v>0</v>
          </cell>
          <cell r="Z147">
            <v>0</v>
          </cell>
          <cell r="AA147">
            <v>214.29</v>
          </cell>
          <cell r="AB147">
            <v>205.69300000000001</v>
          </cell>
          <cell r="AC147">
            <v>210.381</v>
          </cell>
          <cell r="AD147">
            <v>450.72</v>
          </cell>
          <cell r="AE147">
            <v>453.61900000000003</v>
          </cell>
          <cell r="AF147">
            <v>416.54899999999998</v>
          </cell>
          <cell r="AG147">
            <v>397.02699999999999</v>
          </cell>
          <cell r="AH147">
            <v>413.1</v>
          </cell>
          <cell r="AI147">
            <v>390.59</v>
          </cell>
          <cell r="AJ147">
            <v>370.14600000000002</v>
          </cell>
          <cell r="AK147">
            <v>364.839</v>
          </cell>
          <cell r="AL147">
            <v>339.86399999999998</v>
          </cell>
          <cell r="AM147">
            <v>360.11799999999999</v>
          </cell>
          <cell r="AN147">
            <v>343.41934099999997</v>
          </cell>
          <cell r="AO147">
            <v>329.31874099999999</v>
          </cell>
          <cell r="AP147">
            <v>355.1647417447993</v>
          </cell>
          <cell r="AQ147">
            <v>355.1647417447993</v>
          </cell>
          <cell r="AR147">
            <v>339.80407893567207</v>
          </cell>
          <cell r="AS147">
            <v>338.76392991633753</v>
          </cell>
          <cell r="AT147">
            <v>382.74968599215759</v>
          </cell>
          <cell r="AU147">
            <v>381.58079970889963</v>
          </cell>
        </row>
        <row r="148">
          <cell r="A148" t="str">
            <v>EL/ITL-71</v>
          </cell>
          <cell r="B148" t="str">
            <v xml:space="preserve">    Euronota LXXI LIT (9% y 7%)</v>
          </cell>
          <cell r="S148">
            <v>0</v>
          </cell>
          <cell r="T148">
            <v>0</v>
          </cell>
          <cell r="U148">
            <v>0</v>
          </cell>
          <cell r="V148">
            <v>0</v>
          </cell>
          <cell r="W148">
            <v>0</v>
          </cell>
          <cell r="X148">
            <v>0</v>
          </cell>
          <cell r="Y148">
            <v>0</v>
          </cell>
          <cell r="Z148">
            <v>0</v>
          </cell>
          <cell r="AA148">
            <v>428.59500000000003</v>
          </cell>
          <cell r="AB148">
            <v>411.387</v>
          </cell>
          <cell r="AC148">
            <v>420.762</v>
          </cell>
          <cell r="AD148">
            <v>225.36</v>
          </cell>
          <cell r="AE148">
            <v>226.809</v>
          </cell>
          <cell r="AF148">
            <v>208.274</v>
          </cell>
          <cell r="AG148">
            <v>198.51400000000001</v>
          </cell>
          <cell r="AH148">
            <v>206.6</v>
          </cell>
          <cell r="AI148">
            <v>195.29</v>
          </cell>
          <cell r="AJ148">
            <v>185.07300000000001</v>
          </cell>
          <cell r="AK148">
            <v>182.42</v>
          </cell>
          <cell r="AL148">
            <v>169.93199999999999</v>
          </cell>
          <cell r="AM148">
            <v>180.059</v>
          </cell>
          <cell r="AN148">
            <v>171.70966999999999</v>
          </cell>
          <cell r="AO148">
            <v>164.65937</v>
          </cell>
          <cell r="AP148">
            <v>177.58237087239965</v>
          </cell>
          <cell r="AQ148">
            <v>177.58237087239965</v>
          </cell>
          <cell r="AR148">
            <v>169.90203946783603</v>
          </cell>
          <cell r="AS148">
            <v>169.38196495816877</v>
          </cell>
          <cell r="AT148">
            <v>191.3748429960788</v>
          </cell>
          <cell r="AU148">
            <v>190.79039985444982</v>
          </cell>
        </row>
        <row r="149">
          <cell r="A149" t="str">
            <v>EL/DEM-72</v>
          </cell>
          <cell r="B149" t="str">
            <v xml:space="preserve">    Euronota LXXII DM (8%)</v>
          </cell>
          <cell r="S149">
            <v>0</v>
          </cell>
          <cell r="T149">
            <v>0</v>
          </cell>
          <cell r="U149">
            <v>0</v>
          </cell>
          <cell r="V149">
            <v>0</v>
          </cell>
          <cell r="W149">
            <v>0</v>
          </cell>
          <cell r="X149">
            <v>0</v>
          </cell>
          <cell r="Y149">
            <v>0</v>
          </cell>
          <cell r="Z149">
            <v>0</v>
          </cell>
          <cell r="AA149">
            <v>561.79</v>
          </cell>
          <cell r="AB149">
            <v>540.71500000000003</v>
          </cell>
          <cell r="AC149">
            <v>553.25</v>
          </cell>
          <cell r="AD149">
            <v>594.67200000000003</v>
          </cell>
          <cell r="AE149">
            <v>598.79999999999995</v>
          </cell>
          <cell r="AF149">
            <v>549.84299999999996</v>
          </cell>
          <cell r="AG149">
            <v>524.08199999999999</v>
          </cell>
          <cell r="AH149">
            <v>545.29999999999995</v>
          </cell>
          <cell r="AI149">
            <v>515.59</v>
          </cell>
          <cell r="AJ149">
            <v>488.59100000000001</v>
          </cell>
          <cell r="AK149">
            <v>481.58800000000002</v>
          </cell>
          <cell r="AL149">
            <v>448.62</v>
          </cell>
          <cell r="AM149">
            <v>475.35500000000002</v>
          </cell>
          <cell r="AN149">
            <v>453.313132</v>
          </cell>
          <cell r="AO149">
            <v>434.70035600000006</v>
          </cell>
          <cell r="AP149">
            <v>468.81705548946798</v>
          </cell>
          <cell r="AQ149">
            <v>468.81705548946798</v>
          </cell>
          <cell r="AR149">
            <v>448.5409992937274</v>
          </cell>
          <cell r="AS149">
            <v>447.16799564994977</v>
          </cell>
          <cell r="AT149">
            <v>505.22912140655785</v>
          </cell>
          <cell r="AU149">
            <v>503.68622765710853</v>
          </cell>
        </row>
        <row r="150">
          <cell r="A150" t="str">
            <v>EL/ITL-73</v>
          </cell>
          <cell r="B150" t="str">
            <v xml:space="preserve">    Euronota LXXIII LIT (8%)</v>
          </cell>
          <cell r="S150">
            <v>0</v>
          </cell>
          <cell r="T150">
            <v>0</v>
          </cell>
          <cell r="U150">
            <v>0</v>
          </cell>
          <cell r="V150">
            <v>0</v>
          </cell>
          <cell r="W150">
            <v>0</v>
          </cell>
          <cell r="X150">
            <v>0</v>
          </cell>
          <cell r="Y150">
            <v>0</v>
          </cell>
          <cell r="Z150">
            <v>0</v>
          </cell>
          <cell r="AA150">
            <v>171.44</v>
          </cell>
          <cell r="AB150">
            <v>164.554</v>
          </cell>
          <cell r="AC150">
            <v>168.304</v>
          </cell>
          <cell r="AD150">
            <v>180.28</v>
          </cell>
          <cell r="AE150">
            <v>181.44800000000001</v>
          </cell>
          <cell r="AF150">
            <v>166.619</v>
          </cell>
          <cell r="AG150">
            <v>158.81100000000001</v>
          </cell>
          <cell r="AH150">
            <v>165.2</v>
          </cell>
          <cell r="AI150">
            <v>156.22999999999999</v>
          </cell>
          <cell r="AJ150">
            <v>148.05799999999999</v>
          </cell>
          <cell r="AK150">
            <v>145.93600000000001</v>
          </cell>
          <cell r="AL150">
            <v>135.94499999999999</v>
          </cell>
          <cell r="AM150">
            <v>0</v>
          </cell>
          <cell r="AN150">
            <v>0</v>
          </cell>
          <cell r="AO150">
            <v>0</v>
          </cell>
          <cell r="AP150">
            <v>0</v>
          </cell>
          <cell r="AQ150">
            <v>0</v>
          </cell>
          <cell r="AR150">
            <v>0</v>
          </cell>
          <cell r="AS150">
            <v>0</v>
          </cell>
          <cell r="AT150">
            <v>0</v>
          </cell>
          <cell r="AU150">
            <v>0</v>
          </cell>
        </row>
        <row r="151">
          <cell r="A151" t="str">
            <v>EL/USD-74</v>
          </cell>
          <cell r="B151" t="str">
            <v xml:space="preserve">    Euronota LXXIV (Spread ajustable)</v>
          </cell>
          <cell r="S151">
            <v>0</v>
          </cell>
          <cell r="T151">
            <v>0</v>
          </cell>
          <cell r="U151">
            <v>0</v>
          </cell>
          <cell r="V151">
            <v>0</v>
          </cell>
          <cell r="W151">
            <v>0</v>
          </cell>
          <cell r="X151">
            <v>0</v>
          </cell>
          <cell r="Y151">
            <v>0</v>
          </cell>
          <cell r="Z151">
            <v>0</v>
          </cell>
          <cell r="AA151">
            <v>500</v>
          </cell>
          <cell r="AB151">
            <v>500</v>
          </cell>
          <cell r="AC151">
            <v>500</v>
          </cell>
          <cell r="AD151">
            <v>500</v>
          </cell>
          <cell r="AE151">
            <v>500</v>
          </cell>
          <cell r="AF151">
            <v>500</v>
          </cell>
          <cell r="AG151">
            <v>500</v>
          </cell>
          <cell r="AH151">
            <v>500</v>
          </cell>
          <cell r="AI151">
            <v>500</v>
          </cell>
          <cell r="AJ151">
            <v>310.89400000000001</v>
          </cell>
          <cell r="AK151">
            <v>310.89400000000001</v>
          </cell>
          <cell r="AL151">
            <v>310.89400000000001</v>
          </cell>
          <cell r="AM151">
            <v>310.89400000000001</v>
          </cell>
          <cell r="AN151">
            <v>153.24199999999999</v>
          </cell>
          <cell r="AO151">
            <v>134.876</v>
          </cell>
          <cell r="AP151">
            <v>134.876</v>
          </cell>
          <cell r="AQ151">
            <v>134.876</v>
          </cell>
          <cell r="AR151">
            <v>130.303483</v>
          </cell>
          <cell r="AS151">
            <v>130.303483</v>
          </cell>
          <cell r="AT151">
            <v>130.303483</v>
          </cell>
          <cell r="AU151">
            <v>130.303483</v>
          </cell>
        </row>
        <row r="152">
          <cell r="A152" t="str">
            <v>EL/EUR-75</v>
          </cell>
          <cell r="B152" t="str">
            <v xml:space="preserve">    Euronota LXXV Euro (8,75%)</v>
          </cell>
          <cell r="S152">
            <v>0</v>
          </cell>
          <cell r="T152">
            <v>0</v>
          </cell>
          <cell r="U152">
            <v>0</v>
          </cell>
          <cell r="V152">
            <v>0</v>
          </cell>
          <cell r="W152">
            <v>0</v>
          </cell>
          <cell r="X152">
            <v>0</v>
          </cell>
          <cell r="Y152">
            <v>0</v>
          </cell>
          <cell r="Z152">
            <v>0</v>
          </cell>
          <cell r="AA152">
            <v>0</v>
          </cell>
          <cell r="AB152">
            <v>430.76</v>
          </cell>
          <cell r="AC152">
            <v>438.03899999999999</v>
          </cell>
          <cell r="AD152">
            <v>467.798</v>
          </cell>
          <cell r="AE152">
            <v>470.32299999999998</v>
          </cell>
          <cell r="AF152">
            <v>428.36200000000002</v>
          </cell>
          <cell r="AG152">
            <v>411.59899999999999</v>
          </cell>
          <cell r="AH152">
            <v>638</v>
          </cell>
          <cell r="AI152">
            <v>601.61800000000005</v>
          </cell>
          <cell r="AJ152">
            <v>573.42200000000003</v>
          </cell>
          <cell r="AK152">
            <v>565.14200000000005</v>
          </cell>
          <cell r="AL152">
            <v>526.45399999999995</v>
          </cell>
          <cell r="AM152">
            <v>557.82799999999997</v>
          </cell>
          <cell r="AN152">
            <v>531.96205299999997</v>
          </cell>
          <cell r="AO152">
            <v>510.11999900000001</v>
          </cell>
          <cell r="AP152">
            <v>550.15587749862459</v>
          </cell>
          <cell r="AQ152">
            <v>550.15587749862459</v>
          </cell>
          <cell r="AR152">
            <v>526.36196157557686</v>
          </cell>
          <cell r="AS152">
            <v>524.75074339688649</v>
          </cell>
          <cell r="AT152">
            <v>592.88537549407113</v>
          </cell>
          <cell r="AU152">
            <v>591.07477095852641</v>
          </cell>
        </row>
        <row r="153">
          <cell r="A153" t="str">
            <v>EL/DEM-76</v>
          </cell>
          <cell r="B153" t="str">
            <v xml:space="preserve">    Euronota LXXVI DM (11% y 8%)</v>
          </cell>
          <cell r="S153">
            <v>0</v>
          </cell>
          <cell r="T153">
            <v>0</v>
          </cell>
          <cell r="U153">
            <v>0</v>
          </cell>
          <cell r="V153">
            <v>0</v>
          </cell>
          <cell r="W153">
            <v>0</v>
          </cell>
          <cell r="X153">
            <v>0</v>
          </cell>
          <cell r="Y153">
            <v>0</v>
          </cell>
          <cell r="Z153">
            <v>0</v>
          </cell>
          <cell r="AA153">
            <v>0</v>
          </cell>
          <cell r="AB153">
            <v>811.07299999999998</v>
          </cell>
          <cell r="AC153">
            <v>829.875</v>
          </cell>
          <cell r="AD153">
            <v>892.00800000000004</v>
          </cell>
          <cell r="AE153">
            <v>898.2</v>
          </cell>
          <cell r="AF153">
            <v>824.76499999999999</v>
          </cell>
          <cell r="AG153">
            <v>786.12199999999996</v>
          </cell>
          <cell r="AH153">
            <v>817.9</v>
          </cell>
          <cell r="AI153">
            <v>769</v>
          </cell>
          <cell r="AJ153">
            <v>732.96500000000003</v>
          </cell>
          <cell r="AK153">
            <v>722.38099999999997</v>
          </cell>
          <cell r="AL153">
            <v>672.93</v>
          </cell>
          <cell r="AM153">
            <v>713.03300000000002</v>
          </cell>
          <cell r="AN153">
            <v>679.969697</v>
          </cell>
          <cell r="AO153">
            <v>652.05053399999997</v>
          </cell>
          <cell r="AP153">
            <v>703.22558408215662</v>
          </cell>
          <cell r="AQ153">
            <v>703.22558408215662</v>
          </cell>
          <cell r="AR153">
            <v>672.81149399070091</v>
          </cell>
          <cell r="AS153">
            <v>670.75198705614832</v>
          </cell>
          <cell r="AT153">
            <v>757.84369762845847</v>
          </cell>
          <cell r="AU153">
            <v>755.52932913013501</v>
          </cell>
        </row>
        <row r="154">
          <cell r="A154" t="str">
            <v>EL/ITL-77</v>
          </cell>
          <cell r="B154" t="str">
            <v xml:space="preserve">    Euronota LXXVII LIT (10,375% y 8%)</v>
          </cell>
          <cell r="S154">
            <v>0</v>
          </cell>
          <cell r="T154">
            <v>0</v>
          </cell>
          <cell r="U154">
            <v>0</v>
          </cell>
          <cell r="V154">
            <v>0</v>
          </cell>
          <cell r="W154">
            <v>0</v>
          </cell>
          <cell r="X154">
            <v>0</v>
          </cell>
          <cell r="Y154">
            <v>0</v>
          </cell>
          <cell r="Z154">
            <v>0</v>
          </cell>
          <cell r="AA154">
            <v>0</v>
          </cell>
          <cell r="AB154">
            <v>411.387</v>
          </cell>
          <cell r="AC154">
            <v>420.762</v>
          </cell>
          <cell r="AD154">
            <v>450.721</v>
          </cell>
          <cell r="AE154">
            <v>453.61900000000003</v>
          </cell>
          <cell r="AF154">
            <v>416.54899999999998</v>
          </cell>
          <cell r="AG154">
            <v>397.02699999999999</v>
          </cell>
          <cell r="AH154">
            <v>413.1</v>
          </cell>
          <cell r="AI154">
            <v>390.59</v>
          </cell>
          <cell r="AJ154">
            <v>370.14600000000002</v>
          </cell>
          <cell r="AK154">
            <v>364.839</v>
          </cell>
          <cell r="AL154">
            <v>339.86399999999998</v>
          </cell>
          <cell r="AM154">
            <v>360.11799999999999</v>
          </cell>
          <cell r="AN154">
            <v>343.41934099999997</v>
          </cell>
          <cell r="AO154">
            <v>329.31874099999999</v>
          </cell>
          <cell r="AP154">
            <v>355.1647417447993</v>
          </cell>
          <cell r="AQ154">
            <v>355.1647417447993</v>
          </cell>
          <cell r="AR154">
            <v>339.80407893567207</v>
          </cell>
          <cell r="AS154">
            <v>338.76392991633753</v>
          </cell>
          <cell r="AT154">
            <v>382.74968599215759</v>
          </cell>
          <cell r="AU154">
            <v>381.58079970889963</v>
          </cell>
        </row>
        <row r="155">
          <cell r="A155" t="str">
            <v>EL/FRF-78</v>
          </cell>
          <cell r="B155" t="str">
            <v xml:space="preserve">    Euronota LXXVIII FFR (11% y 8%)</v>
          </cell>
          <cell r="S155">
            <v>0</v>
          </cell>
          <cell r="T155">
            <v>0</v>
          </cell>
          <cell r="U155">
            <v>0</v>
          </cell>
          <cell r="V155">
            <v>0</v>
          </cell>
          <cell r="W155">
            <v>0</v>
          </cell>
          <cell r="X155">
            <v>0</v>
          </cell>
          <cell r="Y155">
            <v>0</v>
          </cell>
          <cell r="Z155">
            <v>0</v>
          </cell>
          <cell r="AA155">
            <v>0</v>
          </cell>
          <cell r="AB155">
            <v>0</v>
          </cell>
          <cell r="AC155">
            <v>247.33699999999999</v>
          </cell>
          <cell r="AD155">
            <v>266.04000000000002</v>
          </cell>
          <cell r="AE155">
            <v>267.42700000000002</v>
          </cell>
          <cell r="AF155">
            <v>245.91399999999999</v>
          </cell>
          <cell r="AG155">
            <v>234.39</v>
          </cell>
          <cell r="AH155">
            <v>243.9</v>
          </cell>
          <cell r="AI155">
            <v>229.29</v>
          </cell>
          <cell r="AJ155">
            <v>218.54400000000001</v>
          </cell>
          <cell r="AK155">
            <v>215.38800000000001</v>
          </cell>
          <cell r="AL155">
            <v>200.64400000000001</v>
          </cell>
          <cell r="AM155">
            <v>212.601</v>
          </cell>
          <cell r="AN155">
            <v>201.16154599999999</v>
          </cell>
          <cell r="AO155">
            <v>192.90196900000001</v>
          </cell>
          <cell r="AP155">
            <v>208.04154410416285</v>
          </cell>
          <cell r="AQ155">
            <v>208.04154410416285</v>
          </cell>
          <cell r="AR155">
            <v>199.04387051495746</v>
          </cell>
          <cell r="AS155">
            <v>198.43458807066642</v>
          </cell>
          <cell r="AT155">
            <v>224.19971146245058</v>
          </cell>
          <cell r="AU155">
            <v>223.51503103142551</v>
          </cell>
        </row>
        <row r="156">
          <cell r="A156" t="str">
            <v>EL/NLG-78</v>
          </cell>
          <cell r="B156" t="str">
            <v xml:space="preserve">    Euronota LXXVIII DGU (11% y 8%)</v>
          </cell>
          <cell r="S156">
            <v>0</v>
          </cell>
          <cell r="T156">
            <v>0</v>
          </cell>
          <cell r="U156">
            <v>0</v>
          </cell>
          <cell r="V156">
            <v>0</v>
          </cell>
          <cell r="W156">
            <v>0</v>
          </cell>
          <cell r="X156">
            <v>0</v>
          </cell>
          <cell r="Y156">
            <v>0</v>
          </cell>
          <cell r="Z156">
            <v>0</v>
          </cell>
          <cell r="AA156">
            <v>0</v>
          </cell>
          <cell r="AB156">
            <v>0</v>
          </cell>
          <cell r="AC156">
            <v>245.374</v>
          </cell>
          <cell r="AD156">
            <v>263.63</v>
          </cell>
          <cell r="AE156">
            <v>265.77</v>
          </cell>
          <cell r="AF156">
            <v>243.99799999999999</v>
          </cell>
          <cell r="AG156">
            <v>232.55799999999999</v>
          </cell>
          <cell r="AH156">
            <v>242</v>
          </cell>
          <cell r="AI156">
            <v>227.50200000000001</v>
          </cell>
          <cell r="AJ156">
            <v>216.84</v>
          </cell>
          <cell r="AK156">
            <v>213.709</v>
          </cell>
          <cell r="AL156">
            <v>199.07900000000001</v>
          </cell>
          <cell r="AM156">
            <v>210.94300000000001</v>
          </cell>
          <cell r="AN156">
            <v>202.74273099999999</v>
          </cell>
          <cell r="AO156">
            <v>194.41823099999999</v>
          </cell>
          <cell r="AP156">
            <v>209.67680726205757</v>
          </cell>
          <cell r="AQ156">
            <v>209.67680726205757</v>
          </cell>
          <cell r="AR156">
            <v>200.60840950960613</v>
          </cell>
          <cell r="AS156">
            <v>199.99433793947875</v>
          </cell>
          <cell r="AT156">
            <v>225.96198221343872</v>
          </cell>
          <cell r="AU156">
            <v>225.27192000788102</v>
          </cell>
        </row>
        <row r="157">
          <cell r="A157" t="str">
            <v>EL/USD-79</v>
          </cell>
          <cell r="B157" t="str">
            <v xml:space="preserve">    Euronota LXXIX Dls. (Glob IV-25bp)</v>
          </cell>
          <cell r="S157">
            <v>0</v>
          </cell>
          <cell r="T157">
            <v>0</v>
          </cell>
          <cell r="U157">
            <v>0</v>
          </cell>
          <cell r="V157">
            <v>0</v>
          </cell>
          <cell r="W157">
            <v>0</v>
          </cell>
          <cell r="X157">
            <v>0</v>
          </cell>
          <cell r="Y157">
            <v>0</v>
          </cell>
          <cell r="Z157">
            <v>0</v>
          </cell>
          <cell r="AA157">
            <v>0</v>
          </cell>
          <cell r="AB157">
            <v>0</v>
          </cell>
          <cell r="AC157">
            <v>1000</v>
          </cell>
          <cell r="AD157">
            <v>1000</v>
          </cell>
          <cell r="AE157">
            <v>1000</v>
          </cell>
          <cell r="AF157">
            <v>1000</v>
          </cell>
          <cell r="AG157">
            <v>1000</v>
          </cell>
          <cell r="AH157">
            <v>1000</v>
          </cell>
          <cell r="AI157">
            <v>1000</v>
          </cell>
          <cell r="AJ157">
            <v>1000</v>
          </cell>
          <cell r="AK157">
            <v>1000</v>
          </cell>
          <cell r="AL157">
            <v>1000</v>
          </cell>
          <cell r="AM157">
            <v>1000</v>
          </cell>
          <cell r="AN157">
            <v>1000</v>
          </cell>
          <cell r="AO157">
            <v>455.51799999999997</v>
          </cell>
          <cell r="AP157">
            <v>455.51799999999997</v>
          </cell>
          <cell r="AQ157">
            <v>455.51799999999997</v>
          </cell>
          <cell r="AR157">
            <v>383.471</v>
          </cell>
          <cell r="AS157">
            <v>383.471</v>
          </cell>
          <cell r="AT157">
            <v>383.471</v>
          </cell>
          <cell r="AU157">
            <v>383.471</v>
          </cell>
        </row>
        <row r="158">
          <cell r="A158" t="str">
            <v>EL/EUR-80</v>
          </cell>
          <cell r="B158" t="str">
            <v xml:space="preserve">    Euronota LXXX Euro (8,125%)</v>
          </cell>
          <cell r="S158">
            <v>0</v>
          </cell>
          <cell r="T158">
            <v>0</v>
          </cell>
          <cell r="U158">
            <v>0</v>
          </cell>
          <cell r="V158">
            <v>0</v>
          </cell>
          <cell r="W158">
            <v>0</v>
          </cell>
          <cell r="X158">
            <v>0</v>
          </cell>
          <cell r="Y158">
            <v>0</v>
          </cell>
          <cell r="Z158">
            <v>0</v>
          </cell>
          <cell r="AA158">
            <v>0</v>
          </cell>
          <cell r="AB158">
            <v>0</v>
          </cell>
          <cell r="AC158">
            <v>821.32299999999998</v>
          </cell>
          <cell r="AD158">
            <v>877.12099999999998</v>
          </cell>
          <cell r="AE158">
            <v>881.85500000000002</v>
          </cell>
          <cell r="AF158">
            <v>803.178</v>
          </cell>
          <cell r="AG158">
            <v>771.74800000000005</v>
          </cell>
          <cell r="AH158">
            <v>797.5</v>
          </cell>
          <cell r="AI158">
            <v>752.02300000000002</v>
          </cell>
          <cell r="AJ158">
            <v>716.77700000000004</v>
          </cell>
          <cell r="AK158">
            <v>706.428</v>
          </cell>
          <cell r="AL158">
            <v>658.06799999999998</v>
          </cell>
          <cell r="AM158">
            <v>697.28499999999997</v>
          </cell>
          <cell r="AN158">
            <v>664.95256700000004</v>
          </cell>
          <cell r="AO158">
            <v>637.64999799999998</v>
          </cell>
          <cell r="AP158">
            <v>687.69484687328077</v>
          </cell>
          <cell r="AQ158">
            <v>687.69484687328077</v>
          </cell>
          <cell r="AR158">
            <v>657.9524519694711</v>
          </cell>
          <cell r="AS158">
            <v>655.93842924610817</v>
          </cell>
          <cell r="AT158">
            <v>741.10671936758888</v>
          </cell>
          <cell r="AU158">
            <v>738.84346369815796</v>
          </cell>
        </row>
        <row r="159">
          <cell r="A159" t="str">
            <v>EL/EUR-81</v>
          </cell>
          <cell r="B159" t="str">
            <v xml:space="preserve">    Euronota LXXXI Euro (6 cup. Fijos)</v>
          </cell>
          <cell r="S159">
            <v>0</v>
          </cell>
          <cell r="T159">
            <v>0</v>
          </cell>
          <cell r="U159">
            <v>0</v>
          </cell>
          <cell r="V159">
            <v>0</v>
          </cell>
          <cell r="W159">
            <v>0</v>
          </cell>
          <cell r="X159">
            <v>0</v>
          </cell>
          <cell r="Y159">
            <v>0</v>
          </cell>
          <cell r="Z159">
            <v>0</v>
          </cell>
          <cell r="AA159">
            <v>0</v>
          </cell>
          <cell r="AB159">
            <v>0</v>
          </cell>
          <cell r="AC159">
            <v>821.32299999999998</v>
          </cell>
          <cell r="AD159">
            <v>877.12099999999998</v>
          </cell>
          <cell r="AE159">
            <v>881.85500000000002</v>
          </cell>
          <cell r="AF159">
            <v>803.178</v>
          </cell>
          <cell r="AG159">
            <v>771.74800000000005</v>
          </cell>
          <cell r="AH159">
            <v>797.5</v>
          </cell>
          <cell r="AI159">
            <v>752.02300000000002</v>
          </cell>
          <cell r="AJ159">
            <v>716.77700000000004</v>
          </cell>
          <cell r="AK159">
            <v>706.428</v>
          </cell>
          <cell r="AL159">
            <v>658.06799999999998</v>
          </cell>
          <cell r="AM159">
            <v>697.28499999999997</v>
          </cell>
          <cell r="AN159">
            <v>664.95256700000004</v>
          </cell>
          <cell r="AO159">
            <v>637.64999799999998</v>
          </cell>
          <cell r="AP159">
            <v>687.69484687328077</v>
          </cell>
          <cell r="AQ159">
            <v>687.69484687328077</v>
          </cell>
          <cell r="AR159">
            <v>657.9524519694711</v>
          </cell>
          <cell r="AS159">
            <v>655.93842924610817</v>
          </cell>
          <cell r="AT159">
            <v>741.10671936758888</v>
          </cell>
          <cell r="AU159">
            <v>738.84346369815796</v>
          </cell>
        </row>
        <row r="160">
          <cell r="A160" t="str">
            <v>EL/DEM-82</v>
          </cell>
          <cell r="B160" t="str">
            <v xml:space="preserve">    Euronota LXXXII DM (8%)</v>
          </cell>
          <cell r="S160">
            <v>0</v>
          </cell>
          <cell r="T160">
            <v>0</v>
          </cell>
          <cell r="U160">
            <v>0</v>
          </cell>
          <cell r="V160">
            <v>0</v>
          </cell>
          <cell r="W160">
            <v>0</v>
          </cell>
          <cell r="X160">
            <v>0</v>
          </cell>
          <cell r="Y160">
            <v>0</v>
          </cell>
          <cell r="Z160">
            <v>0</v>
          </cell>
          <cell r="AA160">
            <v>0</v>
          </cell>
          <cell r="AB160">
            <v>0</v>
          </cell>
          <cell r="AC160">
            <v>0</v>
          </cell>
          <cell r="AD160">
            <v>594.67200000000003</v>
          </cell>
          <cell r="AE160">
            <v>598.79999999999995</v>
          </cell>
          <cell r="AF160">
            <v>549.84299999999996</v>
          </cell>
          <cell r="AG160">
            <v>524.08199999999999</v>
          </cell>
          <cell r="AH160">
            <v>545.29999999999995</v>
          </cell>
          <cell r="AI160">
            <v>512.67100000000005</v>
          </cell>
          <cell r="AJ160">
            <v>488.64299999999997</v>
          </cell>
          <cell r="AK160">
            <v>481.58800000000002</v>
          </cell>
          <cell r="AL160">
            <v>448.62</v>
          </cell>
          <cell r="AM160">
            <v>475.35500000000002</v>
          </cell>
          <cell r="AN160">
            <v>453.313132</v>
          </cell>
          <cell r="AO160">
            <v>434.70035600000006</v>
          </cell>
          <cell r="AP160">
            <v>468.81705574912894</v>
          </cell>
          <cell r="AQ160">
            <v>468.81705574912894</v>
          </cell>
          <cell r="AR160">
            <v>448.54099570137731</v>
          </cell>
          <cell r="AS160">
            <v>447.16799107923742</v>
          </cell>
          <cell r="AT160">
            <v>505.22913142292487</v>
          </cell>
          <cell r="AU160">
            <v>503.68621909171515</v>
          </cell>
        </row>
        <row r="161">
          <cell r="A161" t="str">
            <v>EL/ITL-83</v>
          </cell>
          <cell r="B161" t="str">
            <v xml:space="preserve">    Euronota LXXXIII LIT (LT + 250)</v>
          </cell>
          <cell r="S161">
            <v>0</v>
          </cell>
          <cell r="T161">
            <v>0</v>
          </cell>
          <cell r="U161">
            <v>0</v>
          </cell>
          <cell r="V161">
            <v>0</v>
          </cell>
          <cell r="W161">
            <v>0</v>
          </cell>
          <cell r="X161">
            <v>0</v>
          </cell>
          <cell r="Y161">
            <v>0</v>
          </cell>
          <cell r="Z161">
            <v>0</v>
          </cell>
          <cell r="AA161">
            <v>0</v>
          </cell>
          <cell r="AB161">
            <v>0</v>
          </cell>
          <cell r="AC161">
            <v>0</v>
          </cell>
          <cell r="AD161">
            <v>600.96199999999999</v>
          </cell>
          <cell r="AE161">
            <v>604.82500000000005</v>
          </cell>
          <cell r="AF161">
            <v>555.39800000000002</v>
          </cell>
          <cell r="AG161">
            <v>529.36900000000003</v>
          </cell>
          <cell r="AH161">
            <v>550.79999999999995</v>
          </cell>
          <cell r="AI161">
            <v>520.79</v>
          </cell>
          <cell r="AJ161">
            <v>493.52699999999999</v>
          </cell>
          <cell r="AK161">
            <v>486.45299999999997</v>
          </cell>
          <cell r="AL161">
            <v>453.15199999999999</v>
          </cell>
          <cell r="AM161">
            <v>480.15699999999998</v>
          </cell>
          <cell r="AN161">
            <v>457.89245399999999</v>
          </cell>
          <cell r="AO161">
            <v>439.09165400000001</v>
          </cell>
          <cell r="AP161">
            <v>473.55298899259219</v>
          </cell>
          <cell r="AQ161">
            <v>473.55298899259219</v>
          </cell>
          <cell r="AR161">
            <v>453.07210524710962</v>
          </cell>
          <cell r="AS161">
            <v>451.68523988799836</v>
          </cell>
          <cell r="AT161">
            <v>510.33291465569977</v>
          </cell>
          <cell r="AU161">
            <v>508.77439961135741</v>
          </cell>
        </row>
        <row r="162">
          <cell r="A162" t="str">
            <v>EL/DEM-84</v>
          </cell>
          <cell r="B162" t="str">
            <v xml:space="preserve">    Euronota LXXXIV DM (7,875%)</v>
          </cell>
          <cell r="S162">
            <v>0</v>
          </cell>
          <cell r="T162">
            <v>0</v>
          </cell>
          <cell r="U162">
            <v>0</v>
          </cell>
          <cell r="V162">
            <v>0</v>
          </cell>
          <cell r="W162">
            <v>0</v>
          </cell>
          <cell r="X162">
            <v>0</v>
          </cell>
          <cell r="Y162">
            <v>0</v>
          </cell>
          <cell r="Z162">
            <v>0</v>
          </cell>
          <cell r="AA162">
            <v>0</v>
          </cell>
          <cell r="AB162">
            <v>0</v>
          </cell>
          <cell r="AC162">
            <v>0</v>
          </cell>
          <cell r="AD162">
            <v>446</v>
          </cell>
          <cell r="AE162">
            <v>449.1</v>
          </cell>
          <cell r="AF162">
            <v>412.38200000000001</v>
          </cell>
          <cell r="AG162">
            <v>393.06099999999998</v>
          </cell>
          <cell r="AH162">
            <v>409</v>
          </cell>
          <cell r="AI162">
            <v>386.69</v>
          </cell>
          <cell r="AJ162">
            <v>366.44400000000002</v>
          </cell>
          <cell r="AK162">
            <v>361.19099999999997</v>
          </cell>
          <cell r="AL162">
            <v>336.46499999999997</v>
          </cell>
          <cell r="AM162">
            <v>356.51600000000002</v>
          </cell>
          <cell r="AN162">
            <v>339.984849</v>
          </cell>
          <cell r="AO162">
            <v>326.02526699999999</v>
          </cell>
          <cell r="AP162">
            <v>351.61279161710098</v>
          </cell>
          <cell r="AQ162">
            <v>351.61279161710098</v>
          </cell>
          <cell r="AR162">
            <v>336.40574947029558</v>
          </cell>
          <cell r="AS162">
            <v>335.37599673746234</v>
          </cell>
          <cell r="AT162">
            <v>378.92184105491839</v>
          </cell>
          <cell r="AU162">
            <v>377.76467074283141</v>
          </cell>
        </row>
        <row r="163">
          <cell r="A163" t="str">
            <v>EL/EUR-85</v>
          </cell>
          <cell r="B163" t="str">
            <v xml:space="preserve">    Euronota LXXXV Euro (8,5%)</v>
          </cell>
          <cell r="S163">
            <v>0</v>
          </cell>
          <cell r="T163">
            <v>0</v>
          </cell>
          <cell r="U163">
            <v>0</v>
          </cell>
          <cell r="V163">
            <v>0</v>
          </cell>
          <cell r="W163">
            <v>0</v>
          </cell>
          <cell r="X163">
            <v>0</v>
          </cell>
          <cell r="Y163">
            <v>0</v>
          </cell>
          <cell r="Z163">
            <v>0</v>
          </cell>
          <cell r="AA163">
            <v>0</v>
          </cell>
          <cell r="AB163">
            <v>0</v>
          </cell>
          <cell r="AC163">
            <v>0</v>
          </cell>
          <cell r="AD163">
            <v>584.74699999999996</v>
          </cell>
          <cell r="AE163">
            <v>587.90300000000002</v>
          </cell>
          <cell r="AF163">
            <v>535.452</v>
          </cell>
          <cell r="AG163">
            <v>514.49900000000002</v>
          </cell>
          <cell r="AH163">
            <v>531.6</v>
          </cell>
          <cell r="AI163">
            <v>501.34</v>
          </cell>
          <cell r="AJ163">
            <v>477.85199999999998</v>
          </cell>
          <cell r="AK163">
            <v>470.952</v>
          </cell>
          <cell r="AL163">
            <v>438.71199999999999</v>
          </cell>
          <cell r="AM163">
            <v>464.85700000000003</v>
          </cell>
          <cell r="AN163">
            <v>443.30171100000001</v>
          </cell>
          <cell r="AO163">
            <v>425.09999900000003</v>
          </cell>
          <cell r="AP163">
            <v>458.46323124885384</v>
          </cell>
          <cell r="AQ163">
            <v>458.46323124885384</v>
          </cell>
          <cell r="AR163">
            <v>438.6349679796474</v>
          </cell>
          <cell r="AS163">
            <v>437.2922861640721</v>
          </cell>
          <cell r="AT163">
            <v>494.07114624505931</v>
          </cell>
          <cell r="AU163">
            <v>492.56230913210527</v>
          </cell>
        </row>
        <row r="164">
          <cell r="A164" t="str">
            <v>EL/DEM-86</v>
          </cell>
          <cell r="B164" t="str">
            <v xml:space="preserve">    Euronota LXXXVI DM (14% y 9%)</v>
          </cell>
          <cell r="S164">
            <v>0</v>
          </cell>
          <cell r="T164">
            <v>0</v>
          </cell>
          <cell r="U164">
            <v>0</v>
          </cell>
          <cell r="V164">
            <v>0</v>
          </cell>
          <cell r="W164">
            <v>0</v>
          </cell>
          <cell r="X164">
            <v>0</v>
          </cell>
          <cell r="Y164">
            <v>0</v>
          </cell>
          <cell r="Z164">
            <v>0</v>
          </cell>
          <cell r="AA164">
            <v>0</v>
          </cell>
          <cell r="AB164">
            <v>0</v>
          </cell>
          <cell r="AC164">
            <v>0</v>
          </cell>
          <cell r="AD164">
            <v>0</v>
          </cell>
          <cell r="AE164">
            <v>299.39999999999998</v>
          </cell>
          <cell r="AF164">
            <v>274.92200000000003</v>
          </cell>
          <cell r="AG164">
            <v>262.041</v>
          </cell>
          <cell r="AH164">
            <v>272.60000000000002</v>
          </cell>
          <cell r="AI164">
            <v>257.79000000000002</v>
          </cell>
          <cell r="AJ164">
            <v>244.29599999999999</v>
          </cell>
          <cell r="AK164">
            <v>240.79400000000001</v>
          </cell>
          <cell r="AL164">
            <v>224.31</v>
          </cell>
          <cell r="AM164">
            <v>237.678</v>
          </cell>
          <cell r="AN164">
            <v>226.656566</v>
          </cell>
          <cell r="AO164">
            <v>217.35017800000003</v>
          </cell>
          <cell r="AP164">
            <v>234.40852774473399</v>
          </cell>
          <cell r="AQ164">
            <v>234.40852774473399</v>
          </cell>
          <cell r="AR164">
            <v>224.2704996468637</v>
          </cell>
          <cell r="AS164">
            <v>223.58399782497489</v>
          </cell>
          <cell r="AT164">
            <v>252.61456070327893</v>
          </cell>
          <cell r="AU164">
            <v>251.84311382855427</v>
          </cell>
        </row>
        <row r="165">
          <cell r="A165" t="str">
            <v>EL/EUR-87</v>
          </cell>
          <cell r="B165" t="str">
            <v xml:space="preserve">    Euronota LXXXVII Euro (8%)</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160.636</v>
          </cell>
          <cell r="AG165">
            <v>154.35</v>
          </cell>
          <cell r="AH165">
            <v>159.5</v>
          </cell>
          <cell r="AI165">
            <v>150.405</v>
          </cell>
          <cell r="AJ165">
            <v>143.35499999999999</v>
          </cell>
          <cell r="AK165">
            <v>141.286</v>
          </cell>
          <cell r="AL165">
            <v>131.614</v>
          </cell>
          <cell r="AM165">
            <v>139.45699999999999</v>
          </cell>
          <cell r="AN165">
            <v>132.99051299999999</v>
          </cell>
          <cell r="AO165">
            <v>127.53</v>
          </cell>
          <cell r="AP165">
            <v>137.53896937465615</v>
          </cell>
          <cell r="AQ165">
            <v>137.53896937465615</v>
          </cell>
          <cell r="AR165">
            <v>131.59049039389421</v>
          </cell>
          <cell r="AS165">
            <v>0</v>
          </cell>
          <cell r="AT165">
            <v>0</v>
          </cell>
          <cell r="AU165">
            <v>0</v>
          </cell>
        </row>
        <row r="166">
          <cell r="A166" t="str">
            <v>EL/EUR-88</v>
          </cell>
          <cell r="B166" t="str">
            <v xml:space="preserve">    Euronota LXXXVIII Euro (15% y 8%)</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374.81700000000001</v>
          </cell>
          <cell r="AG166">
            <v>360.149</v>
          </cell>
          <cell r="AH166">
            <v>372.1</v>
          </cell>
          <cell r="AI166">
            <v>350.94400000000002</v>
          </cell>
          <cell r="AJ166">
            <v>334.49599999999998</v>
          </cell>
          <cell r="AK166">
            <v>329.666</v>
          </cell>
          <cell r="AL166">
            <v>307.09800000000001</v>
          </cell>
          <cell r="AM166">
            <v>325.39999999999998</v>
          </cell>
          <cell r="AN166">
            <v>310.31119799999999</v>
          </cell>
          <cell r="AO166">
            <v>297.569999</v>
          </cell>
          <cell r="AP166">
            <v>320.92426187419767</v>
          </cell>
          <cell r="AQ166">
            <v>320.92426187419767</v>
          </cell>
          <cell r="AR166">
            <v>307.04447758575316</v>
          </cell>
          <cell r="AS166">
            <v>306.10460031485047</v>
          </cell>
          <cell r="AT166">
            <v>345.8498023715415</v>
          </cell>
          <cell r="AU166">
            <v>344.79361639247372</v>
          </cell>
        </row>
        <row r="167">
          <cell r="A167" t="str">
            <v>EL/USD-89</v>
          </cell>
          <cell r="B167" t="str">
            <v xml:space="preserve">    Euronota LXXXIX (8,875%)</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125</v>
          </cell>
          <cell r="AG167">
            <v>125</v>
          </cell>
          <cell r="AH167">
            <v>125</v>
          </cell>
          <cell r="AI167">
            <v>125</v>
          </cell>
          <cell r="AJ167">
            <v>125</v>
          </cell>
          <cell r="AK167">
            <v>125</v>
          </cell>
          <cell r="AL167">
            <v>125</v>
          </cell>
          <cell r="AM167">
            <v>125</v>
          </cell>
          <cell r="AN167">
            <v>125</v>
          </cell>
          <cell r="AO167">
            <v>125</v>
          </cell>
          <cell r="AP167">
            <v>125</v>
          </cell>
          <cell r="AQ167">
            <v>125</v>
          </cell>
          <cell r="AR167">
            <v>125</v>
          </cell>
          <cell r="AS167">
            <v>125</v>
          </cell>
          <cell r="AT167">
            <v>125</v>
          </cell>
          <cell r="AU167">
            <v>125</v>
          </cell>
        </row>
        <row r="168">
          <cell r="A168" t="str">
            <v>EL/EUR-90</v>
          </cell>
          <cell r="B168" t="str">
            <v xml:space="preserve">    Euronota XC Euro (9,5%)</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428.36200000000002</v>
          </cell>
          <cell r="AG168">
            <v>411.59899999999999</v>
          </cell>
          <cell r="AH168">
            <v>425.3</v>
          </cell>
          <cell r="AI168">
            <v>401.07900000000001</v>
          </cell>
          <cell r="AJ168">
            <v>382.28100000000001</v>
          </cell>
          <cell r="AK168">
            <v>376.76100000000002</v>
          </cell>
          <cell r="AL168">
            <v>350.97</v>
          </cell>
          <cell r="AM168">
            <v>371.88499999999999</v>
          </cell>
          <cell r="AN168">
            <v>354.641369</v>
          </cell>
          <cell r="AO168">
            <v>340.07999899999999</v>
          </cell>
          <cell r="AP168">
            <v>366.77058499908304</v>
          </cell>
          <cell r="AQ168">
            <v>366.77058499908304</v>
          </cell>
          <cell r="AR168">
            <v>350.90797438371789</v>
          </cell>
          <cell r="AS168">
            <v>349.83382893125764</v>
          </cell>
          <cell r="AT168">
            <v>395.25691699604744</v>
          </cell>
          <cell r="AU168">
            <v>394.04984730568418</v>
          </cell>
        </row>
        <row r="169">
          <cell r="A169" t="str">
            <v>EL/USD-91</v>
          </cell>
          <cell r="B169" t="str">
            <v xml:space="preserve">    Euronota XCI (Libor + 575 p.b.)</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300</v>
          </cell>
          <cell r="AH169">
            <v>300</v>
          </cell>
          <cell r="AI169">
            <v>300</v>
          </cell>
          <cell r="AJ169">
            <v>300</v>
          </cell>
          <cell r="AK169">
            <v>300</v>
          </cell>
          <cell r="AL169">
            <v>300</v>
          </cell>
          <cell r="AM169">
            <v>300</v>
          </cell>
          <cell r="AN169">
            <v>300</v>
          </cell>
          <cell r="AO169">
            <v>230.9</v>
          </cell>
          <cell r="AP169">
            <v>230.9</v>
          </cell>
          <cell r="AQ169">
            <v>230.9</v>
          </cell>
          <cell r="AR169">
            <v>225.9</v>
          </cell>
          <cell r="AS169">
            <v>225.9</v>
          </cell>
          <cell r="AT169">
            <v>225.9</v>
          </cell>
          <cell r="AU169">
            <v>225.9</v>
          </cell>
        </row>
        <row r="170">
          <cell r="A170" t="str">
            <v>EL/EUR-92</v>
          </cell>
          <cell r="B170" t="str">
            <v xml:space="preserve">    Euronota XCII Euro (15% y 8%)</v>
          </cell>
          <cell r="AF170">
            <v>0</v>
          </cell>
          <cell r="AG170">
            <v>257.24900000000002</v>
          </cell>
          <cell r="AH170">
            <v>265.8</v>
          </cell>
          <cell r="AI170">
            <v>250.67</v>
          </cell>
          <cell r="AJ170">
            <v>238.92599999999999</v>
          </cell>
          <cell r="AK170">
            <v>235.476</v>
          </cell>
          <cell r="AL170">
            <v>219.35599999999999</v>
          </cell>
          <cell r="AM170">
            <v>232.428</v>
          </cell>
          <cell r="AN170">
            <v>221.650856</v>
          </cell>
          <cell r="AO170">
            <v>212.54999900000001</v>
          </cell>
          <cell r="AP170">
            <v>229.23161562442692</v>
          </cell>
          <cell r="AQ170">
            <v>229.23161562442692</v>
          </cell>
          <cell r="AR170">
            <v>219.3174839898237</v>
          </cell>
          <cell r="AS170">
            <v>218.64614308203605</v>
          </cell>
          <cell r="AT170">
            <v>247.03557312252966</v>
          </cell>
          <cell r="AU170">
            <v>246.28115456605263</v>
          </cell>
        </row>
        <row r="171">
          <cell r="A171" t="str">
            <v>EL/EUR-93</v>
          </cell>
          <cell r="B171" t="str">
            <v xml:space="preserve">    Euronota XCIII Euro (9%)</v>
          </cell>
          <cell r="AF171">
            <v>0</v>
          </cell>
          <cell r="AG171">
            <v>463.04899999999998</v>
          </cell>
          <cell r="AH171">
            <v>478.5</v>
          </cell>
          <cell r="AI171">
            <v>451.214</v>
          </cell>
          <cell r="AJ171">
            <v>430.06599999999997</v>
          </cell>
          <cell r="AK171">
            <v>423.85700000000003</v>
          </cell>
          <cell r="AL171">
            <v>394.84100000000001</v>
          </cell>
          <cell r="AM171">
            <v>418.37099999999998</v>
          </cell>
          <cell r="AN171">
            <v>398.97154</v>
          </cell>
          <cell r="AO171">
            <v>382.58999900000003</v>
          </cell>
          <cell r="AP171">
            <v>412.61690812396847</v>
          </cell>
          <cell r="AQ171">
            <v>412.61690812396847</v>
          </cell>
          <cell r="AR171">
            <v>394.77147118168267</v>
          </cell>
          <cell r="AS171">
            <v>393.56305754766487</v>
          </cell>
          <cell r="AT171">
            <v>444.66403162055337</v>
          </cell>
          <cell r="AU171">
            <v>443.3060782188947</v>
          </cell>
        </row>
        <row r="172">
          <cell r="A172" t="str">
            <v>EL/EUR-94</v>
          </cell>
          <cell r="B172" t="str">
            <v xml:space="preserve">    Euronota XCIV Euro (10,5% y 7%)</v>
          </cell>
          <cell r="AF172">
            <v>0</v>
          </cell>
          <cell r="AG172">
            <v>411.59899999999999</v>
          </cell>
          <cell r="AH172">
            <v>425.3</v>
          </cell>
          <cell r="AI172">
            <v>401.07900000000001</v>
          </cell>
          <cell r="AJ172">
            <v>382.28100000000001</v>
          </cell>
          <cell r="AK172">
            <v>376.76100000000002</v>
          </cell>
          <cell r="AL172">
            <v>350.97</v>
          </cell>
          <cell r="AM172">
            <v>371.88499999999999</v>
          </cell>
          <cell r="AN172">
            <v>354.641369</v>
          </cell>
          <cell r="AO172">
            <v>340.07999899999999</v>
          </cell>
          <cell r="AP172">
            <v>366.77058499908304</v>
          </cell>
          <cell r="AQ172">
            <v>366.77058499908304</v>
          </cell>
          <cell r="AR172">
            <v>350.90797438371789</v>
          </cell>
          <cell r="AS172">
            <v>349.83382893125764</v>
          </cell>
          <cell r="AT172">
            <v>395.25691699604744</v>
          </cell>
          <cell r="AU172">
            <v>394.04984730568418</v>
          </cell>
        </row>
        <row r="173">
          <cell r="A173" t="str">
            <v>EL/EUR-95</v>
          </cell>
          <cell r="B173" t="str">
            <v xml:space="preserve">    Euronota XCV Euro ( 9%)</v>
          </cell>
          <cell r="AF173">
            <v>0</v>
          </cell>
          <cell r="AG173">
            <v>668.84799999999996</v>
          </cell>
          <cell r="AH173">
            <v>691.1</v>
          </cell>
          <cell r="AI173">
            <v>651.75300000000004</v>
          </cell>
          <cell r="AJ173">
            <v>621.20699999999999</v>
          </cell>
          <cell r="AK173">
            <v>612.23699999999997</v>
          </cell>
          <cell r="AL173">
            <v>570.32600000000002</v>
          </cell>
          <cell r="AM173">
            <v>604.31399999999996</v>
          </cell>
          <cell r="AN173">
            <v>576.29222400000003</v>
          </cell>
          <cell r="AO173">
            <v>552.629998</v>
          </cell>
          <cell r="AP173">
            <v>596.00220062351002</v>
          </cell>
          <cell r="AQ173">
            <v>596.00220062351002</v>
          </cell>
          <cell r="AR173">
            <v>570.22545837354164</v>
          </cell>
          <cell r="AS173">
            <v>568.47997201329372</v>
          </cell>
          <cell r="AT173">
            <v>642.29249011857712</v>
          </cell>
          <cell r="AU173">
            <v>640.33100187173693</v>
          </cell>
        </row>
        <row r="174">
          <cell r="A174" t="str">
            <v>EL/EUR-96</v>
          </cell>
          <cell r="B174" t="str">
            <v xml:space="preserve">    Euronota XCVI Euro ( 7,125%)</v>
          </cell>
          <cell r="AF174">
            <v>0</v>
          </cell>
          <cell r="AG174">
            <v>205.79900000000001</v>
          </cell>
          <cell r="AH174">
            <v>212.7</v>
          </cell>
          <cell r="AI174">
            <v>200.53899999999999</v>
          </cell>
          <cell r="AJ174">
            <v>191.14099999999999</v>
          </cell>
          <cell r="AK174">
            <v>188.381</v>
          </cell>
          <cell r="AL174">
            <v>175.48500000000001</v>
          </cell>
          <cell r="AM174">
            <v>185.94300000000001</v>
          </cell>
          <cell r="AN174">
            <v>177.320684</v>
          </cell>
          <cell r="AO174">
            <v>170.04</v>
          </cell>
          <cell r="AP174">
            <v>183.38529249954152</v>
          </cell>
          <cell r="AQ174">
            <v>183.38529249954152</v>
          </cell>
          <cell r="AR174">
            <v>175.45398719185894</v>
          </cell>
          <cell r="AS174">
            <v>174.91691446562882</v>
          </cell>
          <cell r="AT174">
            <v>0</v>
          </cell>
          <cell r="AU174">
            <v>0</v>
          </cell>
        </row>
        <row r="175">
          <cell r="A175" t="str">
            <v>EL/EUR-97</v>
          </cell>
          <cell r="B175" t="str">
            <v xml:space="preserve">    Euronota XCVII Euro (8,5%)</v>
          </cell>
          <cell r="AF175">
            <v>0</v>
          </cell>
          <cell r="AG175">
            <v>0</v>
          </cell>
          <cell r="AH175">
            <v>691.1</v>
          </cell>
          <cell r="AI175">
            <v>651.75300000000004</v>
          </cell>
          <cell r="AJ175">
            <v>621.20699999999999</v>
          </cell>
          <cell r="AK175">
            <v>612.23699999999997</v>
          </cell>
          <cell r="AL175">
            <v>570.32600000000002</v>
          </cell>
          <cell r="AM175">
            <v>604.31399999999996</v>
          </cell>
          <cell r="AN175">
            <v>576.29222400000003</v>
          </cell>
          <cell r="AO175">
            <v>552.629998</v>
          </cell>
          <cell r="AP175">
            <v>596.00220062351002</v>
          </cell>
          <cell r="AQ175">
            <v>596.00220062351002</v>
          </cell>
          <cell r="AR175">
            <v>570.22545837354164</v>
          </cell>
          <cell r="AS175">
            <v>568.47997201329372</v>
          </cell>
          <cell r="AT175">
            <v>642.29249011857712</v>
          </cell>
          <cell r="AU175">
            <v>640.33100187173693</v>
          </cell>
        </row>
        <row r="176">
          <cell r="A176" t="str">
            <v>EL/EUR-98</v>
          </cell>
          <cell r="B176" t="str">
            <v xml:space="preserve">    Euronota XCVIII  Euro (Euribor+400)</v>
          </cell>
          <cell r="AG176">
            <v>0</v>
          </cell>
          <cell r="AH176">
            <v>106.3</v>
          </cell>
          <cell r="AI176">
            <v>100.27</v>
          </cell>
          <cell r="AJ176">
            <v>95.57</v>
          </cell>
          <cell r="AK176">
            <v>94.19</v>
          </cell>
          <cell r="AL176">
            <v>87.742000000000004</v>
          </cell>
          <cell r="AM176">
            <v>92.971000000000004</v>
          </cell>
          <cell r="AN176">
            <v>88.660342</v>
          </cell>
          <cell r="AO176">
            <v>85.02</v>
          </cell>
          <cell r="AP176">
            <v>91.69264624977076</v>
          </cell>
          <cell r="AQ176">
            <v>91.69264624977076</v>
          </cell>
          <cell r="AR176">
            <v>87.726993595929471</v>
          </cell>
          <cell r="AS176">
            <v>87.458457232814411</v>
          </cell>
          <cell r="AT176">
            <v>98.814229249011859</v>
          </cell>
          <cell r="AU176">
            <v>98.512461826421045</v>
          </cell>
        </row>
        <row r="177">
          <cell r="A177" t="str">
            <v>EL/JPY-99</v>
          </cell>
          <cell r="B177" t="str">
            <v xml:space="preserve">    Euronota XCIX  Y (3,5%)</v>
          </cell>
          <cell r="AG177">
            <v>0</v>
          </cell>
          <cell r="AH177">
            <v>169.3</v>
          </cell>
          <cell r="AI177">
            <v>176.661</v>
          </cell>
          <cell r="AJ177">
            <v>175.029</v>
          </cell>
          <cell r="AK177">
            <v>169.39599999999999</v>
          </cell>
          <cell r="AL177">
            <v>166.34299999999999</v>
          </cell>
          <cell r="AM177">
            <v>156.535</v>
          </cell>
          <cell r="AN177">
            <v>142.83447100000001</v>
          </cell>
          <cell r="AO177">
            <v>144.26544799999999</v>
          </cell>
          <cell r="AP177">
            <v>149.514079242462</v>
          </cell>
          <cell r="AQ177">
            <v>149.514079242462</v>
          </cell>
          <cell r="AR177">
            <v>137.12196236763921</v>
          </cell>
          <cell r="AS177">
            <v>135.87982184645583</v>
          </cell>
          <cell r="AT177">
            <v>149.91255101190973</v>
          </cell>
          <cell r="AU177">
            <v>147.98980514675657</v>
          </cell>
        </row>
        <row r="178">
          <cell r="A178" t="str">
            <v>EL/EUR-100</v>
          </cell>
          <cell r="B178" t="str">
            <v xml:space="preserve">    Euronota C Euro (8,5%)</v>
          </cell>
          <cell r="AG178">
            <v>0</v>
          </cell>
          <cell r="AH178">
            <v>584.79999999999995</v>
          </cell>
          <cell r="AI178">
            <v>551.48299999999995</v>
          </cell>
          <cell r="AJ178">
            <v>525.63699999999994</v>
          </cell>
          <cell r="AK178">
            <v>518.04700000000003</v>
          </cell>
          <cell r="AL178">
            <v>482.58300000000003</v>
          </cell>
          <cell r="AM178">
            <v>511.34300000000002</v>
          </cell>
          <cell r="AN178">
            <v>487.63188200000002</v>
          </cell>
          <cell r="AO178">
            <v>467.60999900000002</v>
          </cell>
          <cell r="AP178">
            <v>0</v>
          </cell>
          <cell r="AQ178">
            <v>0</v>
          </cell>
          <cell r="AR178">
            <v>0</v>
          </cell>
          <cell r="AS178">
            <v>0</v>
          </cell>
          <cell r="AT178">
            <v>0</v>
          </cell>
          <cell r="AU178">
            <v>0</v>
          </cell>
        </row>
        <row r="179">
          <cell r="A179" t="str">
            <v>EL/EUR-101</v>
          </cell>
          <cell r="B179" t="str">
            <v xml:space="preserve">    Euronota CI Euro (7,3% cupon diferido)</v>
          </cell>
          <cell r="AG179">
            <v>0</v>
          </cell>
          <cell r="AH179">
            <v>584.79999999999995</v>
          </cell>
          <cell r="AI179">
            <v>300.80900000000003</v>
          </cell>
          <cell r="AJ179">
            <v>286.71100000000001</v>
          </cell>
          <cell r="AK179">
            <v>282.57100000000003</v>
          </cell>
          <cell r="AL179">
            <v>263.22699999999998</v>
          </cell>
          <cell r="AM179">
            <v>278.91399999999999</v>
          </cell>
          <cell r="AN179">
            <v>265.98102699999998</v>
          </cell>
          <cell r="AO179">
            <v>0</v>
          </cell>
          <cell r="AP179">
            <v>0</v>
          </cell>
          <cell r="AQ179">
            <v>0</v>
          </cell>
          <cell r="AR179">
            <v>0</v>
          </cell>
          <cell r="AS179">
            <v>0</v>
          </cell>
          <cell r="AT179">
            <v>0</v>
          </cell>
          <cell r="AU179">
            <v>0</v>
          </cell>
        </row>
        <row r="180">
          <cell r="A180" t="str">
            <v>EL/EUR-102</v>
          </cell>
          <cell r="B180" t="str">
            <v xml:space="preserve">    Euronota CII Euro (9,25%)</v>
          </cell>
          <cell r="AI180">
            <v>501.34899999999999</v>
          </cell>
          <cell r="AJ180">
            <v>477.85199999999998</v>
          </cell>
          <cell r="AK180">
            <v>470.952</v>
          </cell>
          <cell r="AL180">
            <v>438.71199999999999</v>
          </cell>
          <cell r="AM180">
            <v>464.85700000000003</v>
          </cell>
          <cell r="AN180">
            <v>443.30171100000001</v>
          </cell>
          <cell r="AO180">
            <v>425.09999900000003</v>
          </cell>
          <cell r="AP180">
            <v>458.46323124885384</v>
          </cell>
          <cell r="AQ180">
            <v>458.46323124885384</v>
          </cell>
          <cell r="AR180">
            <v>438.6349679796474</v>
          </cell>
          <cell r="AS180">
            <v>437.2922861640721</v>
          </cell>
          <cell r="AT180">
            <v>494.07114624505931</v>
          </cell>
          <cell r="AU180">
            <v>492.56230913210527</v>
          </cell>
        </row>
        <row r="181">
          <cell r="A181" t="str">
            <v>EL/EUR-103</v>
          </cell>
          <cell r="B181" t="str">
            <v xml:space="preserve">    Euronota CIII Euro (9,75%)</v>
          </cell>
          <cell r="AI181">
            <v>250.67400000000001</v>
          </cell>
          <cell r="AJ181">
            <v>238.92599999999999</v>
          </cell>
          <cell r="AK181">
            <v>235.476</v>
          </cell>
          <cell r="AL181">
            <v>219.35599999999999</v>
          </cell>
          <cell r="AM181">
            <v>232.428</v>
          </cell>
          <cell r="AN181">
            <v>221.650856</v>
          </cell>
          <cell r="AO181">
            <v>212.54999900000001</v>
          </cell>
          <cell r="AP181">
            <v>229.23161562442692</v>
          </cell>
          <cell r="AQ181">
            <v>229.23161562442692</v>
          </cell>
          <cell r="AR181">
            <v>219.3174839898237</v>
          </cell>
          <cell r="AS181">
            <v>218.64614308203605</v>
          </cell>
          <cell r="AT181">
            <v>247.03557312252966</v>
          </cell>
          <cell r="AU181">
            <v>246.28115456605263</v>
          </cell>
        </row>
        <row r="182">
          <cell r="A182" t="str">
            <v>EL/EUR-104</v>
          </cell>
          <cell r="B182" t="str">
            <v xml:space="preserve">    Euronota CIV Euro (10%)</v>
          </cell>
          <cell r="AI182">
            <v>401.07900000000001</v>
          </cell>
          <cell r="AJ182">
            <v>382.28100000000001</v>
          </cell>
          <cell r="AK182">
            <v>376.76100000000002</v>
          </cell>
          <cell r="AL182">
            <v>350.97</v>
          </cell>
          <cell r="AM182">
            <v>371.88499999999999</v>
          </cell>
          <cell r="AN182">
            <v>354.641369</v>
          </cell>
          <cell r="AO182">
            <v>340.07999899999999</v>
          </cell>
          <cell r="AP182">
            <v>366.77058499908298</v>
          </cell>
          <cell r="AQ182">
            <v>366.77058499908298</v>
          </cell>
          <cell r="AR182">
            <v>350.90797438371789</v>
          </cell>
          <cell r="AS182">
            <v>349.83382893125764</v>
          </cell>
          <cell r="AT182">
            <v>395.25691699604744</v>
          </cell>
          <cell r="AU182">
            <v>394.04984730568418</v>
          </cell>
        </row>
        <row r="183">
          <cell r="A183" t="str">
            <v>EL/JPY-105</v>
          </cell>
          <cell r="B183" t="str">
            <v xml:space="preserve">    Euronota CV Y (5,4%) Samurai</v>
          </cell>
          <cell r="AI183">
            <v>196.29</v>
          </cell>
          <cell r="AJ183">
            <v>194.477</v>
          </cell>
          <cell r="AK183">
            <v>188.21799999999999</v>
          </cell>
          <cell r="AL183">
            <v>184.82599999999999</v>
          </cell>
          <cell r="AM183">
            <v>173.928</v>
          </cell>
          <cell r="AN183">
            <v>158.70496700000001</v>
          </cell>
          <cell r="AO183">
            <v>160.29494299999999</v>
          </cell>
          <cell r="AP183">
            <v>166.12675471384665</v>
          </cell>
          <cell r="AQ183">
            <v>166.12675471384665</v>
          </cell>
          <cell r="AR183">
            <v>152.35773596404357</v>
          </cell>
          <cell r="AS183">
            <v>150.97757982939532</v>
          </cell>
          <cell r="AT183">
            <v>166.56950112434413</v>
          </cell>
          <cell r="AU183">
            <v>164.43311682972953</v>
          </cell>
        </row>
        <row r="184">
          <cell r="A184" t="str">
            <v>EL/EUR-106</v>
          </cell>
          <cell r="B184" t="str">
            <v xml:space="preserve">    Euronota CVI Euro (L3+510)</v>
          </cell>
          <cell r="AI184">
            <v>200.53899999999999</v>
          </cell>
          <cell r="AJ184">
            <v>191.14099999999999</v>
          </cell>
          <cell r="AK184">
            <v>188.381</v>
          </cell>
          <cell r="AL184">
            <v>175.48500000000001</v>
          </cell>
          <cell r="AM184">
            <v>185.94300000000001</v>
          </cell>
          <cell r="AN184">
            <v>177.320684</v>
          </cell>
          <cell r="AO184">
            <v>170.04</v>
          </cell>
          <cell r="AP184">
            <v>183.38529249954152</v>
          </cell>
          <cell r="AQ184">
            <v>183.38529249954152</v>
          </cell>
          <cell r="AR184">
            <v>175.45398719185894</v>
          </cell>
          <cell r="AS184">
            <v>174.91691446562882</v>
          </cell>
          <cell r="AT184">
            <v>197.62845849802372</v>
          </cell>
          <cell r="AU184">
            <v>197.02492365284209</v>
          </cell>
        </row>
        <row r="185">
          <cell r="A185" t="str">
            <v>EL/EUR-107</v>
          </cell>
          <cell r="B185" t="str">
            <v xml:space="preserve">    Euronota CVII Euro (10%)</v>
          </cell>
          <cell r="AI185">
            <v>200.53899999999999</v>
          </cell>
          <cell r="AJ185">
            <v>621.20699999999999</v>
          </cell>
          <cell r="AK185">
            <v>612.23699999999997</v>
          </cell>
          <cell r="AL185">
            <v>570.32600000000002</v>
          </cell>
          <cell r="AM185">
            <v>604.31399999999996</v>
          </cell>
          <cell r="AN185">
            <v>576.29222400000003</v>
          </cell>
          <cell r="AO185">
            <v>552.629998</v>
          </cell>
          <cell r="AP185">
            <v>596.00220062351002</v>
          </cell>
          <cell r="AQ185">
            <v>596.00220062351002</v>
          </cell>
          <cell r="AR185">
            <v>570.22545837354164</v>
          </cell>
          <cell r="AS185">
            <v>568.47997201329372</v>
          </cell>
          <cell r="AT185">
            <v>642.29249011857712</v>
          </cell>
          <cell r="AU185">
            <v>640.33100187173693</v>
          </cell>
        </row>
        <row r="186">
          <cell r="A186" t="str">
            <v>EL/EUR-108</v>
          </cell>
          <cell r="B186" t="str">
            <v xml:space="preserve">    Euronota CVIII Euro (10,25%)</v>
          </cell>
          <cell r="AJ186">
            <v>716.77700000000004</v>
          </cell>
          <cell r="AK186">
            <v>706.428</v>
          </cell>
          <cell r="AL186">
            <v>658.06799999999998</v>
          </cell>
          <cell r="AM186">
            <v>697.28499999999997</v>
          </cell>
          <cell r="AN186">
            <v>664.95256700000004</v>
          </cell>
          <cell r="AO186">
            <v>637.64999799999998</v>
          </cell>
          <cell r="AP186">
            <v>687.69484687328077</v>
          </cell>
          <cell r="AQ186">
            <v>687.69484687328077</v>
          </cell>
          <cell r="AR186">
            <v>657.9524519694711</v>
          </cell>
          <cell r="AS186">
            <v>655.93842924610817</v>
          </cell>
          <cell r="AT186">
            <v>741.10671936758888</v>
          </cell>
          <cell r="AU186">
            <v>738.84346369815796</v>
          </cell>
        </row>
        <row r="187">
          <cell r="A187" t="str">
            <v>EL/EUR-109</v>
          </cell>
          <cell r="B187" t="str">
            <v xml:space="preserve">    Euronota CIX Euro (8,125%)</v>
          </cell>
          <cell r="AJ187">
            <v>716.77700000000004</v>
          </cell>
          <cell r="AK187">
            <v>470.952</v>
          </cell>
          <cell r="AL187">
            <v>438.71199999999999</v>
          </cell>
          <cell r="AM187">
            <v>464.85700000000003</v>
          </cell>
          <cell r="AN187">
            <v>443.30171100000001</v>
          </cell>
          <cell r="AO187">
            <v>425.09999900000003</v>
          </cell>
          <cell r="AP187">
            <v>458.46323124885384</v>
          </cell>
          <cell r="AQ187">
            <v>458.46323124885384</v>
          </cell>
          <cell r="AR187">
            <v>438.6349679796474</v>
          </cell>
          <cell r="AS187">
            <v>437.2922861640721</v>
          </cell>
          <cell r="AT187">
            <v>494.07114624505931</v>
          </cell>
          <cell r="AU187">
            <v>492.56230913210527</v>
          </cell>
        </row>
        <row r="188">
          <cell r="A188" t="str">
            <v>EL/EUR-110</v>
          </cell>
          <cell r="B188" t="str">
            <v xml:space="preserve">    Euronota CX Euro (9%)</v>
          </cell>
          <cell r="AK188">
            <v>706.428</v>
          </cell>
          <cell r="AL188">
            <v>658.06799999999998</v>
          </cell>
          <cell r="AM188">
            <v>697.28499999999997</v>
          </cell>
          <cell r="AN188">
            <v>664.95256700000004</v>
          </cell>
          <cell r="AO188">
            <v>637.64999799999998</v>
          </cell>
          <cell r="AP188">
            <v>687.69484687328077</v>
          </cell>
          <cell r="AQ188">
            <v>687.69484687328077</v>
          </cell>
          <cell r="AR188">
            <v>657.9524519694711</v>
          </cell>
          <cell r="AS188">
            <v>655.93842924610817</v>
          </cell>
          <cell r="AT188">
            <v>741.10671936758888</v>
          </cell>
          <cell r="AU188">
            <v>738.84346369815796</v>
          </cell>
        </row>
        <row r="189">
          <cell r="A189" t="str">
            <v>EL/JPY-111</v>
          </cell>
          <cell r="B189" t="str">
            <v xml:space="preserve">    Euronota CXI Y (5,125%) Samurai</v>
          </cell>
          <cell r="AK189">
            <v>564.65300000000002</v>
          </cell>
          <cell r="AL189">
            <v>554.47699999999998</v>
          </cell>
          <cell r="AM189">
            <v>521.78499999999997</v>
          </cell>
          <cell r="AN189">
            <v>476.11490199999997</v>
          </cell>
          <cell r="AO189">
            <v>480.88482799999997</v>
          </cell>
          <cell r="AP189">
            <v>498.38026414154001</v>
          </cell>
          <cell r="AQ189">
            <v>498.38026414154001</v>
          </cell>
          <cell r="AR189">
            <v>457.07320789213065</v>
          </cell>
          <cell r="AS189">
            <v>452.93273948818603</v>
          </cell>
          <cell r="AT189">
            <v>499.70850337303244</v>
          </cell>
          <cell r="AU189">
            <v>493.29935048918856</v>
          </cell>
        </row>
        <row r="190">
          <cell r="A190" t="str">
            <v>EL/EUR-112</v>
          </cell>
          <cell r="B190" t="str">
            <v xml:space="preserve">    Euronota CXII Euro (9%)</v>
          </cell>
          <cell r="AK190">
            <v>941.90300000000002</v>
          </cell>
          <cell r="AL190">
            <v>877.42399999999998</v>
          </cell>
          <cell r="AM190">
            <v>929.71400000000006</v>
          </cell>
          <cell r="AN190">
            <v>886.60342200000002</v>
          </cell>
          <cell r="AO190">
            <v>850.19999800000005</v>
          </cell>
          <cell r="AP190">
            <v>916.92646249770769</v>
          </cell>
          <cell r="AQ190">
            <v>916.92646249770769</v>
          </cell>
          <cell r="AR190">
            <v>877.2699359592948</v>
          </cell>
          <cell r="AS190">
            <v>874.58457232814419</v>
          </cell>
          <cell r="AT190">
            <v>988.14229249011862</v>
          </cell>
          <cell r="AU190">
            <v>985.12461826421054</v>
          </cell>
        </row>
        <row r="191">
          <cell r="A191" t="str">
            <v>EL/EUR-113</v>
          </cell>
          <cell r="B191" t="str">
            <v xml:space="preserve">    Euronota CXIII Euro (9,25%)</v>
          </cell>
          <cell r="AK191">
            <v>941.90300000000002</v>
          </cell>
          <cell r="AL191">
            <v>877.42399999999998</v>
          </cell>
          <cell r="AM191">
            <v>929.71400000000006</v>
          </cell>
          <cell r="AN191">
            <v>886.60342200000002</v>
          </cell>
          <cell r="AO191">
            <v>850.19999800000005</v>
          </cell>
          <cell r="AP191">
            <v>916.92646249770769</v>
          </cell>
          <cell r="AQ191">
            <v>916.92646249770769</v>
          </cell>
          <cell r="AR191">
            <v>877.2699359592948</v>
          </cell>
          <cell r="AS191">
            <v>874.58457232814419</v>
          </cell>
          <cell r="AT191">
            <v>988.14229249011862</v>
          </cell>
          <cell r="AU191">
            <v>985.12461826421054</v>
          </cell>
        </row>
        <row r="192">
          <cell r="A192" t="str">
            <v>EL/EUR-114</v>
          </cell>
          <cell r="B192" t="str">
            <v xml:space="preserve">    Euronota CXIV Euro (10%)</v>
          </cell>
          <cell r="AL192">
            <v>438.71199999999999</v>
          </cell>
          <cell r="AM192">
            <v>464.85700000000003</v>
          </cell>
          <cell r="AN192">
            <v>443.30171100000001</v>
          </cell>
          <cell r="AO192">
            <v>425.09999900000003</v>
          </cell>
          <cell r="AP192">
            <v>458.46323124885384</v>
          </cell>
          <cell r="AQ192">
            <v>458.46323124885384</v>
          </cell>
          <cell r="AR192">
            <v>438.6349679796474</v>
          </cell>
          <cell r="AS192">
            <v>437.2922861640721</v>
          </cell>
          <cell r="AT192">
            <v>494.07114624505931</v>
          </cell>
          <cell r="AU192">
            <v>492.56230913210527</v>
          </cell>
        </row>
        <row r="193">
          <cell r="A193" t="str">
            <v>EL/JPY-115</v>
          </cell>
          <cell r="B193" t="str">
            <v xml:space="preserve">    Euronota CXV Y (4,85%) Samurai</v>
          </cell>
          <cell r="AL193">
            <v>568.33900000000006</v>
          </cell>
          <cell r="AM193">
            <v>534.82899999999995</v>
          </cell>
          <cell r="AN193">
            <v>488.01777499999997</v>
          </cell>
          <cell r="AO193">
            <v>492.906949</v>
          </cell>
          <cell r="AP193">
            <v>510.83977074507851</v>
          </cell>
          <cell r="AQ193">
            <v>510.83977074507851</v>
          </cell>
          <cell r="AR193">
            <v>468.50003808943399</v>
          </cell>
          <cell r="AS193">
            <v>464.25605797539066</v>
          </cell>
          <cell r="AT193">
            <v>512.20121595735827</v>
          </cell>
          <cell r="AU193">
            <v>505.63183425141824</v>
          </cell>
        </row>
        <row r="194">
          <cell r="A194" t="str">
            <v>EL/EUR-116</v>
          </cell>
          <cell r="B194" t="str">
            <v xml:space="preserve">    Euronota CXVI Euro (10%)</v>
          </cell>
          <cell r="AL194">
            <v>568.33900000000006</v>
          </cell>
          <cell r="AM194">
            <v>534.82899999999995</v>
          </cell>
          <cell r="AN194">
            <v>443.30171100000001</v>
          </cell>
          <cell r="AO194">
            <v>425.09999900000003</v>
          </cell>
          <cell r="AP194">
            <v>458.46323124885384</v>
          </cell>
          <cell r="AQ194">
            <v>458.46323124885384</v>
          </cell>
          <cell r="AR194">
            <v>438.6349679796474</v>
          </cell>
          <cell r="AS194">
            <v>437.2922861640721</v>
          </cell>
          <cell r="AT194">
            <v>494.07114624505931</v>
          </cell>
          <cell r="AU194">
            <v>492.56230913210527</v>
          </cell>
        </row>
        <row r="195">
          <cell r="A195" t="str">
            <v>EL/EUR-116</v>
          </cell>
          <cell r="B195" t="str">
            <v>Bono Argentino</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1796</v>
          </cell>
          <cell r="R195">
            <v>1999</v>
          </cell>
          <cell r="S195">
            <v>1999</v>
          </cell>
          <cell r="T195">
            <v>1999</v>
          </cell>
          <cell r="U195">
            <v>1779</v>
          </cell>
          <cell r="V195">
            <v>1559</v>
          </cell>
          <cell r="W195">
            <v>1339</v>
          </cell>
          <cell r="X195">
            <v>1119</v>
          </cell>
          <cell r="Y195">
            <v>899</v>
          </cell>
          <cell r="Z195">
            <v>679</v>
          </cell>
          <cell r="AA195">
            <v>459</v>
          </cell>
          <cell r="AB195">
            <v>239</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row>
        <row r="196">
          <cell r="A196" t="str">
            <v>BOARDOM</v>
          </cell>
          <cell r="B196" t="str">
            <v xml:space="preserve">    Tramo Domestico</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898</v>
          </cell>
          <cell r="R196">
            <v>999.5</v>
          </cell>
          <cell r="S196">
            <v>999.5</v>
          </cell>
          <cell r="T196">
            <v>999.5</v>
          </cell>
          <cell r="U196">
            <v>889.5</v>
          </cell>
          <cell r="V196">
            <v>779.5</v>
          </cell>
          <cell r="W196">
            <v>669.5</v>
          </cell>
          <cell r="X196">
            <v>559.5</v>
          </cell>
          <cell r="Y196">
            <v>449.5</v>
          </cell>
          <cell r="Z196">
            <v>339.5</v>
          </cell>
          <cell r="AA196">
            <v>229.5</v>
          </cell>
          <cell r="AB196">
            <v>119.5</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row>
        <row r="197">
          <cell r="A197" t="str">
            <v>BOARINT</v>
          </cell>
          <cell r="B197" t="str">
            <v xml:space="preserve">    Tramo Internacional</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898</v>
          </cell>
          <cell r="R197">
            <v>999.5</v>
          </cell>
          <cell r="S197">
            <v>999.5</v>
          </cell>
          <cell r="T197">
            <v>999.5</v>
          </cell>
          <cell r="U197">
            <v>889.5</v>
          </cell>
          <cell r="V197">
            <v>779.5</v>
          </cell>
          <cell r="W197">
            <v>669.5</v>
          </cell>
          <cell r="X197">
            <v>559.5</v>
          </cell>
          <cell r="Y197">
            <v>449.5</v>
          </cell>
          <cell r="Z197">
            <v>339.5</v>
          </cell>
          <cell r="AA197">
            <v>229.5</v>
          </cell>
          <cell r="AB197">
            <v>119.5</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T197">
            <v>0</v>
          </cell>
          <cell r="AU197">
            <v>0</v>
          </cell>
        </row>
        <row r="198">
          <cell r="A198" t="str">
            <v>LETR</v>
          </cell>
          <cell r="B198" t="str">
            <v>Letras</v>
          </cell>
          <cell r="C198">
            <v>0</v>
          </cell>
          <cell r="D198">
            <v>0</v>
          </cell>
          <cell r="E198">
            <v>0</v>
          </cell>
          <cell r="F198">
            <v>0</v>
          </cell>
          <cell r="G198">
            <v>0</v>
          </cell>
          <cell r="H198">
            <v>0</v>
          </cell>
          <cell r="I198">
            <v>0</v>
          </cell>
          <cell r="J198">
            <v>0</v>
          </cell>
          <cell r="K198">
            <v>0</v>
          </cell>
          <cell r="L198">
            <v>0</v>
          </cell>
          <cell r="M198">
            <v>0</v>
          </cell>
          <cell r="N198">
            <v>0</v>
          </cell>
          <cell r="O198">
            <v>400</v>
          </cell>
          <cell r="P198">
            <v>0</v>
          </cell>
          <cell r="Q198">
            <v>0</v>
          </cell>
          <cell r="R198">
            <v>0</v>
          </cell>
          <cell r="S198">
            <v>376</v>
          </cell>
          <cell r="T198">
            <v>802.7</v>
          </cell>
          <cell r="U198">
            <v>320.08</v>
          </cell>
          <cell r="V198">
            <v>380.08</v>
          </cell>
          <cell r="W198">
            <v>132.4</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52</v>
          </cell>
          <cell r="AO198">
            <v>56.651000000000003</v>
          </cell>
          <cell r="AP198">
            <v>51</v>
          </cell>
          <cell r="AQ198">
            <v>51</v>
          </cell>
          <cell r="AR198">
            <v>3400.6923509999992</v>
          </cell>
          <cell r="AS198">
            <v>18.691890000000001</v>
          </cell>
          <cell r="AT198">
            <v>7.0066689473684214</v>
          </cell>
          <cell r="AU198">
            <v>0</v>
          </cell>
        </row>
        <row r="199">
          <cell r="A199" t="str">
            <v>LE$</v>
          </cell>
          <cell r="B199" t="str">
            <v>Letes $</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793.8</v>
          </cell>
          <cell r="V199">
            <v>773.4</v>
          </cell>
          <cell r="W199">
            <v>769.06699999999978</v>
          </cell>
          <cell r="X199">
            <v>1543.6</v>
          </cell>
          <cell r="Y199">
            <v>1551.3</v>
          </cell>
          <cell r="Z199">
            <v>1774.8</v>
          </cell>
          <cell r="AA199">
            <v>1274.8</v>
          </cell>
          <cell r="AB199">
            <v>257</v>
          </cell>
          <cell r="AC199">
            <v>774.53</v>
          </cell>
          <cell r="AD199">
            <v>512.20000000000005</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818.90375300000005</v>
          </cell>
          <cell r="AS199">
            <v>289.45920793103448</v>
          </cell>
          <cell r="AT199">
            <v>0.38428230144620834</v>
          </cell>
          <cell r="AU199">
            <v>0</v>
          </cell>
        </row>
        <row r="200">
          <cell r="A200" t="str">
            <v>LEU$</v>
          </cell>
          <cell r="B200" t="str">
            <v>Letes u$s</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505.5</v>
          </cell>
          <cell r="W200">
            <v>1276.2</v>
          </cell>
          <cell r="X200">
            <v>1025.7</v>
          </cell>
          <cell r="Y200">
            <v>1280.3</v>
          </cell>
          <cell r="Z200">
            <v>1273.2</v>
          </cell>
          <cell r="AA200">
            <v>1761.71</v>
          </cell>
          <cell r="AB200">
            <v>2792.13</v>
          </cell>
          <cell r="AC200">
            <v>2272</v>
          </cell>
          <cell r="AD200">
            <v>2588.38</v>
          </cell>
          <cell r="AE200">
            <v>3156.88</v>
          </cell>
          <cell r="AF200">
            <v>3508.1580000000004</v>
          </cell>
          <cell r="AG200">
            <v>3585.98</v>
          </cell>
          <cell r="AH200">
            <v>3618.86</v>
          </cell>
          <cell r="AI200">
            <v>4173.76</v>
          </cell>
          <cell r="AJ200">
            <v>4765.9049999999997</v>
          </cell>
          <cell r="AK200">
            <v>4693.1370000000006</v>
          </cell>
          <cell r="AL200">
            <v>5299.5</v>
          </cell>
          <cell r="AM200">
            <v>5108.3999999999996</v>
          </cell>
          <cell r="AN200">
            <v>5447.7289200000005</v>
          </cell>
          <cell r="AO200">
            <v>5218.9745629999998</v>
          </cell>
          <cell r="AP200">
            <v>2984.1356709999995</v>
          </cell>
          <cell r="AQ200">
            <v>1767.7544769999995</v>
          </cell>
          <cell r="AR200">
            <v>2526.39</v>
          </cell>
          <cell r="AS200">
            <v>1621.5967000000001</v>
          </cell>
          <cell r="AT200">
            <v>0.38428230144620834</v>
          </cell>
          <cell r="AU200">
            <v>0</v>
          </cell>
        </row>
        <row r="201">
          <cell r="A201" t="str">
            <v>LEU$</v>
          </cell>
          <cell r="B201" t="str">
            <v>Bontes</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502.4</v>
          </cell>
          <cell r="X201">
            <v>1028.69</v>
          </cell>
          <cell r="Y201">
            <v>2552.6999999999998</v>
          </cell>
          <cell r="Z201">
            <v>2552.6999999999998</v>
          </cell>
          <cell r="AA201">
            <v>3128.69</v>
          </cell>
          <cell r="AB201">
            <v>3128.692</v>
          </cell>
          <cell r="AC201">
            <v>3128.692</v>
          </cell>
          <cell r="AD201">
            <v>4219.6660000000002</v>
          </cell>
          <cell r="AE201">
            <v>3837.8420000000001</v>
          </cell>
          <cell r="AF201">
            <v>4602.5339999999997</v>
          </cell>
          <cell r="AG201">
            <v>8788.9830000000002</v>
          </cell>
          <cell r="AH201">
            <v>9154.2999999999993</v>
          </cell>
          <cell r="AI201">
            <v>9154.3089999999993</v>
          </cell>
          <cell r="AJ201">
            <v>12620.308999999999</v>
          </cell>
          <cell r="AK201">
            <v>12620.31</v>
          </cell>
          <cell r="AL201">
            <v>13882.71</v>
          </cell>
          <cell r="AM201">
            <v>14584.183000000001</v>
          </cell>
          <cell r="AN201">
            <v>14856.696724000001</v>
          </cell>
          <cell r="AO201">
            <v>8280.4775990000016</v>
          </cell>
          <cell r="AP201">
            <v>8260.3424749999995</v>
          </cell>
          <cell r="AQ201">
            <v>8260.3424749999995</v>
          </cell>
          <cell r="AR201">
            <v>4472.8701375293413</v>
          </cell>
          <cell r="AS201">
            <v>1953.5245605511952</v>
          </cell>
          <cell r="AT201">
            <v>1036.2602532517251</v>
          </cell>
          <cell r="AU201">
            <v>1153.4187684173867</v>
          </cell>
        </row>
        <row r="202">
          <cell r="A202" t="str">
            <v>BT98</v>
          </cell>
          <cell r="B202" t="str">
            <v xml:space="preserve">     Venc. dic/98</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502.4</v>
          </cell>
          <cell r="X202">
            <v>1028.69</v>
          </cell>
          <cell r="Y202">
            <v>1028.69</v>
          </cell>
          <cell r="Z202">
            <v>1028.69</v>
          </cell>
          <cell r="AA202">
            <v>1028.69</v>
          </cell>
          <cell r="AB202">
            <v>1028.692</v>
          </cell>
          <cell r="AC202">
            <v>1028.692</v>
          </cell>
          <cell r="AD202">
            <v>1028.69</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1953.5245605511952</v>
          </cell>
          <cell r="AT202">
            <v>0</v>
          </cell>
          <cell r="AU202">
            <v>0</v>
          </cell>
        </row>
        <row r="203">
          <cell r="A203" t="str">
            <v>BT01</v>
          </cell>
          <cell r="B203" t="str">
            <v xml:space="preserve">     Venc. May./2001</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1270.9939999999999</v>
          </cell>
          <cell r="AH203">
            <v>1271</v>
          </cell>
          <cell r="AI203">
            <v>1270.9939999999999</v>
          </cell>
          <cell r="AJ203">
            <v>1270.9939999999999</v>
          </cell>
          <cell r="AK203">
            <v>1270.9939999999999</v>
          </cell>
          <cell r="AL203">
            <v>1270.9939999999999</v>
          </cell>
          <cell r="AM203">
            <v>1270.9939999999999</v>
          </cell>
          <cell r="AN203">
            <v>1188.2599319999999</v>
          </cell>
          <cell r="AO203">
            <v>0</v>
          </cell>
          <cell r="AP203">
            <v>0</v>
          </cell>
          <cell r="AQ203">
            <v>0</v>
          </cell>
          <cell r="AR203">
            <v>0</v>
          </cell>
          <cell r="AT203">
            <v>0</v>
          </cell>
          <cell r="AU203">
            <v>0</v>
          </cell>
        </row>
        <row r="204">
          <cell r="A204" t="str">
            <v>BT02</v>
          </cell>
          <cell r="B204" t="str">
            <v xml:space="preserve">     Venc. May/2002 </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1524.01</v>
          </cell>
          <cell r="Z204">
            <v>1524.01</v>
          </cell>
          <cell r="AA204">
            <v>2100</v>
          </cell>
          <cell r="AB204">
            <v>2100</v>
          </cell>
          <cell r="AC204">
            <v>2100</v>
          </cell>
          <cell r="AD204">
            <v>2100</v>
          </cell>
          <cell r="AE204">
            <v>2292</v>
          </cell>
          <cell r="AF204">
            <v>2398.712</v>
          </cell>
          <cell r="AG204">
            <v>2398.712</v>
          </cell>
          <cell r="AH204">
            <v>2767</v>
          </cell>
          <cell r="AI204">
            <v>2767.038</v>
          </cell>
          <cell r="AJ204">
            <v>2767.038</v>
          </cell>
          <cell r="AK204">
            <v>2767.038</v>
          </cell>
          <cell r="AL204">
            <v>2767.038</v>
          </cell>
          <cell r="AM204">
            <v>2767.038</v>
          </cell>
          <cell r="AN204">
            <v>2324.8760000000002</v>
          </cell>
          <cell r="AO204">
            <v>2177.951</v>
          </cell>
          <cell r="AP204">
            <v>2200.529</v>
          </cell>
          <cell r="AQ204">
            <v>2200.529</v>
          </cell>
          <cell r="AR204">
            <v>1608.3890019999999</v>
          </cell>
          <cell r="AS204">
            <v>813.81155799816531</v>
          </cell>
          <cell r="AT204">
            <v>0</v>
          </cell>
          <cell r="AU204">
            <v>0</v>
          </cell>
        </row>
        <row r="205">
          <cell r="A205" t="str">
            <v>BT03</v>
          </cell>
          <cell r="B205" t="str">
            <v xml:space="preserve">     Venc. May./2003</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1693.9639999999999</v>
          </cell>
          <cell r="AK205">
            <v>1693.9649999999999</v>
          </cell>
          <cell r="AL205">
            <v>2319.2489999999998</v>
          </cell>
          <cell r="AM205">
            <v>2820.7220000000002</v>
          </cell>
          <cell r="AN205">
            <v>2227.8260610000002</v>
          </cell>
          <cell r="AO205">
            <v>1695.463475</v>
          </cell>
          <cell r="AP205">
            <v>1695.463475</v>
          </cell>
          <cell r="AQ205">
            <v>1695.463475</v>
          </cell>
          <cell r="AR205">
            <v>585.83153829000003</v>
          </cell>
          <cell r="AS205">
            <v>296.41863772222371</v>
          </cell>
          <cell r="AT205">
            <v>269.5102575283716</v>
          </cell>
          <cell r="AU205">
            <v>299.98324082293055</v>
          </cell>
        </row>
        <row r="206">
          <cell r="A206" t="str">
            <v>BT03Flot</v>
          </cell>
          <cell r="B206" t="str">
            <v xml:space="preserve">     Venc. Jul./2003</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1090.9760000000001</v>
          </cell>
          <cell r="AE206">
            <v>1090.9760000000001</v>
          </cell>
          <cell r="AF206">
            <v>1090.9760000000001</v>
          </cell>
          <cell r="AG206">
            <v>1090.9760000000001</v>
          </cell>
          <cell r="AH206">
            <v>1091</v>
          </cell>
          <cell r="AI206">
            <v>1090.9760000000001</v>
          </cell>
          <cell r="AJ206">
            <v>1090.9760000000001</v>
          </cell>
          <cell r="AK206">
            <v>1090.9760000000001</v>
          </cell>
          <cell r="AL206">
            <v>1090.9760000000001</v>
          </cell>
          <cell r="AM206">
            <v>1090.9760000000001</v>
          </cell>
          <cell r="AN206">
            <v>749.28499999999997</v>
          </cell>
          <cell r="AO206">
            <v>259.98099999999999</v>
          </cell>
          <cell r="AP206">
            <v>259.98099999999999</v>
          </cell>
          <cell r="AQ206">
            <v>259.98099999999999</v>
          </cell>
          <cell r="AR206">
            <v>135.16528897999999</v>
          </cell>
          <cell r="AS206">
            <v>68.390839700659711</v>
          </cell>
          <cell r="AT206">
            <v>62.182435497120096</v>
          </cell>
          <cell r="AU206">
            <v>69.213278536254705</v>
          </cell>
        </row>
        <row r="207">
          <cell r="A207" t="str">
            <v>BT04</v>
          </cell>
          <cell r="B207" t="str">
            <v xml:space="preserve">     Venc. May./2004</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2897.7910000000002</v>
          </cell>
          <cell r="AH207">
            <v>2897.8</v>
          </cell>
          <cell r="AI207">
            <v>2897.7910000000002</v>
          </cell>
          <cell r="AJ207">
            <v>2897.7910000000002</v>
          </cell>
          <cell r="AK207">
            <v>2897.7910000000002</v>
          </cell>
          <cell r="AL207">
            <v>2897.7910000000002</v>
          </cell>
          <cell r="AM207">
            <v>2897.7910000000002</v>
          </cell>
          <cell r="AN207">
            <v>2315.8808159999999</v>
          </cell>
          <cell r="AO207">
            <v>1399.1655430000001</v>
          </cell>
          <cell r="AP207">
            <v>1399.1659999999999</v>
          </cell>
          <cell r="AQ207">
            <v>1399.1659999999999</v>
          </cell>
          <cell r="AR207">
            <v>723.69644834162671</v>
          </cell>
          <cell r="AS207">
            <v>261.55387845064104</v>
          </cell>
          <cell r="AT207">
            <v>237.81331855024064</v>
          </cell>
          <cell r="AU207">
            <v>264.69923674718876</v>
          </cell>
        </row>
        <row r="208">
          <cell r="A208" t="str">
            <v>BT05</v>
          </cell>
          <cell r="B208" t="str">
            <v xml:space="preserve">     Venc. May./2005</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1772.0360000000001</v>
          </cell>
          <cell r="AK208">
            <v>1772.0360000000001</v>
          </cell>
          <cell r="AL208">
            <v>2409.152</v>
          </cell>
          <cell r="AM208">
            <v>2609.152</v>
          </cell>
          <cell r="AN208">
            <v>2330.109105</v>
          </cell>
          <cell r="AO208">
            <v>1743.6514280000001</v>
          </cell>
          <cell r="AP208">
            <v>1743.6510000000001</v>
          </cell>
          <cell r="AQ208">
            <v>1743.6510000000001</v>
          </cell>
          <cell r="AR208">
            <v>1094.4350907025027</v>
          </cell>
          <cell r="AS208">
            <v>395.543937436308</v>
          </cell>
          <cell r="AT208">
            <v>359.64145112804624</v>
          </cell>
          <cell r="AU208">
            <v>400.30061477037873</v>
          </cell>
        </row>
        <row r="209">
          <cell r="A209" t="str">
            <v>BT06</v>
          </cell>
          <cell r="B209" t="str">
            <v xml:space="preserve">     Venc. May./2006</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2608.0638100000001</v>
          </cell>
          <cell r="AO209">
            <v>864.00215300000002</v>
          </cell>
          <cell r="AP209">
            <v>864.00199999999995</v>
          </cell>
          <cell r="AQ209">
            <v>864.00199999999995</v>
          </cell>
          <cell r="AR209">
            <v>323.83976921521224</v>
          </cell>
          <cell r="AS209">
            <v>117.04015934981516</v>
          </cell>
          <cell r="AT209">
            <v>106.4167308988352</v>
          </cell>
          <cell r="AU209">
            <v>118.44764463896824</v>
          </cell>
        </row>
        <row r="210">
          <cell r="A210" t="str">
            <v>BT27</v>
          </cell>
          <cell r="B210" t="str">
            <v xml:space="preserve">     Venc. Jul./2027</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454.86599999999999</v>
          </cell>
          <cell r="AF210">
            <v>1112.846</v>
          </cell>
          <cell r="AG210">
            <v>1130.51</v>
          </cell>
          <cell r="AH210">
            <v>1127.5</v>
          </cell>
          <cell r="AI210">
            <v>1127.51</v>
          </cell>
          <cell r="AJ210">
            <v>1127.51</v>
          </cell>
          <cell r="AK210">
            <v>1127.51</v>
          </cell>
          <cell r="AL210">
            <v>1127.51</v>
          </cell>
          <cell r="AM210">
            <v>1127.51</v>
          </cell>
          <cell r="AN210">
            <v>1112.396</v>
          </cell>
          <cell r="AO210">
            <v>140.26300000000001</v>
          </cell>
          <cell r="AP210">
            <v>97.55</v>
          </cell>
          <cell r="AQ210">
            <v>97.55</v>
          </cell>
          <cell r="AR210">
            <v>1.5129999999999999</v>
          </cell>
          <cell r="AS210">
            <v>0.76554989338248569</v>
          </cell>
          <cell r="AT210">
            <v>0.69605964911127682</v>
          </cell>
          <cell r="AU210">
            <v>0.77475290166578092</v>
          </cell>
        </row>
        <row r="211">
          <cell r="A211" t="str">
            <v>BTVA$</v>
          </cell>
          <cell r="B211" t="str">
            <v>Bono Creadores de Mercado $</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130</v>
          </cell>
          <cell r="AC211">
            <v>130</v>
          </cell>
          <cell r="AD211">
            <v>12.1</v>
          </cell>
          <cell r="AE211">
            <v>12.1</v>
          </cell>
          <cell r="AF211">
            <v>12.1</v>
          </cell>
          <cell r="AG211">
            <v>12.1</v>
          </cell>
          <cell r="AH211">
            <v>12.1</v>
          </cell>
          <cell r="AI211">
            <v>12.1</v>
          </cell>
          <cell r="AJ211">
            <v>10.083</v>
          </cell>
          <cell r="AK211">
            <v>7.0579999999999998</v>
          </cell>
          <cell r="AL211">
            <v>4.0330000000000004</v>
          </cell>
          <cell r="AM211">
            <v>1.008</v>
          </cell>
          <cell r="AN211">
            <v>0</v>
          </cell>
          <cell r="AO211">
            <v>0</v>
          </cell>
          <cell r="AP211">
            <v>0</v>
          </cell>
          <cell r="AQ211">
            <v>0</v>
          </cell>
          <cell r="AR211">
            <v>0</v>
          </cell>
          <cell r="AS211">
            <v>0.76554989338248569</v>
          </cell>
          <cell r="AT211">
            <v>0</v>
          </cell>
          <cell r="AU211">
            <v>0</v>
          </cell>
        </row>
        <row r="212">
          <cell r="A212" t="str">
            <v>BTVAU$</v>
          </cell>
          <cell r="B212" t="str">
            <v>Bono Creadores de Mercado u$s</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788</v>
          </cell>
          <cell r="AC212">
            <v>788</v>
          </cell>
          <cell r="AD212">
            <v>708.7</v>
          </cell>
          <cell r="AE212">
            <v>708.7</v>
          </cell>
          <cell r="AF212">
            <v>708.7</v>
          </cell>
          <cell r="AG212">
            <v>538.5</v>
          </cell>
          <cell r="AH212">
            <v>461.5</v>
          </cell>
          <cell r="AI212">
            <v>461.5</v>
          </cell>
          <cell r="AJ212">
            <v>380.83300000000003</v>
          </cell>
          <cell r="AK212">
            <v>266.58300000000003</v>
          </cell>
          <cell r="AL212">
            <v>152.333</v>
          </cell>
          <cell r="AM212">
            <v>38.084000000000003</v>
          </cell>
          <cell r="AN212">
            <v>0</v>
          </cell>
          <cell r="AO212">
            <v>0</v>
          </cell>
          <cell r="AP212">
            <v>0</v>
          </cell>
          <cell r="AQ212">
            <v>0</v>
          </cell>
          <cell r="AR212">
            <v>0</v>
          </cell>
          <cell r="AT212">
            <v>0</v>
          </cell>
          <cell r="AU212">
            <v>0</v>
          </cell>
        </row>
        <row r="213">
          <cell r="A213" t="str">
            <v>BT2006</v>
          </cell>
          <cell r="B213" t="str">
            <v>Bono 2006</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2000</v>
          </cell>
          <cell r="AG213">
            <v>2000</v>
          </cell>
          <cell r="AH213">
            <v>2000</v>
          </cell>
          <cell r="AI213">
            <v>2000</v>
          </cell>
          <cell r="AJ213">
            <v>1184</v>
          </cell>
          <cell r="AK213">
            <v>1184</v>
          </cell>
          <cell r="AL213">
            <v>1184</v>
          </cell>
          <cell r="AM213">
            <v>1184</v>
          </cell>
          <cell r="AN213">
            <v>1082.2</v>
          </cell>
          <cell r="AO213">
            <v>1082.2</v>
          </cell>
          <cell r="AP213">
            <v>1082.2</v>
          </cell>
          <cell r="AQ213">
            <v>1082.2</v>
          </cell>
          <cell r="AR213">
            <v>0</v>
          </cell>
          <cell r="AT213">
            <v>0</v>
          </cell>
          <cell r="AU213">
            <v>0</v>
          </cell>
        </row>
        <row r="214">
          <cell r="A214" t="str">
            <v>BT2006</v>
          </cell>
          <cell r="B214" t="str">
            <v>Bono Pagaré</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294.68</v>
          </cell>
          <cell r="AI214">
            <v>642.27</v>
          </cell>
          <cell r="AJ214">
            <v>913.47</v>
          </cell>
          <cell r="AK214">
            <v>1068.17</v>
          </cell>
          <cell r="AL214">
            <v>1134.07</v>
          </cell>
          <cell r="AM214">
            <v>1362.17</v>
          </cell>
          <cell r="AN214">
            <v>1718.27</v>
          </cell>
          <cell r="AO214">
            <v>5028.3440000000001</v>
          </cell>
          <cell r="AP214">
            <v>6395.7871669999995</v>
          </cell>
          <cell r="AQ214">
            <v>6395.7871669999995</v>
          </cell>
          <cell r="AR214">
            <v>6451.6297339999992</v>
          </cell>
          <cell r="AS214">
            <v>3604.0299300166448</v>
          </cell>
          <cell r="AT214">
            <v>2497.9440479089199</v>
          </cell>
          <cell r="AU214">
            <v>2401.4075090500819</v>
          </cell>
        </row>
        <row r="215">
          <cell r="A215" t="str">
            <v>BP01/E521</v>
          </cell>
          <cell r="B215" t="str">
            <v xml:space="preserve">   Bono 2001 / Encuesta + 5,21%</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222.08</v>
          </cell>
          <cell r="AI215">
            <v>206.59</v>
          </cell>
          <cell r="AJ215">
            <v>477.79</v>
          </cell>
          <cell r="AK215">
            <v>469.79</v>
          </cell>
          <cell r="AL215">
            <v>469.79</v>
          </cell>
          <cell r="AM215">
            <v>469.79</v>
          </cell>
          <cell r="AN215">
            <v>469.79</v>
          </cell>
          <cell r="AO215">
            <v>83.97</v>
          </cell>
          <cell r="AP215">
            <v>83.97</v>
          </cell>
          <cell r="AQ215">
            <v>83.97</v>
          </cell>
          <cell r="AR215">
            <v>0</v>
          </cell>
          <cell r="AS215">
            <v>3604.0299300166448</v>
          </cell>
          <cell r="AT215">
            <v>0</v>
          </cell>
          <cell r="AU215">
            <v>0</v>
          </cell>
        </row>
        <row r="216">
          <cell r="A216" t="str">
            <v>BP01/E600</v>
          </cell>
          <cell r="B216" t="str">
            <v xml:space="preserve">   Bono 2001 / Encuesta + 6,00%</v>
          </cell>
          <cell r="AH216">
            <v>0</v>
          </cell>
          <cell r="AI216">
            <v>352.18</v>
          </cell>
          <cell r="AJ216">
            <v>352.18</v>
          </cell>
          <cell r="AK216">
            <v>341.18</v>
          </cell>
          <cell r="AL216">
            <v>341.18</v>
          </cell>
          <cell r="AM216">
            <v>341.18</v>
          </cell>
          <cell r="AN216">
            <v>341.18</v>
          </cell>
          <cell r="AO216">
            <v>228.18</v>
          </cell>
          <cell r="AP216">
            <v>0</v>
          </cell>
          <cell r="AQ216">
            <v>0</v>
          </cell>
          <cell r="AR216">
            <v>0</v>
          </cell>
          <cell r="AT216">
            <v>0</v>
          </cell>
          <cell r="AU216">
            <v>0</v>
          </cell>
        </row>
        <row r="217">
          <cell r="A217" t="str">
            <v>BP01/B410</v>
          </cell>
          <cell r="B217" t="str">
            <v xml:space="preserve">   Bono 2001 / Badlar + 4,10% </v>
          </cell>
          <cell r="AH217">
            <v>0</v>
          </cell>
          <cell r="AI217">
            <v>10.9</v>
          </cell>
          <cell r="AJ217">
            <v>10.9</v>
          </cell>
          <cell r="AK217">
            <v>10.9</v>
          </cell>
          <cell r="AL217">
            <v>10.9</v>
          </cell>
          <cell r="AM217">
            <v>10.9</v>
          </cell>
          <cell r="AN217">
            <v>10.9</v>
          </cell>
          <cell r="AO217">
            <v>10.7</v>
          </cell>
          <cell r="AP217">
            <v>10.7</v>
          </cell>
          <cell r="AQ217">
            <v>10.7</v>
          </cell>
          <cell r="AR217">
            <v>0</v>
          </cell>
          <cell r="AT217">
            <v>0</v>
          </cell>
          <cell r="AU217">
            <v>0</v>
          </cell>
        </row>
        <row r="218">
          <cell r="A218" t="str">
            <v>BP01/B500</v>
          </cell>
          <cell r="B218" t="str">
            <v xml:space="preserve">   Bono 2001 / Badlar + 5,00% </v>
          </cell>
          <cell r="AH218">
            <v>72.599999999999994</v>
          </cell>
          <cell r="AI218">
            <v>72.599999999999994</v>
          </cell>
          <cell r="AJ218">
            <v>72.599999999999994</v>
          </cell>
          <cell r="AK218">
            <v>73.8</v>
          </cell>
          <cell r="AL218">
            <v>73.8</v>
          </cell>
          <cell r="AM218">
            <v>73.8</v>
          </cell>
          <cell r="AN218">
            <v>73.8</v>
          </cell>
          <cell r="AO218">
            <v>73.2</v>
          </cell>
          <cell r="AP218">
            <v>0</v>
          </cell>
          <cell r="AQ218">
            <v>0</v>
          </cell>
          <cell r="AR218">
            <v>0</v>
          </cell>
          <cell r="AT218">
            <v>0</v>
          </cell>
          <cell r="AU218">
            <v>0</v>
          </cell>
        </row>
        <row r="219">
          <cell r="A219" t="str">
            <v>BP02/E330</v>
          </cell>
          <cell r="B219" t="str">
            <v xml:space="preserve">   Bono 2002 / Encuesta + 3,30%</v>
          </cell>
          <cell r="AH219">
            <v>0</v>
          </cell>
          <cell r="AI219">
            <v>0</v>
          </cell>
          <cell r="AJ219">
            <v>0</v>
          </cell>
          <cell r="AK219">
            <v>0</v>
          </cell>
          <cell r="AL219">
            <v>41.5</v>
          </cell>
          <cell r="AM219">
            <v>69.599999999999994</v>
          </cell>
          <cell r="AN219">
            <v>69.599999999999994</v>
          </cell>
          <cell r="AO219">
            <v>9.6999999999999993</v>
          </cell>
          <cell r="AP219">
            <v>9.6999999999999993</v>
          </cell>
          <cell r="AQ219">
            <v>9.6999999999999993</v>
          </cell>
          <cell r="AR219">
            <v>9.17</v>
          </cell>
          <cell r="AS219">
            <v>4.6398484891344847</v>
          </cell>
          <cell r="AT219">
            <v>4.2200632243775322</v>
          </cell>
          <cell r="AU219">
            <v>0</v>
          </cell>
        </row>
        <row r="220">
          <cell r="A220" t="str">
            <v>BP02/E400</v>
          </cell>
          <cell r="B220" t="str">
            <v xml:space="preserve">   Bono 2002 / Encuesta + 4,00%</v>
          </cell>
          <cell r="AH220">
            <v>0</v>
          </cell>
          <cell r="AI220">
            <v>0</v>
          </cell>
          <cell r="AJ220">
            <v>0</v>
          </cell>
          <cell r="AK220">
            <v>172.5</v>
          </cell>
          <cell r="AL220">
            <v>196.9</v>
          </cell>
          <cell r="AM220">
            <v>196.9</v>
          </cell>
          <cell r="AN220">
            <v>196.9</v>
          </cell>
          <cell r="AO220">
            <v>32.65</v>
          </cell>
          <cell r="AP220">
            <v>32.65</v>
          </cell>
          <cell r="AQ220">
            <v>32.65</v>
          </cell>
          <cell r="AR220">
            <v>4.2119999999999997</v>
          </cell>
          <cell r="AS220">
            <v>2.1311848551724135</v>
          </cell>
          <cell r="AT220">
            <v>0</v>
          </cell>
          <cell r="AU220">
            <v>0</v>
          </cell>
        </row>
        <row r="221">
          <cell r="A221" t="str">
            <v>BP02/F900</v>
          </cell>
          <cell r="B221" t="str">
            <v xml:space="preserve">   Bono 2002 / 9,00%</v>
          </cell>
          <cell r="AH221">
            <v>0</v>
          </cell>
          <cell r="AI221">
            <v>0</v>
          </cell>
          <cell r="AJ221">
            <v>0</v>
          </cell>
          <cell r="AK221">
            <v>172.5</v>
          </cell>
          <cell r="AL221">
            <v>196.9</v>
          </cell>
          <cell r="AM221">
            <v>196.9</v>
          </cell>
          <cell r="AN221">
            <v>196.9</v>
          </cell>
          <cell r="AO221">
            <v>2000</v>
          </cell>
          <cell r="AP221">
            <v>2000</v>
          </cell>
          <cell r="AQ221">
            <v>2000</v>
          </cell>
          <cell r="AR221">
            <v>2000</v>
          </cell>
          <cell r="AS221">
            <v>1011.9628465069211</v>
          </cell>
          <cell r="AT221">
            <v>0</v>
          </cell>
          <cell r="AU221">
            <v>0</v>
          </cell>
        </row>
        <row r="222">
          <cell r="A222" t="str">
            <v>BP02/E580</v>
          </cell>
          <cell r="B222" t="str">
            <v xml:space="preserve">   Bono 2002 / Encuesta + 5,80%</v>
          </cell>
          <cell r="AH222">
            <v>0</v>
          </cell>
          <cell r="AI222">
            <v>0</v>
          </cell>
          <cell r="AJ222">
            <v>0</v>
          </cell>
          <cell r="AK222">
            <v>0</v>
          </cell>
          <cell r="AL222">
            <v>0</v>
          </cell>
          <cell r="AM222">
            <v>200</v>
          </cell>
          <cell r="AN222">
            <v>433</v>
          </cell>
          <cell r="AO222">
            <v>7</v>
          </cell>
          <cell r="AP222">
            <v>7</v>
          </cell>
          <cell r="AQ222">
            <v>7</v>
          </cell>
          <cell r="AR222">
            <v>1.5659000000000001</v>
          </cell>
          <cell r="AS222">
            <v>0.79231411324761569</v>
          </cell>
          <cell r="AT222">
            <v>0.72131686783016169</v>
          </cell>
          <cell r="AU222">
            <v>0.80286558355367321</v>
          </cell>
        </row>
        <row r="223">
          <cell r="A223" t="str">
            <v>BP02/E580-II</v>
          </cell>
          <cell r="B223" t="str">
            <v xml:space="preserve">   Bono 2002 / Encuesta + 5,80% - B</v>
          </cell>
          <cell r="AH223">
            <v>0</v>
          </cell>
          <cell r="AI223">
            <v>0</v>
          </cell>
          <cell r="AJ223">
            <v>0</v>
          </cell>
          <cell r="AK223">
            <v>0</v>
          </cell>
          <cell r="AL223">
            <v>0</v>
          </cell>
          <cell r="AM223">
            <v>200</v>
          </cell>
          <cell r="AN223">
            <v>433</v>
          </cell>
          <cell r="AO223">
            <v>7</v>
          </cell>
          <cell r="AP223">
            <v>92.188889000000003</v>
          </cell>
          <cell r="AQ223">
            <v>92.188889000000003</v>
          </cell>
          <cell r="AR223">
            <v>177.8</v>
          </cell>
          <cell r="AS223">
            <v>89.963497054465279</v>
          </cell>
          <cell r="AT223">
            <v>81.797359955046275</v>
          </cell>
          <cell r="AU223">
            <v>0</v>
          </cell>
        </row>
        <row r="224">
          <cell r="A224" t="str">
            <v>BP02/B300</v>
          </cell>
          <cell r="B224" t="str">
            <v xml:space="preserve">   Bono 2002 / Badlar + 3,00% </v>
          </cell>
          <cell r="AP224">
            <v>63.888888999999999</v>
          </cell>
          <cell r="AQ224">
            <v>63.888888999999999</v>
          </cell>
          <cell r="AR224">
            <v>130</v>
          </cell>
          <cell r="AS224">
            <v>65.777585022949864</v>
          </cell>
          <cell r="AT224">
            <v>59.806843611676136</v>
          </cell>
          <cell r="AU224">
            <v>0</v>
          </cell>
        </row>
        <row r="225">
          <cell r="A225" t="str">
            <v>BP02/B075</v>
          </cell>
          <cell r="B225" t="str">
            <v xml:space="preserve">   Bono 2002 / Badlar Correg + 0,75% </v>
          </cell>
          <cell r="AP225">
            <v>2.2222219999999999</v>
          </cell>
          <cell r="AQ225">
            <v>2.2222219999999999</v>
          </cell>
          <cell r="AR225">
            <v>75</v>
          </cell>
          <cell r="AS225">
            <v>37.948606744009538</v>
          </cell>
          <cell r="AT225">
            <v>34.503948237505462</v>
          </cell>
          <cell r="AU225">
            <v>0</v>
          </cell>
        </row>
        <row r="226">
          <cell r="A226" t="str">
            <v>BP03/B405-Fid1</v>
          </cell>
          <cell r="B226" t="str">
            <v xml:space="preserve">   Bono 2003 / Badlar + 4,05% - Fideic 1</v>
          </cell>
          <cell r="AH226">
            <v>0</v>
          </cell>
          <cell r="AI226">
            <v>0</v>
          </cell>
          <cell r="AJ226">
            <v>0</v>
          </cell>
          <cell r="AK226">
            <v>0</v>
          </cell>
          <cell r="AL226">
            <v>0</v>
          </cell>
          <cell r="AM226">
            <v>0</v>
          </cell>
          <cell r="AN226">
            <v>0</v>
          </cell>
          <cell r="AO226">
            <v>380</v>
          </cell>
          <cell r="AP226">
            <v>380</v>
          </cell>
          <cell r="AQ226">
            <v>380</v>
          </cell>
          <cell r="AR226">
            <v>349.45</v>
          </cell>
          <cell r="AS226">
            <v>126.29604999999999</v>
          </cell>
          <cell r="AT226">
            <v>114.83248861842104</v>
          </cell>
          <cell r="AU226">
            <v>127.81484349311071</v>
          </cell>
        </row>
        <row r="227">
          <cell r="A227" t="str">
            <v>BP03/B405-Fid2</v>
          </cell>
          <cell r="B227" t="str">
            <v xml:space="preserve">   Bono 2003 / Badlar + 4,05% - Fideic 2</v>
          </cell>
          <cell r="AH227">
            <v>0</v>
          </cell>
          <cell r="AI227">
            <v>0</v>
          </cell>
          <cell r="AJ227">
            <v>0</v>
          </cell>
          <cell r="AK227">
            <v>0</v>
          </cell>
          <cell r="AL227">
            <v>0</v>
          </cell>
          <cell r="AM227">
            <v>0</v>
          </cell>
          <cell r="AN227">
            <v>0</v>
          </cell>
          <cell r="AO227">
            <v>380</v>
          </cell>
          <cell r="AP227">
            <v>380</v>
          </cell>
          <cell r="AQ227">
            <v>380</v>
          </cell>
          <cell r="AR227">
            <v>351.68</v>
          </cell>
          <cell r="AS227">
            <v>127.1020027586207</v>
          </cell>
          <cell r="AT227">
            <v>115.56528715789474</v>
          </cell>
          <cell r="AU227">
            <v>128.63048836645353</v>
          </cell>
        </row>
        <row r="228">
          <cell r="A228" t="str">
            <v>BP04/E435</v>
          </cell>
          <cell r="B228" t="str">
            <v xml:space="preserve">   Bono 2004 / Encuesta + 4,35%</v>
          </cell>
          <cell r="AH228">
            <v>0</v>
          </cell>
          <cell r="AI228">
            <v>0</v>
          </cell>
          <cell r="AJ228">
            <v>0</v>
          </cell>
          <cell r="AK228">
            <v>0</v>
          </cell>
          <cell r="AL228">
            <v>0</v>
          </cell>
          <cell r="AM228">
            <v>0</v>
          </cell>
          <cell r="AN228">
            <v>123.1</v>
          </cell>
          <cell r="AO228">
            <v>41.6</v>
          </cell>
          <cell r="AP228">
            <v>41.6</v>
          </cell>
          <cell r="AQ228">
            <v>41.6</v>
          </cell>
          <cell r="AR228">
            <v>20.725000000000001</v>
          </cell>
          <cell r="AS228">
            <v>10.486463729182796</v>
          </cell>
          <cell r="AT228">
            <v>9.5322910950238722</v>
          </cell>
          <cell r="AU228">
            <v>10.609967399808268</v>
          </cell>
        </row>
        <row r="229">
          <cell r="A229" t="str">
            <v>BP04/E495</v>
          </cell>
          <cell r="B229" t="str">
            <v xml:space="preserve">   Bono 2004 / Encuesta + 4,95%</v>
          </cell>
          <cell r="AH229">
            <v>0</v>
          </cell>
          <cell r="AI229">
            <v>0</v>
          </cell>
          <cell r="AJ229">
            <v>0</v>
          </cell>
          <cell r="AK229">
            <v>0</v>
          </cell>
          <cell r="AL229">
            <v>0</v>
          </cell>
          <cell r="AM229">
            <v>0</v>
          </cell>
          <cell r="AN229">
            <v>0</v>
          </cell>
          <cell r="AO229">
            <v>906.18449999999996</v>
          </cell>
          <cell r="AP229">
            <v>929.58450000000005</v>
          </cell>
          <cell r="AQ229">
            <v>929.58450000000005</v>
          </cell>
          <cell r="AR229">
            <v>1066.1845000000001</v>
          </cell>
          <cell r="AS229">
            <v>1066.1845000000001</v>
          </cell>
          <cell r="AT229">
            <v>1066.1845000000001</v>
          </cell>
          <cell r="AU229">
            <v>1066.1845000000001</v>
          </cell>
        </row>
        <row r="230">
          <cell r="A230" t="str">
            <v>BP04/B298</v>
          </cell>
          <cell r="B230" t="str">
            <v xml:space="preserve">   Bono 2004 / Badlar + 2,98%</v>
          </cell>
          <cell r="AH230">
            <v>0</v>
          </cell>
          <cell r="AI230">
            <v>0</v>
          </cell>
          <cell r="AJ230">
            <v>0</v>
          </cell>
          <cell r="AK230">
            <v>0</v>
          </cell>
          <cell r="AL230">
            <v>0</v>
          </cell>
          <cell r="AM230">
            <v>0</v>
          </cell>
          <cell r="AN230">
            <v>0</v>
          </cell>
          <cell r="AO230">
            <v>93.8155</v>
          </cell>
          <cell r="AP230">
            <v>165.90351699999999</v>
          </cell>
          <cell r="AQ230">
            <v>165.90351699999999</v>
          </cell>
          <cell r="AR230">
            <v>510.27103699999998</v>
          </cell>
          <cell r="AS230">
            <v>510.27103699999998</v>
          </cell>
          <cell r="AT230">
            <v>510.27103699999998</v>
          </cell>
          <cell r="AU230">
            <v>510.27103699999998</v>
          </cell>
        </row>
        <row r="231">
          <cell r="A231" t="str">
            <v>BP05/B400</v>
          </cell>
          <cell r="B231" t="str">
            <v xml:space="preserve">   Bono 2005 / Badlar + 4,00%</v>
          </cell>
          <cell r="AH231">
            <v>0</v>
          </cell>
          <cell r="AI231">
            <v>0</v>
          </cell>
          <cell r="AJ231">
            <v>0</v>
          </cell>
          <cell r="AK231">
            <v>0</v>
          </cell>
          <cell r="AL231">
            <v>0</v>
          </cell>
          <cell r="AM231">
            <v>0</v>
          </cell>
          <cell r="AN231">
            <v>0</v>
          </cell>
          <cell r="AO231">
            <v>93.8155</v>
          </cell>
          <cell r="AP231">
            <v>500</v>
          </cell>
          <cell r="AQ231">
            <v>500</v>
          </cell>
          <cell r="AR231">
            <v>464.07</v>
          </cell>
          <cell r="AS231">
            <v>167.72129896551721</v>
          </cell>
          <cell r="AT231">
            <v>152.49767632894734</v>
          </cell>
          <cell r="AU231">
            <v>169.73825846286414</v>
          </cell>
        </row>
        <row r="232">
          <cell r="A232" t="str">
            <v>BP06/E580</v>
          </cell>
          <cell r="B232" t="str">
            <v xml:space="preserve">   Bono 2006 / Encuesta + 5,80%</v>
          </cell>
          <cell r="AH232">
            <v>0</v>
          </cell>
          <cell r="AI232">
            <v>0</v>
          </cell>
          <cell r="AJ232">
            <v>0</v>
          </cell>
          <cell r="AK232">
            <v>0</v>
          </cell>
          <cell r="AL232">
            <v>0</v>
          </cell>
          <cell r="AM232">
            <v>0</v>
          </cell>
          <cell r="AN232">
            <v>0</v>
          </cell>
          <cell r="AO232">
            <v>781.34400000000005</v>
          </cell>
          <cell r="AP232">
            <v>546.37914999999998</v>
          </cell>
          <cell r="AQ232">
            <v>546.37914999999998</v>
          </cell>
          <cell r="AR232">
            <v>232.60129699999999</v>
          </cell>
          <cell r="AS232">
            <v>5.1629260182876141E-2</v>
          </cell>
          <cell r="AT232">
            <v>4.6942785881641601E-2</v>
          </cell>
          <cell r="AU232">
            <v>5.2249917978312625E-2</v>
          </cell>
        </row>
        <row r="233">
          <cell r="A233" t="str">
            <v>BP06/B450-Fid3</v>
          </cell>
          <cell r="B233" t="str">
            <v xml:space="preserve">   Bono 2006 / Badlar + 4,50% - Fideic 3</v>
          </cell>
          <cell r="AH233">
            <v>0</v>
          </cell>
          <cell r="AI233">
            <v>0</v>
          </cell>
          <cell r="AJ233">
            <v>0</v>
          </cell>
          <cell r="AK233">
            <v>0</v>
          </cell>
          <cell r="AL233">
            <v>0</v>
          </cell>
          <cell r="AM233">
            <v>0</v>
          </cell>
          <cell r="AN233">
            <v>0</v>
          </cell>
          <cell r="AO233">
            <v>781.34400000000005</v>
          </cell>
          <cell r="AP233">
            <v>400</v>
          </cell>
          <cell r="AQ233">
            <v>400</v>
          </cell>
          <cell r="AR233">
            <v>361.9</v>
          </cell>
          <cell r="AS233">
            <v>130.79565172413791</v>
          </cell>
          <cell r="AT233">
            <v>118.92367328947367</v>
          </cell>
          <cell r="AU233">
            <v>132.36855590258051</v>
          </cell>
        </row>
        <row r="234">
          <cell r="A234" t="str">
            <v>BP06/B450-Fid4</v>
          </cell>
          <cell r="B234" t="str">
            <v xml:space="preserve">   Bono 2006 / Badlar + 4,50% - Fideic 4</v>
          </cell>
          <cell r="AP234">
            <v>250</v>
          </cell>
          <cell r="AQ234">
            <v>250</v>
          </cell>
          <cell r="AR234">
            <v>232</v>
          </cell>
          <cell r="AS234">
            <v>83.847999999999985</v>
          </cell>
          <cell r="AT234">
            <v>76.23733684210525</v>
          </cell>
          <cell r="AU234">
            <v>84.856327630280958</v>
          </cell>
        </row>
        <row r="235">
          <cell r="A235" t="str">
            <v>BP07/B450</v>
          </cell>
          <cell r="B235" t="str">
            <v xml:space="preserve">   Bono 2007 / Badlar + 4,50% - Serie 1</v>
          </cell>
          <cell r="AP235">
            <v>200</v>
          </cell>
          <cell r="AQ235">
            <v>200</v>
          </cell>
          <cell r="AR235">
            <v>465</v>
          </cell>
          <cell r="AS235">
            <v>168.05741379310342</v>
          </cell>
          <cell r="AT235">
            <v>152.80328289473684</v>
          </cell>
          <cell r="AU235">
            <v>170.07841529345109</v>
          </cell>
        </row>
        <row r="236">
          <cell r="A236" t="str">
            <v>BP07/B450-II</v>
          </cell>
          <cell r="B236" t="str">
            <v xml:space="preserve">   Bono 2007 / Badlar + 4,50% - Serie 2</v>
          </cell>
          <cell r="AH236">
            <v>0</v>
          </cell>
          <cell r="AI236">
            <v>0</v>
          </cell>
          <cell r="AJ236">
            <v>0</v>
          </cell>
          <cell r="AK236">
            <v>0</v>
          </cell>
          <cell r="AL236">
            <v>0</v>
          </cell>
          <cell r="AM236">
            <v>0</v>
          </cell>
          <cell r="AN236">
            <v>0</v>
          </cell>
          <cell r="AP236">
            <v>300</v>
          </cell>
          <cell r="AQ236">
            <v>300</v>
          </cell>
          <cell r="AR236">
            <v>0</v>
          </cell>
          <cell r="AS236">
            <v>168.05741379310342</v>
          </cell>
          <cell r="AT236">
            <v>0</v>
          </cell>
          <cell r="AU236">
            <v>0</v>
          </cell>
        </row>
        <row r="237">
          <cell r="A237" t="str">
            <v>Pmos Gdos</v>
          </cell>
          <cell r="B237" t="str">
            <v xml:space="preserve">   Préstamos Garantizados</v>
          </cell>
          <cell r="AH237">
            <v>0</v>
          </cell>
          <cell r="AI237">
            <v>0</v>
          </cell>
          <cell r="AJ237">
            <v>0</v>
          </cell>
          <cell r="AK237">
            <v>0</v>
          </cell>
          <cell r="AL237">
            <v>0</v>
          </cell>
          <cell r="AM237">
            <v>0</v>
          </cell>
          <cell r="AN237">
            <v>0</v>
          </cell>
          <cell r="AP237">
            <v>0</v>
          </cell>
          <cell r="AQ237">
            <v>300</v>
          </cell>
          <cell r="AR237">
            <v>21532.757802049353</v>
          </cell>
          <cell r="AS237">
            <v>10984.3490782271</v>
          </cell>
          <cell r="AT237">
            <v>9651.964987928859</v>
          </cell>
          <cell r="AU237">
            <v>10738.606668142602</v>
          </cell>
        </row>
        <row r="238">
          <cell r="A238" t="str">
            <v>P FRB</v>
          </cell>
          <cell r="B238" t="str">
            <v>BONO/BADLAR+4.5/I/2006</v>
          </cell>
          <cell r="AP238">
            <v>0</v>
          </cell>
          <cell r="AR238">
            <v>547.65117311577194</v>
          </cell>
          <cell r="AS238">
            <v>279.97252376505173</v>
          </cell>
          <cell r="AT238">
            <v>265.84671627862485</v>
          </cell>
          <cell r="AU238">
            <v>295.90547032519044</v>
          </cell>
        </row>
        <row r="239">
          <cell r="A239" t="str">
            <v>P BG01/03</v>
          </cell>
          <cell r="B239" t="str">
            <v xml:space="preserve">   Préstamos Garantizados</v>
          </cell>
          <cell r="AP239">
            <v>0</v>
          </cell>
          <cell r="AR239">
            <v>44.635106672726401</v>
          </cell>
          <cell r="AS239">
            <v>22.828248661704087</v>
          </cell>
          <cell r="AT239">
            <v>13.500074536834113</v>
          </cell>
          <cell r="AU239">
            <v>15.026500839153751</v>
          </cell>
        </row>
        <row r="240">
          <cell r="A240" t="str">
            <v>P BG04/06</v>
          </cell>
          <cell r="AP240">
            <v>0</v>
          </cell>
          <cell r="AR240">
            <v>27.406134194067022</v>
          </cell>
          <cell r="AS240">
            <v>14.060133341931797</v>
          </cell>
          <cell r="AT240">
            <v>12.733207820644514</v>
          </cell>
          <cell r="AU240">
            <v>14.17292604422196</v>
          </cell>
        </row>
        <row r="241">
          <cell r="A241" t="str">
            <v>P BG05/17</v>
          </cell>
          <cell r="AP241">
            <v>0</v>
          </cell>
          <cell r="AR241">
            <v>649.76693387573903</v>
          </cell>
          <cell r="AS241">
            <v>332.74329366211742</v>
          </cell>
          <cell r="AT241">
            <v>282.57689260479253</v>
          </cell>
          <cell r="AU241">
            <v>314.52729407278758</v>
          </cell>
        </row>
        <row r="242">
          <cell r="A242" t="str">
            <v>P BG06/27</v>
          </cell>
          <cell r="AP242">
            <v>0</v>
          </cell>
          <cell r="AR242">
            <v>269.83203204370898</v>
          </cell>
          <cell r="AS242">
            <v>138.69956918175271</v>
          </cell>
          <cell r="AT242">
            <v>111.13858148552146</v>
          </cell>
          <cell r="AU242">
            <v>123.7047975844866</v>
          </cell>
        </row>
        <row r="243">
          <cell r="A243" t="str">
            <v>P BG07/05</v>
          </cell>
          <cell r="AP243">
            <v>0</v>
          </cell>
          <cell r="AR243">
            <v>47.79</v>
          </cell>
          <cell r="AS243">
            <v>24.284435484294921</v>
          </cell>
          <cell r="AT243">
            <v>4.8345228114126488</v>
          </cell>
          <cell r="AU243">
            <v>5.3811525917423744</v>
          </cell>
        </row>
        <row r="244">
          <cell r="A244" t="str">
            <v>P BG08/19</v>
          </cell>
          <cell r="AP244">
            <v>0</v>
          </cell>
          <cell r="AR244">
            <v>30.710076645998249</v>
          </cell>
          <cell r="AS244">
            <v>15.89219783826498</v>
          </cell>
          <cell r="AT244">
            <v>14.268257805074555</v>
          </cell>
          <cell r="AU244">
            <v>15.88154104603144</v>
          </cell>
        </row>
        <row r="245">
          <cell r="A245" t="str">
            <v>P BG09/09</v>
          </cell>
          <cell r="AP245">
            <v>0</v>
          </cell>
          <cell r="AR245">
            <v>220.48263993722037</v>
          </cell>
          <cell r="AS245">
            <v>112.69423369049818</v>
          </cell>
          <cell r="AT245">
            <v>102.43879181518169</v>
          </cell>
          <cell r="AU245">
            <v>114.02134017651896</v>
          </cell>
        </row>
        <row r="246">
          <cell r="A246" t="str">
            <v>P BG10/20</v>
          </cell>
          <cell r="AP246">
            <v>0</v>
          </cell>
          <cell r="AR246">
            <v>37.954174486424051</v>
          </cell>
          <cell r="AS246">
            <v>19.426409978389298</v>
          </cell>
          <cell r="AT246">
            <v>17.633949683471343</v>
          </cell>
          <cell r="AU246">
            <v>19.627784942468658</v>
          </cell>
        </row>
        <row r="247">
          <cell r="A247" t="str">
            <v>P BG11/10</v>
          </cell>
          <cell r="AP247">
            <v>0</v>
          </cell>
          <cell r="AR247">
            <v>87.163961868883092</v>
          </cell>
          <cell r="AS247">
            <v>44.591651995100868</v>
          </cell>
          <cell r="AT247">
            <v>40.49738766832327</v>
          </cell>
          <cell r="AU247">
            <v>45.076345920998236</v>
          </cell>
        </row>
        <row r="248">
          <cell r="A248" t="str">
            <v>P BG12/15</v>
          </cell>
          <cell r="AP248">
            <v>0</v>
          </cell>
          <cell r="AR248">
            <v>209.035220722589</v>
          </cell>
          <cell r="AS248">
            <v>107.25494507763415</v>
          </cell>
          <cell r="AT248">
            <v>91.038138719326923</v>
          </cell>
          <cell r="AU248">
            <v>101.33163814233031</v>
          </cell>
        </row>
        <row r="249">
          <cell r="A249" t="str">
            <v>P BG13/30</v>
          </cell>
          <cell r="AP249">
            <v>0</v>
          </cell>
          <cell r="AR249">
            <v>77.396174101139792</v>
          </cell>
          <cell r="AS249">
            <v>39.728457894963057</v>
          </cell>
          <cell r="AT249">
            <v>35.95916017830573</v>
          </cell>
          <cell r="AU249">
            <v>40.024990167297979</v>
          </cell>
        </row>
        <row r="250">
          <cell r="A250" t="str">
            <v>P BG14/31</v>
          </cell>
          <cell r="AP250">
            <v>0</v>
          </cell>
          <cell r="AR250">
            <v>2.1254520930802201</v>
          </cell>
          <cell r="AS250">
            <v>1.1520716416845276</v>
          </cell>
          <cell r="AT250">
            <v>0.98750969481398754</v>
          </cell>
          <cell r="AU250">
            <v>1.0991654318135848</v>
          </cell>
        </row>
        <row r="251">
          <cell r="A251" t="str">
            <v>P BG15/12</v>
          </cell>
          <cell r="AP251">
            <v>0</v>
          </cell>
          <cell r="AR251">
            <v>455.58620170740528</v>
          </cell>
          <cell r="AS251">
            <v>232.85891478816393</v>
          </cell>
          <cell r="AT251">
            <v>211.6706334968724</v>
          </cell>
          <cell r="AU251">
            <v>235.60380671874827</v>
          </cell>
        </row>
        <row r="252">
          <cell r="A252" t="str">
            <v>P BG16/08$</v>
          </cell>
          <cell r="AP252">
            <v>0</v>
          </cell>
          <cell r="AR252">
            <v>210.3917695682558</v>
          </cell>
          <cell r="AS252">
            <v>109.22349100186034</v>
          </cell>
          <cell r="AT252">
            <v>98.391911604856688</v>
          </cell>
          <cell r="AU252">
            <v>109.51688735216709</v>
          </cell>
        </row>
        <row r="253">
          <cell r="A253" t="str">
            <v>P BG17/08</v>
          </cell>
          <cell r="AP253">
            <v>0</v>
          </cell>
          <cell r="AR253">
            <v>6596.9023438710101</v>
          </cell>
          <cell r="AS253">
            <v>3388.9876142854559</v>
          </cell>
          <cell r="AT253">
            <v>2959.036874167165</v>
          </cell>
          <cell r="AU253">
            <v>3293.609227967047</v>
          </cell>
        </row>
        <row r="254">
          <cell r="A254" t="str">
            <v>P BG18/18</v>
          </cell>
          <cell r="AP254">
            <v>0</v>
          </cell>
          <cell r="AR254">
            <v>1451.00083438963</v>
          </cell>
          <cell r="AS254">
            <v>759.16929348070266</v>
          </cell>
          <cell r="AT254">
            <v>634.46138296124786</v>
          </cell>
          <cell r="AU254">
            <v>715.02613992492843</v>
          </cell>
        </row>
        <row r="255">
          <cell r="A255" t="str">
            <v>P BG19/31</v>
          </cell>
          <cell r="AP255">
            <v>0</v>
          </cell>
          <cell r="AR255">
            <v>800.86964687123998</v>
          </cell>
          <cell r="AS255">
            <v>441.36083341760741</v>
          </cell>
          <cell r="AT255">
            <v>326.94985062557799</v>
          </cell>
          <cell r="AU255">
            <v>368.46638096509315</v>
          </cell>
        </row>
        <row r="256">
          <cell r="A256" t="str">
            <v>P EL/ARP-61</v>
          </cell>
          <cell r="AP256">
            <v>0</v>
          </cell>
          <cell r="AR256">
            <v>65.835253993991529</v>
          </cell>
          <cell r="AS256">
            <v>23.263936097667131</v>
          </cell>
          <cell r="AT256">
            <v>17.745758733563516</v>
          </cell>
          <cell r="AU256">
            <v>17.982368850011028</v>
          </cell>
        </row>
        <row r="257">
          <cell r="A257" t="str">
            <v>P EL/ARP-68</v>
          </cell>
          <cell r="AP257">
            <v>0</v>
          </cell>
          <cell r="AR257">
            <v>46.565904563258684</v>
          </cell>
          <cell r="AS257">
            <v>16.456039965909234</v>
          </cell>
          <cell r="AT257">
            <v>12.551744809325863</v>
          </cell>
          <cell r="AU257">
            <v>12.719101406783539</v>
          </cell>
        </row>
        <row r="258">
          <cell r="A258" t="str">
            <v>P EL/USD-74</v>
          </cell>
          <cell r="AP258">
            <v>0</v>
          </cell>
          <cell r="AR258">
            <v>4.3750389999999975</v>
          </cell>
          <cell r="AS258">
            <v>2.3258728874769639</v>
          </cell>
          <cell r="AT258">
            <v>2.0326938639337411</v>
          </cell>
          <cell r="AU258">
            <v>2.2625264748579639</v>
          </cell>
        </row>
        <row r="259">
          <cell r="A259" t="str">
            <v>P EL/USD-79</v>
          </cell>
          <cell r="AP259">
            <v>0</v>
          </cell>
          <cell r="AR259">
            <v>73.376354000000021</v>
          </cell>
          <cell r="AS259">
            <v>37.871657736396692</v>
          </cell>
          <cell r="AT259">
            <v>34.091505134841121</v>
          </cell>
          <cell r="AU259">
            <v>37.946163120728798</v>
          </cell>
        </row>
        <row r="260">
          <cell r="A260" t="str">
            <v>P EL/USD-91</v>
          </cell>
          <cell r="AP260">
            <v>0</v>
          </cell>
          <cell r="AR260">
            <v>5.0320109999999998</v>
          </cell>
          <cell r="AS260">
            <v>2.5713538036123449</v>
          </cell>
          <cell r="AT260">
            <v>2.3379306751201754</v>
          </cell>
          <cell r="AU260">
            <v>2.6022757989760792</v>
          </cell>
        </row>
        <row r="261">
          <cell r="A261" t="str">
            <v>P BX92</v>
          </cell>
          <cell r="AP261">
            <v>0</v>
          </cell>
          <cell r="AR261">
            <v>12.019263258272934</v>
          </cell>
          <cell r="AS261">
            <v>6.1578000230099814</v>
          </cell>
          <cell r="AT261">
            <v>7.0619608949467851</v>
          </cell>
          <cell r="AU261">
            <v>7.8604426238134026</v>
          </cell>
        </row>
        <row r="262">
          <cell r="A262" t="str">
            <v>P PRE3</v>
          </cell>
          <cell r="AP262">
            <v>0</v>
          </cell>
          <cell r="AR262">
            <v>8.5002469999999999</v>
          </cell>
          <cell r="AS262">
            <v>2.9692242106896551</v>
          </cell>
          <cell r="AT262">
            <v>2.2659868976315791</v>
          </cell>
          <cell r="AU262">
            <v>2.2962000562666667</v>
          </cell>
        </row>
        <row r="263">
          <cell r="A263" t="str">
            <v>P PRO1</v>
          </cell>
          <cell r="AP263">
            <v>0</v>
          </cell>
          <cell r="AR263">
            <v>346.482778</v>
          </cell>
          <cell r="AS263">
            <v>121.03001866000001</v>
          </cell>
          <cell r="AT263">
            <v>92.365014240526335</v>
          </cell>
          <cell r="AU263">
            <v>93.596547763733341</v>
          </cell>
        </row>
        <row r="264">
          <cell r="A264" t="str">
            <v>P PRO3</v>
          </cell>
          <cell r="AP264">
            <v>0</v>
          </cell>
          <cell r="AR264">
            <v>0.53101500000000001</v>
          </cell>
          <cell r="AS264">
            <v>0.18548903275862072</v>
          </cell>
          <cell r="AT264">
            <v>0.14155741973684213</v>
          </cell>
          <cell r="AU264">
            <v>0.14344485200000001</v>
          </cell>
        </row>
        <row r="265">
          <cell r="A265" t="str">
            <v>P PRO5</v>
          </cell>
          <cell r="AP265">
            <v>0</v>
          </cell>
          <cell r="AR265">
            <v>128.99702300000001</v>
          </cell>
          <cell r="AS265">
            <v>45.059994585862071</v>
          </cell>
          <cell r="AT265">
            <v>34.387890605000003</v>
          </cell>
          <cell r="AU265">
            <v>34.846395813066664</v>
          </cell>
        </row>
        <row r="266">
          <cell r="A266" t="str">
            <v>P PRO7</v>
          </cell>
          <cell r="AP266">
            <v>0</v>
          </cell>
          <cell r="AR266">
            <v>1.7249729999999999</v>
          </cell>
          <cell r="AS266">
            <v>0.60255091344827583</v>
          </cell>
          <cell r="AT266">
            <v>0.45984148657894736</v>
          </cell>
          <cell r="AU266">
            <v>0.46597270639999994</v>
          </cell>
        </row>
        <row r="267">
          <cell r="A267" t="str">
            <v>P PRO9</v>
          </cell>
          <cell r="AP267">
            <v>0</v>
          </cell>
          <cell r="AR267">
            <v>16.697683999999999</v>
          </cell>
          <cell r="AS267">
            <v>5.8326737558620687</v>
          </cell>
          <cell r="AT267">
            <v>4.4512510242105261</v>
          </cell>
          <cell r="AU267">
            <v>4.5106010378666657</v>
          </cell>
        </row>
        <row r="268">
          <cell r="A268" t="str">
            <v>P PRE4</v>
          </cell>
          <cell r="AP268">
            <v>0</v>
          </cell>
          <cell r="AR268">
            <v>122.39320600000001</v>
          </cell>
          <cell r="AS268">
            <v>62.542835415981656</v>
          </cell>
          <cell r="AT268">
            <v>56.865303103213137</v>
          </cell>
          <cell r="AU268">
            <v>63.294948666227832</v>
          </cell>
        </row>
        <row r="269">
          <cell r="A269" t="str">
            <v>P PRE6</v>
          </cell>
          <cell r="AP269">
            <v>0</v>
          </cell>
          <cell r="AR269">
            <v>2.3500000000000002E-4</v>
          </cell>
          <cell r="AS269">
            <v>1.2008482172413796E-4</v>
          </cell>
          <cell r="AT269">
            <v>1.091837256820864E-4</v>
          </cell>
          <cell r="AU269">
            <v>1.215289101632287E-4</v>
          </cell>
        </row>
        <row r="270">
          <cell r="A270" t="str">
            <v>P PRO2</v>
          </cell>
          <cell r="AP270">
            <v>0</v>
          </cell>
          <cell r="AR270">
            <v>164.512227</v>
          </cell>
          <cell r="AS270">
            <v>84.065623194620898</v>
          </cell>
          <cell r="AT270">
            <v>76.434288783477115</v>
          </cell>
          <cell r="AU270">
            <v>85.076560237598642</v>
          </cell>
        </row>
        <row r="271">
          <cell r="A271" t="str">
            <v>P PRO4</v>
          </cell>
          <cell r="AP271">
            <v>0</v>
          </cell>
          <cell r="AR271">
            <v>440.02338399999996</v>
          </cell>
          <cell r="AS271">
            <v>224.85161541315696</v>
          </cell>
          <cell r="AT271">
            <v>204.43996788238022</v>
          </cell>
          <cell r="AU271">
            <v>227.55558427172713</v>
          </cell>
        </row>
        <row r="272">
          <cell r="A272" t="str">
            <v>P PRO6</v>
          </cell>
          <cell r="AP272">
            <v>0</v>
          </cell>
          <cell r="AR272">
            <v>380.16609600000004</v>
          </cell>
          <cell r="AS272">
            <v>194.26458665413412</v>
          </cell>
          <cell r="AT272">
            <v>176.62957761401589</v>
          </cell>
          <cell r="AU272">
            <v>196.60072905484847</v>
          </cell>
        </row>
        <row r="273">
          <cell r="A273" t="str">
            <v>P PRO8</v>
          </cell>
          <cell r="AP273">
            <v>0</v>
          </cell>
          <cell r="AR273">
            <v>7.5590000000000004E-2</v>
          </cell>
          <cell r="AS273">
            <v>3.8626432655862075E-2</v>
          </cell>
          <cell r="AT273">
            <v>3.5119990741740041E-2</v>
          </cell>
          <cell r="AU273">
            <v>3.9090937528674284E-2</v>
          </cell>
        </row>
        <row r="274">
          <cell r="A274" t="str">
            <v>P PRO10</v>
          </cell>
          <cell r="AP274">
            <v>0</v>
          </cell>
          <cell r="AR274">
            <v>9.7466650000000001</v>
          </cell>
          <cell r="AS274">
            <v>4.9805384209782764</v>
          </cell>
          <cell r="AT274">
            <v>4.5284136071284786</v>
          </cell>
          <cell r="AU274">
            <v>5.0404322347918518</v>
          </cell>
        </row>
        <row r="275">
          <cell r="A275" t="str">
            <v>P BIHD</v>
          </cell>
          <cell r="AP275">
            <v>0</v>
          </cell>
          <cell r="AR275">
            <v>19.246679</v>
          </cell>
          <cell r="AS275">
            <v>9.8350383680711033</v>
          </cell>
          <cell r="AT275">
            <v>8.9422302988390321</v>
          </cell>
          <cell r="AU275">
            <v>9.9533103111978729</v>
          </cell>
        </row>
        <row r="276">
          <cell r="A276" t="str">
            <v>P BT02</v>
          </cell>
          <cell r="AP276">
            <v>0</v>
          </cell>
          <cell r="AR276">
            <v>496.23492467332824</v>
          </cell>
          <cell r="AS276">
            <v>254.03081244198401</v>
          </cell>
          <cell r="AT276">
            <v>230.97032699252426</v>
          </cell>
          <cell r="AU276">
            <v>257.08567777927891</v>
          </cell>
        </row>
        <row r="277">
          <cell r="A277" t="str">
            <v>P BT03</v>
          </cell>
          <cell r="AP277">
            <v>0</v>
          </cell>
          <cell r="AR277">
            <v>935.25488579713897</v>
          </cell>
          <cell r="AS277">
            <v>478.70084566363994</v>
          </cell>
          <cell r="AT277">
            <v>435.24519640616421</v>
          </cell>
          <cell r="AU277">
            <v>484.45749623013592</v>
          </cell>
        </row>
        <row r="278">
          <cell r="A278" t="str">
            <v>P BT03Flot</v>
          </cell>
          <cell r="AP278">
            <v>0</v>
          </cell>
          <cell r="AR278">
            <v>104.27066126164965</v>
          </cell>
          <cell r="AS278">
            <v>53.371820871910352</v>
          </cell>
          <cell r="AT278">
            <v>48.526817674083908</v>
          </cell>
          <cell r="AU278">
            <v>54.013647444059522</v>
          </cell>
        </row>
        <row r="279">
          <cell r="A279" t="str">
            <v>P BT04</v>
          </cell>
          <cell r="AP279">
            <v>0</v>
          </cell>
          <cell r="AR279">
            <v>807.89774807947128</v>
          </cell>
          <cell r="AS279">
            <v>413.57058642248273</v>
          </cell>
          <cell r="AT279">
            <v>376.02735141551557</v>
          </cell>
          <cell r="AU279">
            <v>418.54400849219832</v>
          </cell>
        </row>
        <row r="280">
          <cell r="A280" t="str">
            <v>P BT05</v>
          </cell>
          <cell r="AP280">
            <v>0</v>
          </cell>
          <cell r="AR280">
            <v>545.03084364987501</v>
          </cell>
          <cell r="AS280">
            <v>280.46768826917099</v>
          </cell>
          <cell r="AT280">
            <v>255.00730815936856</v>
          </cell>
          <cell r="AU280">
            <v>283.84047210940054</v>
          </cell>
        </row>
        <row r="281">
          <cell r="A281" t="str">
            <v>P BT06</v>
          </cell>
          <cell r="AP281">
            <v>0</v>
          </cell>
          <cell r="AR281">
            <v>629.48254061890179</v>
          </cell>
          <cell r="AS281">
            <v>322.12418170968448</v>
          </cell>
          <cell r="AT281">
            <v>292.88229591706312</v>
          </cell>
          <cell r="AU281">
            <v>325.99790863103624</v>
          </cell>
        </row>
        <row r="282">
          <cell r="A282" t="str">
            <v>P BT27</v>
          </cell>
          <cell r="AP282">
            <v>0</v>
          </cell>
          <cell r="AR282">
            <v>43.289850466067691</v>
          </cell>
          <cell r="AS282">
            <v>22.130758364070331</v>
          </cell>
          <cell r="AT282">
            <v>21.008662773420824</v>
          </cell>
          <cell r="AU282">
            <v>23.384070060722607</v>
          </cell>
        </row>
        <row r="283">
          <cell r="A283" t="str">
            <v>P BT2006</v>
          </cell>
          <cell r="AP283">
            <v>0</v>
          </cell>
          <cell r="AR283">
            <v>1092.085623984334</v>
          </cell>
          <cell r="AS283">
            <v>558.05492538736394</v>
          </cell>
          <cell r="AT283">
            <v>507.39564855546212</v>
          </cell>
          <cell r="AU283">
            <v>564.76585503279728</v>
          </cell>
        </row>
        <row r="284">
          <cell r="A284" t="str">
            <v>P DC$</v>
          </cell>
          <cell r="AP284">
            <v>0</v>
          </cell>
          <cell r="AR284">
            <v>62.803543000000005</v>
          </cell>
          <cell r="AS284">
            <v>21.937927261724141</v>
          </cell>
          <cell r="AT284">
            <v>16.742102383947373</v>
          </cell>
          <cell r="AU284">
            <v>16.965330415733334</v>
          </cell>
        </row>
        <row r="285">
          <cell r="A285" t="str">
            <v>P CCAP</v>
          </cell>
          <cell r="AP285">
            <v>0</v>
          </cell>
          <cell r="AR285">
            <v>1092.085623984334</v>
          </cell>
          <cell r="AS285">
            <v>558.05492538736394</v>
          </cell>
          <cell r="AT285">
            <v>0</v>
          </cell>
          <cell r="AU285">
            <v>0</v>
          </cell>
        </row>
        <row r="286">
          <cell r="A286" t="str">
            <v>P BP02/E330</v>
          </cell>
          <cell r="AP286">
            <v>0</v>
          </cell>
          <cell r="AR286">
            <v>162.29962089374354</v>
          </cell>
          <cell r="AS286">
            <v>82.941940181576726</v>
          </cell>
          <cell r="AT286">
            <v>76.050182865903764</v>
          </cell>
          <cell r="AU286">
            <v>84.649024235705326</v>
          </cell>
        </row>
        <row r="287">
          <cell r="A287" t="str">
            <v>P BP02/E400</v>
          </cell>
          <cell r="AP287">
            <v>0</v>
          </cell>
          <cell r="AR287">
            <v>65.537902448323507</v>
          </cell>
          <cell r="AS287">
            <v>33.490823946796738</v>
          </cell>
          <cell r="AT287">
            <v>30.542733361030546</v>
          </cell>
          <cell r="AU287">
            <v>33.996138852963895</v>
          </cell>
        </row>
        <row r="288">
          <cell r="A288" t="str">
            <v>P PFIXSI (Hexagon II)</v>
          </cell>
          <cell r="AP288">
            <v>0</v>
          </cell>
          <cell r="AR288">
            <v>117.8003730883151</v>
          </cell>
          <cell r="AS288">
            <v>61.089493788828101</v>
          </cell>
          <cell r="AT288">
            <v>55.54389335914059</v>
          </cell>
          <cell r="AU288">
            <v>61.82412977748794</v>
          </cell>
        </row>
        <row r="289">
          <cell r="A289" t="str">
            <v>P PFIXSII (Hexagon III)</v>
          </cell>
          <cell r="AP289">
            <v>0</v>
          </cell>
          <cell r="AR289">
            <v>117.49560052548719</v>
          </cell>
          <cell r="AS289">
            <v>61.098045829335298</v>
          </cell>
          <cell r="AT289">
            <v>55.551669059944018</v>
          </cell>
          <cell r="AU289">
            <v>61.832784661157589</v>
          </cell>
        </row>
        <row r="290">
          <cell r="A290" t="str">
            <v>P BP05/B400 (Hexagon IV)</v>
          </cell>
          <cell r="AP290">
            <v>0</v>
          </cell>
          <cell r="AR290">
            <v>36.082209381117593</v>
          </cell>
          <cell r="AS290">
            <v>20.77744983727851</v>
          </cell>
          <cell r="AT290">
            <v>18.891308250580764</v>
          </cell>
          <cell r="AU290">
            <v>21.027310516363574</v>
          </cell>
        </row>
        <row r="291">
          <cell r="A291" t="str">
            <v>P BP02/E580</v>
          </cell>
          <cell r="AP291">
            <v>0</v>
          </cell>
          <cell r="AR291">
            <v>6.4006259999999999</v>
          </cell>
          <cell r="AS291">
            <v>3.2707150303526902</v>
          </cell>
          <cell r="AT291">
            <v>2.9691031223294835</v>
          </cell>
          <cell r="AU291">
            <v>3.3048136465830704</v>
          </cell>
        </row>
        <row r="292">
          <cell r="A292" t="str">
            <v>P BP02/E580-II</v>
          </cell>
          <cell r="AP292">
            <v>0</v>
          </cell>
          <cell r="AR292">
            <v>290.12919699999998</v>
          </cell>
          <cell r="AS292">
            <v>148.25581445810391</v>
          </cell>
          <cell r="AT292">
            <v>134.80347002626627</v>
          </cell>
          <cell r="AU292">
            <v>150.04542752291758</v>
          </cell>
        </row>
        <row r="293">
          <cell r="A293" t="str">
            <v>P BP03/B405 (Radar I)</v>
          </cell>
          <cell r="AP293">
            <v>0</v>
          </cell>
          <cell r="AR293">
            <v>30.951461687102153</v>
          </cell>
          <cell r="AS293">
            <v>17.570122136317956</v>
          </cell>
          <cell r="AT293">
            <v>15.975136307729441</v>
          </cell>
          <cell r="AU293">
            <v>17.781412871368186</v>
          </cell>
        </row>
        <row r="294">
          <cell r="A294" t="str">
            <v>P BP03/B405 (Radar II)</v>
          </cell>
          <cell r="AP294">
            <v>0</v>
          </cell>
          <cell r="AR294">
            <v>28.271345894797378</v>
          </cell>
          <cell r="AS294">
            <v>16.200104776936339</v>
          </cell>
          <cell r="AT294">
            <v>14.729486796003087</v>
          </cell>
          <cell r="AU294">
            <v>16.394920272221622</v>
          </cell>
        </row>
        <row r="295">
          <cell r="A295" t="str">
            <v>P BP04/E435</v>
          </cell>
          <cell r="AP295">
            <v>0</v>
          </cell>
          <cell r="AR295">
            <v>27.627656544501271</v>
          </cell>
          <cell r="AS295">
            <v>14.118767922329653</v>
          </cell>
          <cell r="AT295">
            <v>12.933901864534516</v>
          </cell>
          <cell r="AU295">
            <v>14.396312160402136</v>
          </cell>
        </row>
        <row r="296">
          <cell r="A296" t="str">
            <v>P BP06/E580</v>
          </cell>
          <cell r="AP296">
            <v>0</v>
          </cell>
          <cell r="AR296">
            <v>2099.1197408744629</v>
          </cell>
          <cell r="AS296">
            <v>1072.7060933364658</v>
          </cell>
          <cell r="AT296">
            <v>980.59703011191755</v>
          </cell>
          <cell r="AU296">
            <v>1091.4711660031974</v>
          </cell>
        </row>
        <row r="297">
          <cell r="A297" t="str">
            <v>P BP06/B450 (Radar III)</v>
          </cell>
          <cell r="AP297">
            <v>0</v>
          </cell>
          <cell r="AR297">
            <v>37.94630945608094</v>
          </cell>
          <cell r="AS297">
            <v>21.198413305671036</v>
          </cell>
          <cell r="AT297">
            <v>19.274057370704661</v>
          </cell>
          <cell r="AU297">
            <v>21.45333631044603</v>
          </cell>
        </row>
        <row r="298">
          <cell r="A298" t="str">
            <v>P BP06/B450 (Radar IV)</v>
          </cell>
          <cell r="AP298">
            <v>0</v>
          </cell>
          <cell r="AR298">
            <v>18.118250740302813</v>
          </cell>
          <cell r="AS298">
            <v>10.430687397146322</v>
          </cell>
          <cell r="AT298">
            <v>9.4838073213102838</v>
          </cell>
          <cell r="AU298">
            <v>10.556122359414838</v>
          </cell>
        </row>
        <row r="299">
          <cell r="A299" t="str">
            <v>P BP02/B300</v>
          </cell>
          <cell r="AP299">
            <v>0</v>
          </cell>
          <cell r="AR299">
            <v>82.598591999999982</v>
          </cell>
          <cell r="AS299">
            <v>42.207817850999163</v>
          </cell>
          <cell r="AT299">
            <v>38.376263875125836</v>
          </cell>
          <cell r="AU299">
            <v>42.715390922456066</v>
          </cell>
        </row>
        <row r="300">
          <cell r="A300" t="str">
            <v>P BP02/B075</v>
          </cell>
          <cell r="AP300">
            <v>0</v>
          </cell>
          <cell r="AR300">
            <v>47.980121000000004</v>
          </cell>
          <cell r="AS300">
            <v>24.517805432287521</v>
          </cell>
          <cell r="AT300">
            <v>22.29212072109495</v>
          </cell>
          <cell r="AU300">
            <v>24.812646019701461</v>
          </cell>
        </row>
        <row r="301">
          <cell r="A301" t="str">
            <v>P BP07/B450 (Celtic I)</v>
          </cell>
          <cell r="AP301">
            <v>0</v>
          </cell>
          <cell r="AR301">
            <v>14.101618912584911</v>
          </cell>
          <cell r="AS301">
            <v>8.1464010227950148</v>
          </cell>
          <cell r="AT301">
            <v>7.4068845820698082</v>
          </cell>
          <cell r="AU301">
            <v>8.2443661391878269</v>
          </cell>
        </row>
        <row r="302">
          <cell r="A302" t="str">
            <v>P BP07/B450 (Celtic II)</v>
          </cell>
          <cell r="AP302">
            <v>0</v>
          </cell>
          <cell r="AR302">
            <v>20.94505009135878</v>
          </cell>
          <cell r="AS302">
            <v>12.105120737557378</v>
          </cell>
          <cell r="AT302">
            <v>11.00623844863761</v>
          </cell>
          <cell r="AU302">
            <v>12.25069171530394</v>
          </cell>
        </row>
        <row r="303">
          <cell r="A303" t="str">
            <v>P BP07/B450 (Celtic I)</v>
          </cell>
          <cell r="B303" t="str">
            <v>Otros</v>
          </cell>
          <cell r="C303">
            <v>98.355000000000004</v>
          </cell>
          <cell r="D303">
            <v>98.355000000000004</v>
          </cell>
          <cell r="E303">
            <v>98.355000000000004</v>
          </cell>
          <cell r="F303">
            <v>98.355000000000004</v>
          </cell>
          <cell r="G303">
            <v>92.472388320000007</v>
          </cell>
          <cell r="H303">
            <v>92.472388320000007</v>
          </cell>
          <cell r="I303">
            <v>86.589776640000011</v>
          </cell>
          <cell r="J303">
            <v>86.589776640000011</v>
          </cell>
          <cell r="K303">
            <v>80.70716496</v>
          </cell>
          <cell r="L303">
            <v>80.70716496</v>
          </cell>
          <cell r="M303">
            <v>74.824553280000003</v>
          </cell>
          <cell r="N303">
            <v>74.824553280000003</v>
          </cell>
          <cell r="O303">
            <v>68.941941600000007</v>
          </cell>
          <cell r="P303">
            <v>68.941941600000007</v>
          </cell>
          <cell r="Q303">
            <v>63.059329920000003</v>
          </cell>
          <cell r="R303">
            <v>63.059329920000003</v>
          </cell>
          <cell r="S303">
            <v>57.17671824</v>
          </cell>
          <cell r="T303">
            <v>56.544718240000002</v>
          </cell>
          <cell r="U303">
            <v>50.662106560000005</v>
          </cell>
          <cell r="V303">
            <v>50.662106560000005</v>
          </cell>
          <cell r="W303">
            <v>44.779494880000009</v>
          </cell>
          <cell r="X303">
            <v>44.779494880000009</v>
          </cell>
          <cell r="Y303">
            <v>38.896883200000005</v>
          </cell>
          <cell r="Z303">
            <v>38.896883200000005</v>
          </cell>
          <cell r="AA303">
            <v>33.014271520000001</v>
          </cell>
          <cell r="AB303">
            <v>33.014271520000001</v>
          </cell>
          <cell r="AC303">
            <v>27.131659840000005</v>
          </cell>
          <cell r="AD303">
            <v>27.131659840000005</v>
          </cell>
          <cell r="AE303">
            <v>21.249048160000008</v>
          </cell>
          <cell r="AF303">
            <v>21.241</v>
          </cell>
          <cell r="AG303">
            <v>15.358000000000001</v>
          </cell>
          <cell r="AH303">
            <v>15.358000000000001</v>
          </cell>
          <cell r="AI303">
            <v>9.4749999999999996</v>
          </cell>
          <cell r="AJ303">
            <v>9.363999999999999</v>
          </cell>
          <cell r="AK303">
            <v>9.3279999999999994</v>
          </cell>
          <cell r="AL303">
            <v>9.2159999999999993</v>
          </cell>
          <cell r="AM303">
            <v>9.1809999999999992</v>
          </cell>
          <cell r="AN303">
            <v>9.0348439999999997</v>
          </cell>
          <cell r="AO303">
            <v>9.0348439999999997</v>
          </cell>
          <cell r="AP303">
            <v>8.888069999999999</v>
          </cell>
          <cell r="AQ303">
            <v>8.888069999999999</v>
          </cell>
          <cell r="AR303">
            <v>8.888069999999999</v>
          </cell>
          <cell r="AS303">
            <v>6.0181834533232133</v>
          </cell>
          <cell r="AT303">
            <v>5.7650164064302221</v>
          </cell>
          <cell r="AU303">
            <v>5.904937878126562</v>
          </cell>
        </row>
        <row r="304">
          <cell r="A304" t="str">
            <v>NMB</v>
          </cell>
          <cell r="B304" t="str">
            <v xml:space="preserve">   BONOS DINERO NUEVO </v>
          </cell>
          <cell r="C304">
            <v>88.248000000000005</v>
          </cell>
          <cell r="D304">
            <v>88.248000000000005</v>
          </cell>
          <cell r="E304">
            <v>88.248000000000005</v>
          </cell>
          <cell r="F304">
            <v>88.248000000000005</v>
          </cell>
          <cell r="G304">
            <v>82.365388320000008</v>
          </cell>
          <cell r="H304">
            <v>82.365388320000008</v>
          </cell>
          <cell r="I304">
            <v>76.482776640000012</v>
          </cell>
          <cell r="J304">
            <v>76.482776640000012</v>
          </cell>
          <cell r="K304">
            <v>70.600164960000001</v>
          </cell>
          <cell r="L304">
            <v>70.600164960000001</v>
          </cell>
          <cell r="M304">
            <v>64.717553280000004</v>
          </cell>
          <cell r="N304">
            <v>64.717553280000004</v>
          </cell>
          <cell r="O304">
            <v>58.834941600000008</v>
          </cell>
          <cell r="P304">
            <v>58.834941600000008</v>
          </cell>
          <cell r="Q304">
            <v>52.952329920000004</v>
          </cell>
          <cell r="R304">
            <v>52.952329920000004</v>
          </cell>
          <cell r="S304">
            <v>47.06971824</v>
          </cell>
          <cell r="T304">
            <v>47.06971824</v>
          </cell>
          <cell r="U304">
            <v>41.187106560000004</v>
          </cell>
          <cell r="V304">
            <v>41.187106560000004</v>
          </cell>
          <cell r="W304">
            <v>35.304494880000007</v>
          </cell>
          <cell r="X304">
            <v>35.304494880000007</v>
          </cell>
          <cell r="Y304">
            <v>29.421883200000003</v>
          </cell>
          <cell r="Z304">
            <v>29.421883200000003</v>
          </cell>
          <cell r="AA304">
            <v>23.53927152</v>
          </cell>
          <cell r="AB304">
            <v>23.53927152</v>
          </cell>
          <cell r="AC304">
            <v>17.656659840000003</v>
          </cell>
          <cell r="AD304">
            <v>17.656659840000003</v>
          </cell>
          <cell r="AE304">
            <v>11.774048160000008</v>
          </cell>
          <cell r="AF304">
            <v>11.766</v>
          </cell>
          <cell r="AG304">
            <v>5.883</v>
          </cell>
          <cell r="AH304">
            <v>5.883</v>
          </cell>
          <cell r="AP304">
            <v>0</v>
          </cell>
          <cell r="AQ304">
            <v>0</v>
          </cell>
          <cell r="AR304">
            <v>0</v>
          </cell>
          <cell r="AS304">
            <v>12.105120737557378</v>
          </cell>
          <cell r="AT304">
            <v>0</v>
          </cell>
          <cell r="AU304">
            <v>0</v>
          </cell>
        </row>
        <row r="305">
          <cell r="A305" t="str">
            <v>API</v>
          </cell>
          <cell r="B305" t="str">
            <v xml:space="preserve">   A.P.I.</v>
          </cell>
          <cell r="C305">
            <v>3.9630000000000001</v>
          </cell>
          <cell r="D305">
            <v>3.9630000000000001</v>
          </cell>
          <cell r="E305">
            <v>3.9630000000000001</v>
          </cell>
          <cell r="F305">
            <v>3.9630000000000001</v>
          </cell>
          <cell r="G305">
            <v>3.9630000000000001</v>
          </cell>
          <cell r="H305">
            <v>3.9630000000000001</v>
          </cell>
          <cell r="I305">
            <v>3.9630000000000001</v>
          </cell>
          <cell r="J305">
            <v>3.9630000000000001</v>
          </cell>
          <cell r="K305">
            <v>3.9630000000000001</v>
          </cell>
          <cell r="L305">
            <v>3.9630000000000001</v>
          </cell>
          <cell r="M305">
            <v>3.9630000000000001</v>
          </cell>
          <cell r="N305">
            <v>3.9630000000000001</v>
          </cell>
          <cell r="O305">
            <v>3.9630000000000001</v>
          </cell>
          <cell r="P305">
            <v>3.9630000000000001</v>
          </cell>
          <cell r="Q305">
            <v>3.9630000000000001</v>
          </cell>
          <cell r="R305">
            <v>3.9630000000000001</v>
          </cell>
          <cell r="S305">
            <v>3.9630000000000001</v>
          </cell>
          <cell r="T305">
            <v>3.9630000000000001</v>
          </cell>
          <cell r="U305">
            <v>3.9630000000000001</v>
          </cell>
          <cell r="V305">
            <v>3.9630000000000001</v>
          </cell>
          <cell r="W305">
            <v>3.9630000000000001</v>
          </cell>
          <cell r="X305">
            <v>3.9630000000000001</v>
          </cell>
          <cell r="Y305">
            <v>3.9630000000000001</v>
          </cell>
          <cell r="Z305">
            <v>3.9630000000000001</v>
          </cell>
          <cell r="AA305">
            <v>3.9630000000000001</v>
          </cell>
          <cell r="AB305">
            <v>3.9630000000000001</v>
          </cell>
          <cell r="AC305">
            <v>3.9630000000000001</v>
          </cell>
          <cell r="AD305">
            <v>3.9630000000000001</v>
          </cell>
          <cell r="AE305">
            <v>3.9630000000000001</v>
          </cell>
          <cell r="AF305">
            <v>3.9630000000000001</v>
          </cell>
          <cell r="AG305">
            <v>3.9630000000000001</v>
          </cell>
          <cell r="AH305">
            <v>3.9630000000000001</v>
          </cell>
          <cell r="AI305">
            <v>3.9630000000000001</v>
          </cell>
          <cell r="AJ305">
            <v>3.8519999999999999</v>
          </cell>
          <cell r="AK305">
            <v>3.8159999999999998</v>
          </cell>
          <cell r="AL305">
            <v>3.7039999999999997</v>
          </cell>
          <cell r="AM305">
            <v>3.669</v>
          </cell>
          <cell r="AN305">
            <v>3.522678</v>
          </cell>
          <cell r="AO305">
            <v>3.522678</v>
          </cell>
          <cell r="AP305">
            <v>3.3759039999999998</v>
          </cell>
          <cell r="AQ305">
            <v>3.3759039999999998</v>
          </cell>
          <cell r="AR305">
            <v>3.3759039999999998</v>
          </cell>
          <cell r="AS305">
            <v>3.2291300000000001</v>
          </cell>
          <cell r="AT305">
            <v>3.2291300000000001</v>
          </cell>
          <cell r="AU305">
            <v>3.0823559999999999</v>
          </cell>
        </row>
        <row r="306">
          <cell r="A306" t="str">
            <v>FERRO</v>
          </cell>
          <cell r="B306" t="str">
            <v xml:space="preserve">   Ferrobonos</v>
          </cell>
          <cell r="C306">
            <v>6.1440000000000001</v>
          </cell>
          <cell r="D306">
            <v>6.1440000000000001</v>
          </cell>
          <cell r="E306">
            <v>6.1440000000000001</v>
          </cell>
          <cell r="F306">
            <v>6.1440000000000001</v>
          </cell>
          <cell r="G306">
            <v>6.1440000000000001</v>
          </cell>
          <cell r="H306">
            <v>6.1440000000000001</v>
          </cell>
          <cell r="I306">
            <v>6.1440000000000001</v>
          </cell>
          <cell r="J306">
            <v>6.1440000000000001</v>
          </cell>
          <cell r="K306">
            <v>6.1440000000000001</v>
          </cell>
          <cell r="L306">
            <v>6.1440000000000001</v>
          </cell>
          <cell r="M306">
            <v>6.1440000000000001</v>
          </cell>
          <cell r="N306">
            <v>6.1440000000000001</v>
          </cell>
          <cell r="O306">
            <v>6.1440000000000001</v>
          </cell>
          <cell r="P306">
            <v>6.1440000000000001</v>
          </cell>
          <cell r="Q306">
            <v>6.1440000000000001</v>
          </cell>
          <cell r="R306">
            <v>6.1440000000000001</v>
          </cell>
          <cell r="S306">
            <v>6.1440000000000001</v>
          </cell>
          <cell r="T306">
            <v>5.5119999999999996</v>
          </cell>
          <cell r="U306">
            <v>5.5119999999999996</v>
          </cell>
          <cell r="V306">
            <v>5.5119999999999996</v>
          </cell>
          <cell r="W306">
            <v>5.5119999999999996</v>
          </cell>
          <cell r="X306">
            <v>5.5119999999999996</v>
          </cell>
          <cell r="Y306">
            <v>5.5119999999999996</v>
          </cell>
          <cell r="Z306">
            <v>5.5119999999999996</v>
          </cell>
          <cell r="AA306">
            <v>5.5119999999999996</v>
          </cell>
          <cell r="AB306">
            <v>5.5119999999999996</v>
          </cell>
          <cell r="AC306">
            <v>5.5119999999999996</v>
          </cell>
          <cell r="AD306">
            <v>5.5119999999999996</v>
          </cell>
          <cell r="AE306">
            <v>5.5119999999999996</v>
          </cell>
          <cell r="AF306">
            <v>5.5119999999999996</v>
          </cell>
          <cell r="AG306">
            <v>5.5119999999999996</v>
          </cell>
          <cell r="AH306">
            <v>5.5119999999999996</v>
          </cell>
          <cell r="AI306">
            <v>5.5119999999999996</v>
          </cell>
          <cell r="AJ306">
            <v>5.5119999999999996</v>
          </cell>
          <cell r="AK306">
            <v>5.5119999999999996</v>
          </cell>
          <cell r="AL306">
            <v>5.5119999999999996</v>
          </cell>
          <cell r="AM306">
            <v>5.5119999999999996</v>
          </cell>
          <cell r="AN306">
            <v>5.5121659999999997</v>
          </cell>
          <cell r="AO306">
            <v>5.5121660000000006</v>
          </cell>
          <cell r="AP306">
            <v>5.5121659999999997</v>
          </cell>
          <cell r="AQ306">
            <v>5.5121659999999997</v>
          </cell>
          <cell r="AR306">
            <v>5.5121659999999997</v>
          </cell>
          <cell r="AS306">
            <v>2.7890534533232132</v>
          </cell>
          <cell r="AT306">
            <v>2.5358864064302216</v>
          </cell>
          <cell r="AU306">
            <v>2.8225818781265621</v>
          </cell>
        </row>
      </sheetData>
      <sheetData sheetId="3" refreshError="1"/>
      <sheetData sheetId="4" refreshError="1"/>
      <sheetData sheetId="5" refreshError="1">
        <row r="4">
          <cell r="A4" t="str">
            <v>BIC</v>
          </cell>
          <cell r="B4" t="str">
            <v>Bic</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row>
        <row r="5">
          <cell r="A5" t="str">
            <v>BOT5</v>
          </cell>
          <cell r="B5" t="str">
            <v xml:space="preserve">Boteso 5 años </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row>
        <row r="6">
          <cell r="A6" t="str">
            <v>BOT10</v>
          </cell>
          <cell r="B6" t="str">
            <v xml:space="preserve">Boteso 10 años </v>
          </cell>
          <cell r="W6">
            <v>0.3480760959266132</v>
          </cell>
          <cell r="X6">
            <v>0.30107429618360199</v>
          </cell>
          <cell r="Y6">
            <v>0.2092225242512411</v>
          </cell>
          <cell r="Z6">
            <v>0.24115817216216084</v>
          </cell>
          <cell r="AA6">
            <v>0.13361924266101033</v>
          </cell>
          <cell r="AB6">
            <v>9.2300245123297917E-2</v>
          </cell>
          <cell r="AC6">
            <v>9.7245109911432648E-2</v>
          </cell>
          <cell r="AD6">
            <v>0.130328117553006</v>
          </cell>
          <cell r="AE6">
            <v>0.14098033443753089</v>
          </cell>
          <cell r="AF6">
            <v>0.12369987910837127</v>
          </cell>
          <cell r="AG6">
            <v>0.14331530839583279</v>
          </cell>
          <cell r="AH6">
            <v>0.14234225031765568</v>
          </cell>
          <cell r="AI6">
            <v>0.14357993792650345</v>
          </cell>
          <cell r="AJ6">
            <v>0.13193256009487883</v>
          </cell>
          <cell r="AK6">
            <v>0</v>
          </cell>
          <cell r="AL6">
            <v>0</v>
          </cell>
          <cell r="AM6">
            <v>0</v>
          </cell>
          <cell r="AN6">
            <v>0</v>
          </cell>
          <cell r="AO6">
            <v>0</v>
          </cell>
          <cell r="AP6">
            <v>0</v>
          </cell>
          <cell r="AQ6">
            <v>0</v>
          </cell>
          <cell r="AR6">
            <v>0</v>
          </cell>
          <cell r="AS6">
            <v>0</v>
          </cell>
          <cell r="AT6">
            <v>0</v>
          </cell>
        </row>
        <row r="7">
          <cell r="B7" t="str">
            <v>Botes</v>
          </cell>
        </row>
        <row r="8">
          <cell r="A8" t="str">
            <v>BOTE</v>
          </cell>
          <cell r="B8" t="str">
            <v xml:space="preserve">    Botes Serie I </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row>
        <row r="9">
          <cell r="A9" t="str">
            <v>BOTE2</v>
          </cell>
          <cell r="B9" t="str">
            <v xml:space="preserve">    Botes Serie II</v>
          </cell>
          <cell r="W9">
            <v>0.48126343413978484</v>
          </cell>
          <cell r="X9">
            <v>0.46307727560630063</v>
          </cell>
          <cell r="Y9">
            <v>0.47507203349760774</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row>
        <row r="10">
          <cell r="A10" t="str">
            <v>BOTE3</v>
          </cell>
          <cell r="B10" t="str">
            <v xml:space="preserve">    Botes Serie III</v>
          </cell>
          <cell r="W10">
            <v>6.6668220299693104E-2</v>
          </cell>
          <cell r="X10">
            <v>4.240468822521614E-2</v>
          </cell>
          <cell r="Y10">
            <v>0.18404461117385182</v>
          </cell>
          <cell r="Z10">
            <v>0.21624935253147357</v>
          </cell>
          <cell r="AA10">
            <v>0.18217192894070819</v>
          </cell>
          <cell r="AB10">
            <v>0.16631383464844729</v>
          </cell>
          <cell r="AC10">
            <v>0.14933129000734693</v>
          </cell>
          <cell r="AD10">
            <v>0.15260909731944786</v>
          </cell>
          <cell r="AE10">
            <v>0.15409459595219571</v>
          </cell>
          <cell r="AF10">
            <v>0.17811742660457583</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row>
        <row r="11">
          <cell r="B11" t="str">
            <v>Bonex</v>
          </cell>
        </row>
        <row r="12">
          <cell r="A12" t="str">
            <v>BX84</v>
          </cell>
          <cell r="B12" t="str">
            <v xml:space="preserve">    Bonex 84</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row>
        <row r="13">
          <cell r="A13" t="str">
            <v>BX87</v>
          </cell>
          <cell r="B13" t="str">
            <v xml:space="preserve">    Bonex 87</v>
          </cell>
          <cell r="W13">
            <v>0.13844947350543479</v>
          </cell>
          <cell r="X13">
            <v>5.8080285553397351E-2</v>
          </cell>
          <cell r="Y13">
            <v>8.0864449477251438E-2</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row>
        <row r="14">
          <cell r="A14" t="str">
            <v>BX89</v>
          </cell>
          <cell r="B14" t="str">
            <v xml:space="preserve">    Bonex 89</v>
          </cell>
          <cell r="W14">
            <v>0.22410571861513692</v>
          </cell>
          <cell r="X14">
            <v>0.12703109558827255</v>
          </cell>
          <cell r="Y14">
            <v>0.1019372390358623</v>
          </cell>
          <cell r="Z14">
            <v>9.9244122781956198E-2</v>
          </cell>
          <cell r="AA14">
            <v>0.26234019897045879</v>
          </cell>
          <cell r="AB14">
            <v>0.16109170993551555</v>
          </cell>
          <cell r="AC14">
            <v>0.16654822645168141</v>
          </cell>
          <cell r="AD14">
            <v>0.107469701320121</v>
          </cell>
          <cell r="AE14">
            <v>9.5324995092289116E-2</v>
          </cell>
          <cell r="AF14">
            <v>8.5116073049503541E-2</v>
          </cell>
          <cell r="AG14">
            <v>8.3970817819539634E-2</v>
          </cell>
          <cell r="AH14">
            <v>8.2467255323434907E-2</v>
          </cell>
          <cell r="AI14">
            <v>0</v>
          </cell>
          <cell r="AJ14">
            <v>0</v>
          </cell>
          <cell r="AK14">
            <v>0</v>
          </cell>
          <cell r="AL14">
            <v>0</v>
          </cell>
          <cell r="AM14">
            <v>0</v>
          </cell>
          <cell r="AN14">
            <v>0</v>
          </cell>
          <cell r="AO14">
            <v>0</v>
          </cell>
          <cell r="AP14">
            <v>0</v>
          </cell>
          <cell r="AQ14">
            <v>0</v>
          </cell>
          <cell r="AR14">
            <v>0</v>
          </cell>
          <cell r="AS14">
            <v>0</v>
          </cell>
          <cell r="AT14">
            <v>0</v>
          </cell>
        </row>
        <row r="15">
          <cell r="A15" t="str">
            <v>BX92</v>
          </cell>
          <cell r="B15" t="str">
            <v xml:space="preserve">    Bonex 92</v>
          </cell>
          <cell r="W15">
            <v>0.37424410787725404</v>
          </cell>
          <cell r="X15">
            <v>3.1416380600005324E-2</v>
          </cell>
          <cell r="Y15">
            <v>2.9700642930090056E-2</v>
          </cell>
          <cell r="Z15">
            <v>2.6230909386315109E-2</v>
          </cell>
          <cell r="AA15">
            <v>2.9160160036791071E-2</v>
          </cell>
          <cell r="AB15">
            <v>2.7837570473773336E-2</v>
          </cell>
          <cell r="AC15">
            <v>5.4458557717596646E-2</v>
          </cell>
          <cell r="AD15">
            <v>4.5880023228803711E-2</v>
          </cell>
          <cell r="AE15">
            <v>3.9283621200885244E-2</v>
          </cell>
          <cell r="AF15">
            <v>4.1590913574745175E-2</v>
          </cell>
          <cell r="AG15">
            <v>6.2485130808268952E-2</v>
          </cell>
          <cell r="AH15">
            <v>8.1416113143105831E-2</v>
          </cell>
          <cell r="AI15">
            <v>8.8382093318829125E-2</v>
          </cell>
          <cell r="AJ15">
            <v>8.815613970207084E-2</v>
          </cell>
          <cell r="AK15">
            <v>8.8961483847619843E-2</v>
          </cell>
          <cell r="AL15">
            <v>9.0019113839064011E-2</v>
          </cell>
          <cell r="AM15">
            <v>5.6488414519509512E-2</v>
          </cell>
          <cell r="AN15">
            <v>5.8209855754110508E-2</v>
          </cell>
          <cell r="AO15">
            <v>7.6771010831615444E-2</v>
          </cell>
          <cell r="AP15">
            <v>4.955128930780138E-2</v>
          </cell>
          <cell r="AQ15">
            <v>4.955128930780138E-2</v>
          </cell>
          <cell r="AR15">
            <v>1.479743987492888E-2</v>
          </cell>
          <cell r="AS15">
            <v>1.2342646648356354E-2</v>
          </cell>
          <cell r="AT15">
            <v>2.8945278759372743E-2</v>
          </cell>
        </row>
        <row r="16">
          <cell r="B16" t="str">
            <v>Bonos de Consolidación en Pesos</v>
          </cell>
        </row>
        <row r="17">
          <cell r="A17" t="str">
            <v>PRE1</v>
          </cell>
          <cell r="B17" t="str">
            <v xml:space="preserve">    Bocon Previsional I Pesos</v>
          </cell>
          <cell r="W17">
            <v>0.1880699218291921</v>
          </cell>
          <cell r="X17">
            <v>0.2136096440223719</v>
          </cell>
          <cell r="Y17">
            <v>0.17267746089007388</v>
          </cell>
          <cell r="Z17">
            <v>0.16520017753155589</v>
          </cell>
          <cell r="AA17">
            <v>0.17552504551176037</v>
          </cell>
          <cell r="AB17">
            <v>0.15131529310731731</v>
          </cell>
          <cell r="AC17">
            <v>0.15509163525052422</v>
          </cell>
          <cell r="AD17">
            <v>0.14972534859026757</v>
          </cell>
          <cell r="AE17">
            <v>0.14319791219315417</v>
          </cell>
          <cell r="AF17">
            <v>0.14732151762357173</v>
          </cell>
          <cell r="AG17">
            <v>0.24094979239896652</v>
          </cell>
          <cell r="AH17">
            <v>0.21989603814227679</v>
          </cell>
          <cell r="AI17">
            <v>6.7073682186236855E-2</v>
          </cell>
          <cell r="AJ17">
            <v>8.055408621018828E-2</v>
          </cell>
          <cell r="AK17">
            <v>7.1600236456994329E-2</v>
          </cell>
          <cell r="AL17">
            <v>0.11749427544789269</v>
          </cell>
          <cell r="AM17">
            <v>0.10790480745850189</v>
          </cell>
          <cell r="AN17">
            <v>0.11664697814769562</v>
          </cell>
          <cell r="AO17">
            <v>0</v>
          </cell>
          <cell r="AP17">
            <v>0</v>
          </cell>
          <cell r="AQ17">
            <v>0</v>
          </cell>
          <cell r="AR17">
            <v>0</v>
          </cell>
          <cell r="AS17">
            <v>0</v>
          </cell>
          <cell r="AT17">
            <v>0</v>
          </cell>
        </row>
        <row r="18">
          <cell r="A18" t="str">
            <v>PRE3</v>
          </cell>
          <cell r="B18" t="str">
            <v xml:space="preserve">    Bocon Previsional II Pesos</v>
          </cell>
          <cell r="W18">
            <v>8.2863569277818613E-2</v>
          </cell>
          <cell r="X18">
            <v>9.6216741557056881E-2</v>
          </cell>
          <cell r="Y18">
            <v>9.7443625200293496E-2</v>
          </cell>
          <cell r="Z18">
            <v>8.7877662682030386E-2</v>
          </cell>
          <cell r="AA18">
            <v>0.10683721209795645</v>
          </cell>
          <cell r="AB18">
            <v>0.10614141700690231</v>
          </cell>
          <cell r="AC18">
            <v>0.12494379937526297</v>
          </cell>
          <cell r="AD18">
            <v>0.13089273638056875</v>
          </cell>
          <cell r="AE18">
            <v>0.1516639633433102</v>
          </cell>
          <cell r="AF18">
            <v>0.16551307452404335</v>
          </cell>
          <cell r="AG18">
            <v>0.1446824795326761</v>
          </cell>
          <cell r="AH18">
            <v>0.11007091745991482</v>
          </cell>
          <cell r="AI18">
            <v>8.4935863971728073E-2</v>
          </cell>
          <cell r="AJ18">
            <v>0.14193004652149582</v>
          </cell>
          <cell r="AK18">
            <v>0.12815935234992867</v>
          </cell>
          <cell r="AL18">
            <v>2.9496228572353206E-2</v>
          </cell>
          <cell r="AM18">
            <v>2.8839485903669873E-2</v>
          </cell>
          <cell r="AN18">
            <v>5.4977221705691498E-2</v>
          </cell>
          <cell r="AO18">
            <v>8.9357770015344298E-2</v>
          </cell>
          <cell r="AP18">
            <v>8.5170791552114364E-2</v>
          </cell>
          <cell r="AQ18">
            <v>8.5173978693767277E-2</v>
          </cell>
          <cell r="AR18">
            <v>2.7159911196460593E-2</v>
          </cell>
          <cell r="AS18">
            <v>3.0417127600934634E-2</v>
          </cell>
          <cell r="AT18">
            <v>2.3755154034523798E-2</v>
          </cell>
        </row>
        <row r="19">
          <cell r="A19" t="str">
            <v>PRO1</v>
          </cell>
          <cell r="B19" t="str">
            <v xml:space="preserve">    Bocon Proveedores I Pesos</v>
          </cell>
          <cell r="W19">
            <v>0.28488304945958842</v>
          </cell>
          <cell r="X19">
            <v>0.26044809871276531</v>
          </cell>
          <cell r="Y19">
            <v>0.22446864039813255</v>
          </cell>
          <cell r="Z19">
            <v>0.1821659215306346</v>
          </cell>
          <cell r="AA19">
            <v>0.24771299208876874</v>
          </cell>
          <cell r="AB19">
            <v>0.24178762100291357</v>
          </cell>
          <cell r="AC19">
            <v>0.23566428051523083</v>
          </cell>
          <cell r="AD19">
            <v>0.22322694760062031</v>
          </cell>
          <cell r="AE19">
            <v>0.19243362930468338</v>
          </cell>
          <cell r="AF19">
            <v>0.17968383120960316</v>
          </cell>
          <cell r="AG19">
            <v>0.15857742312543532</v>
          </cell>
          <cell r="AH19">
            <v>0.15585697482252137</v>
          </cell>
          <cell r="AI19">
            <v>0.15781155535605737</v>
          </cell>
          <cell r="AJ19">
            <v>0.20542695116079593</v>
          </cell>
          <cell r="AK19">
            <v>0.18813227581493766</v>
          </cell>
          <cell r="AL19">
            <v>0.18522498590224309</v>
          </cell>
          <cell r="AM19">
            <v>0.17949548405289356</v>
          </cell>
          <cell r="AN19">
            <v>0.22141738268854383</v>
          </cell>
          <cell r="AO19">
            <v>2.8219989427439893E-2</v>
          </cell>
          <cell r="AP19">
            <v>2.6085770091218197E-2</v>
          </cell>
          <cell r="AQ19">
            <v>2.6085770091218197E-2</v>
          </cell>
          <cell r="AR19">
            <v>6.3140893699947021E-2</v>
          </cell>
          <cell r="AS19">
            <v>4.8184330189456746E-2</v>
          </cell>
          <cell r="AT19">
            <v>4.6427805805407132E-2</v>
          </cell>
        </row>
        <row r="20">
          <cell r="A20" t="str">
            <v>PRO3</v>
          </cell>
          <cell r="B20" t="str">
            <v xml:space="preserve">    Bocon Proveedores II Pesos</v>
          </cell>
          <cell r="W20">
            <v>0</v>
          </cell>
          <cell r="X20">
            <v>0</v>
          </cell>
          <cell r="Y20">
            <v>0</v>
          </cell>
          <cell r="Z20">
            <v>0</v>
          </cell>
          <cell r="AA20">
            <v>0</v>
          </cell>
          <cell r="AB20">
            <v>0</v>
          </cell>
          <cell r="AC20">
            <v>1.4280288833178009E-3</v>
          </cell>
          <cell r="AD20">
            <v>1.3328422195683456E-3</v>
          </cell>
          <cell r="AE20">
            <v>1.6822207979164432E-2</v>
          </cell>
          <cell r="AF20">
            <v>1.2496422516883807E-3</v>
          </cell>
          <cell r="AG20">
            <v>5.6062900118796187E-3</v>
          </cell>
          <cell r="AH20">
            <v>1.6529402665789474E-2</v>
          </cell>
          <cell r="AI20">
            <v>5.2121290837438168E-2</v>
          </cell>
          <cell r="AJ20">
            <v>1.521453796951692E-2</v>
          </cell>
          <cell r="AK20">
            <v>1.7170239976600138E-2</v>
          </cell>
          <cell r="AL20">
            <v>1.3607390542141232E-2</v>
          </cell>
          <cell r="AM20">
            <v>1.2932503466666665E-2</v>
          </cell>
          <cell r="AN20">
            <v>1.1441639723497416E-2</v>
          </cell>
          <cell r="AO20">
            <v>1.0716573764809577E-2</v>
          </cell>
          <cell r="AP20">
            <v>1.0661911508581881E-2</v>
          </cell>
          <cell r="AQ20">
            <v>1.0661911508581881E-2</v>
          </cell>
          <cell r="AR20">
            <v>2.8336261013496328E-3</v>
          </cell>
          <cell r="AS20">
            <v>8.3244123870190124E-18</v>
          </cell>
          <cell r="AT20">
            <v>1.0165314203847446E-3</v>
          </cell>
        </row>
        <row r="21">
          <cell r="A21" t="str">
            <v>PRO5</v>
          </cell>
          <cell r="B21" t="str">
            <v xml:space="preserve">    Bocon Proveedores III Pesos</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4.053519349171968E-4</v>
          </cell>
          <cell r="AL21">
            <v>7.905924283662015E-2</v>
          </cell>
          <cell r="AM21">
            <v>3.6535363805650437E-2</v>
          </cell>
          <cell r="AN21">
            <v>4.7696319093850185E-2</v>
          </cell>
          <cell r="AO21">
            <v>6.599908438704738E-2</v>
          </cell>
          <cell r="AP21">
            <v>5.4676078045299031E-2</v>
          </cell>
          <cell r="AQ21">
            <v>5.4676078045299038E-2</v>
          </cell>
          <cell r="AR21">
            <v>3.5222563442621077E-2</v>
          </cell>
          <cell r="AS21">
            <v>3.4737467293198432E-2</v>
          </cell>
          <cell r="AT21">
            <v>1.5402842796943522E-2</v>
          </cell>
        </row>
        <row r="22">
          <cell r="A22" t="str">
            <v>PRO7</v>
          </cell>
          <cell r="B22" t="str">
            <v xml:space="preserve">    Bocon Proveedores IV Pesos</v>
          </cell>
          <cell r="AN22">
            <v>0</v>
          </cell>
          <cell r="AO22">
            <v>0</v>
          </cell>
          <cell r="AP22">
            <v>0</v>
          </cell>
          <cell r="AQ22">
            <v>0</v>
          </cell>
          <cell r="AR22">
            <v>0</v>
          </cell>
          <cell r="AS22">
            <v>0</v>
          </cell>
          <cell r="AT22">
            <v>2.5610114211072894E-3</v>
          </cell>
        </row>
        <row r="23">
          <cell r="A23" t="str">
            <v>PR8</v>
          </cell>
          <cell r="B23" t="str">
            <v xml:space="preserve">    Bocon Previsional IV 2%+CER</v>
          </cell>
        </row>
        <row r="24">
          <cell r="A24" t="str">
            <v>PR12</v>
          </cell>
          <cell r="B24" t="str">
            <v xml:space="preserve">    Bocon Proveedores VI 2%+CER</v>
          </cell>
        </row>
        <row r="25">
          <cell r="A25" t="str">
            <v>PRO9</v>
          </cell>
          <cell r="B25" t="str">
            <v xml:space="preserve">    Bocon Proveedores V Pesos</v>
          </cell>
          <cell r="AN25">
            <v>0</v>
          </cell>
          <cell r="AO25">
            <v>0</v>
          </cell>
          <cell r="AP25">
            <v>9.3477093062729003E-3</v>
          </cell>
          <cell r="AQ25">
            <v>9.3477093062729003E-3</v>
          </cell>
          <cell r="AR25">
            <v>6.2508277253337853E-4</v>
          </cell>
          <cell r="AS25">
            <v>5.3444086790240236E-4</v>
          </cell>
          <cell r="AT25">
            <v>1.4300305914886652E-5</v>
          </cell>
        </row>
        <row r="26">
          <cell r="B26" t="str">
            <v>Bonos de Consolidación en Dólares</v>
          </cell>
        </row>
        <row r="27">
          <cell r="A27" t="str">
            <v>PRE2</v>
          </cell>
          <cell r="B27" t="str">
            <v xml:space="preserve">    Bocon Previsional I Dólares</v>
          </cell>
          <cell r="W27">
            <v>0.3692398199448626</v>
          </cell>
          <cell r="X27">
            <v>0.30423915545382829</v>
          </cell>
          <cell r="Y27">
            <v>0.30077528877714121</v>
          </cell>
          <cell r="Z27">
            <v>0.25977366947987335</v>
          </cell>
          <cell r="AA27">
            <v>0.23828500199300418</v>
          </cell>
          <cell r="AB27">
            <v>0.20980227974543669</v>
          </cell>
          <cell r="AC27">
            <v>0.19158439473789124</v>
          </cell>
          <cell r="AD27">
            <v>0.22640385748985792</v>
          </cell>
          <cell r="AE27">
            <v>0.15286121808927142</v>
          </cell>
          <cell r="AF27">
            <v>0.15732400327334436</v>
          </cell>
          <cell r="AG27">
            <v>0.18728276182606485</v>
          </cell>
          <cell r="AH27">
            <v>0.18115953949547459</v>
          </cell>
          <cell r="AI27">
            <v>0.19196555500861828</v>
          </cell>
          <cell r="AJ27">
            <v>0.13566833532233719</v>
          </cell>
          <cell r="AK27">
            <v>0.15575522349381685</v>
          </cell>
          <cell r="AL27">
            <v>0.15887723867754497</v>
          </cell>
          <cell r="AM27">
            <v>8.4458955126961027E-2</v>
          </cell>
          <cell r="AN27">
            <v>7.4228344766454818E-2</v>
          </cell>
          <cell r="AO27">
            <v>0</v>
          </cell>
          <cell r="AP27">
            <v>0</v>
          </cell>
          <cell r="AQ27">
            <v>0</v>
          </cell>
          <cell r="AR27">
            <v>0</v>
          </cell>
          <cell r="AS27">
            <v>0</v>
          </cell>
          <cell r="AT27">
            <v>0</v>
          </cell>
        </row>
        <row r="28">
          <cell r="A28" t="str">
            <v>PRE4</v>
          </cell>
          <cell r="B28" t="str">
            <v xml:space="preserve">    Bocon Previsional II Dólares</v>
          </cell>
          <cell r="W28">
            <v>0.26530524132315009</v>
          </cell>
          <cell r="X28">
            <v>0.26615698278656902</v>
          </cell>
          <cell r="Y28">
            <v>0.24734255974238309</v>
          </cell>
          <cell r="Z28">
            <v>0.22352728053938295</v>
          </cell>
          <cell r="AA28">
            <v>0.30714718981731354</v>
          </cell>
          <cell r="AB28">
            <v>0.28877499423131264</v>
          </cell>
          <cell r="AC28">
            <v>0.21601985255503794</v>
          </cell>
          <cell r="AD28">
            <v>0.1728310535904192</v>
          </cell>
          <cell r="AE28">
            <v>0.14774661653270632</v>
          </cell>
          <cell r="AF28">
            <v>0.16855515362449505</v>
          </cell>
          <cell r="AG28">
            <v>0.22356583051971735</v>
          </cell>
          <cell r="AH28">
            <v>0.25435587856459468</v>
          </cell>
          <cell r="AI28">
            <v>0.32051128339053425</v>
          </cell>
          <cell r="AJ28">
            <v>0.2815865961468908</v>
          </cell>
          <cell r="AK28">
            <v>0.30393693059471799</v>
          </cell>
          <cell r="AL28">
            <v>9.1156477041819173E-2</v>
          </cell>
          <cell r="AM28">
            <v>9.5056468119330981E-2</v>
          </cell>
          <cell r="AN28">
            <v>8.6704099006493035E-2</v>
          </cell>
          <cell r="AO28">
            <v>8.4576605146274242E-2</v>
          </cell>
          <cell r="AP28">
            <v>7.6323300314920017E-2</v>
          </cell>
          <cell r="AQ28">
            <v>7.6323300314920003E-2</v>
          </cell>
          <cell r="AR28">
            <v>8.2327997232781766E-2</v>
          </cell>
          <cell r="AS28">
            <v>6.7321333384531723E-2</v>
          </cell>
          <cell r="AT28">
            <v>0.11550562768536622</v>
          </cell>
        </row>
        <row r="29">
          <cell r="A29" t="str">
            <v>PRO2</v>
          </cell>
          <cell r="B29" t="str">
            <v xml:space="preserve">    Bocon Proveedores I Dólares</v>
          </cell>
          <cell r="W29">
            <v>0.12909103507808173</v>
          </cell>
          <cell r="X29">
            <v>0.17859018758502132</v>
          </cell>
          <cell r="Y29">
            <v>0.15037801772285794</v>
          </cell>
          <cell r="Z29">
            <v>0.11723129501734449</v>
          </cell>
          <cell r="AA29">
            <v>0.12850023252225723</v>
          </cell>
          <cell r="AB29">
            <v>8.5898658417844914E-2</v>
          </cell>
          <cell r="AC29">
            <v>0.11050833053822605</v>
          </cell>
          <cell r="AD29">
            <v>9.1034952674568639E-2</v>
          </cell>
          <cell r="AE29">
            <v>6.7219178270207403E-2</v>
          </cell>
          <cell r="AF29">
            <v>7.3871685464636308E-2</v>
          </cell>
          <cell r="AG29">
            <v>0.12920373891746265</v>
          </cell>
          <cell r="AH29">
            <v>0.20320005454204845</v>
          </cell>
          <cell r="AI29">
            <v>0.18972291059045421</v>
          </cell>
          <cell r="AJ29">
            <v>0.17052837668889551</v>
          </cell>
          <cell r="AK29">
            <v>0.21673805912382527</v>
          </cell>
          <cell r="AL29">
            <v>4.71669900159861E-2</v>
          </cell>
          <cell r="AM29">
            <v>6.0295548195297144E-2</v>
          </cell>
          <cell r="AN29">
            <v>5.9921866797165622E-2</v>
          </cell>
          <cell r="AO29">
            <v>6.6130375711952752E-2</v>
          </cell>
          <cell r="AP29">
            <v>4.5064602083900666E-2</v>
          </cell>
          <cell r="AQ29">
            <v>4.5064602083900659E-2</v>
          </cell>
          <cell r="AR29">
            <v>5.1343146995145181E-2</v>
          </cell>
          <cell r="AS29">
            <v>2.44634309523197E-2</v>
          </cell>
          <cell r="AT29">
            <v>4.0825219654170707E-2</v>
          </cell>
        </row>
        <row r="30">
          <cell r="A30" t="str">
            <v>PRO4</v>
          </cell>
          <cell r="B30" t="str">
            <v xml:space="preserve">    Bocon Proveedores II Dólares</v>
          </cell>
          <cell r="W30">
            <v>0</v>
          </cell>
          <cell r="X30">
            <v>0</v>
          </cell>
          <cell r="Y30">
            <v>0</v>
          </cell>
          <cell r="Z30">
            <v>0</v>
          </cell>
          <cell r="AA30">
            <v>2.5558800340136053E-3</v>
          </cell>
          <cell r="AB30">
            <v>3.6207914866688257E-2</v>
          </cell>
          <cell r="AC30">
            <v>3.3143015411318061E-2</v>
          </cell>
          <cell r="AD30">
            <v>2.7092396251492377E-2</v>
          </cell>
          <cell r="AE30">
            <v>1.5683760628420584E-2</v>
          </cell>
          <cell r="AF30">
            <v>1.716754565756716E-2</v>
          </cell>
          <cell r="AG30">
            <v>2.3337742704189968E-2</v>
          </cell>
          <cell r="AH30">
            <v>2.0414809435851413E-2</v>
          </cell>
          <cell r="AI30">
            <v>2.2579207272330905E-2</v>
          </cell>
          <cell r="AJ30">
            <v>3.4873792139820031E-2</v>
          </cell>
          <cell r="AK30">
            <v>4.6578997084179584E-2</v>
          </cell>
          <cell r="AL30">
            <v>4.4055219761688233E-2</v>
          </cell>
          <cell r="AM30">
            <v>5.6201619875447369E-2</v>
          </cell>
          <cell r="AN30">
            <v>5.0895259206303937E-2</v>
          </cell>
          <cell r="AO30">
            <v>2.0385239919215384E-2</v>
          </cell>
          <cell r="AP30">
            <v>1.9389085028955921E-2</v>
          </cell>
          <cell r="AQ30">
            <v>1.9389085028955921E-2</v>
          </cell>
          <cell r="AR30">
            <v>1.9838474279612439E-2</v>
          </cell>
          <cell r="AS30">
            <v>2.4143624809688392E-2</v>
          </cell>
          <cell r="AT30">
            <v>2.7590231518429695E-2</v>
          </cell>
        </row>
        <row r="31">
          <cell r="A31" t="str">
            <v>PRO6</v>
          </cell>
          <cell r="B31" t="str">
            <v xml:space="preserve">    Bocon Proveedores III Dólares</v>
          </cell>
          <cell r="W31">
            <v>0</v>
          </cell>
          <cell r="X31">
            <v>0</v>
          </cell>
          <cell r="Y31">
            <v>0</v>
          </cell>
          <cell r="Z31">
            <v>0</v>
          </cell>
          <cell r="AA31">
            <v>0</v>
          </cell>
          <cell r="AB31">
            <v>0</v>
          </cell>
          <cell r="AC31">
            <v>0</v>
          </cell>
          <cell r="AD31">
            <v>0</v>
          </cell>
          <cell r="AE31">
            <v>0</v>
          </cell>
          <cell r="AF31">
            <v>9.2106071105886901E-3</v>
          </cell>
          <cell r="AG31">
            <v>7.9043859649122802E-4</v>
          </cell>
          <cell r="AH31">
            <v>4.1632212296374141E-3</v>
          </cell>
          <cell r="AI31">
            <v>7.6062986326676874E-3</v>
          </cell>
          <cell r="AJ31">
            <v>1.6217622092321866E-2</v>
          </cell>
          <cell r="AK31">
            <v>1.8383992105270513E-2</v>
          </cell>
          <cell r="AL31">
            <v>2.9063407311318026E-2</v>
          </cell>
          <cell r="AM31">
            <v>2.1089359309819665E-2</v>
          </cell>
          <cell r="AN31">
            <v>3.4623524131502423E-2</v>
          </cell>
          <cell r="AO31">
            <v>4.3721829756661536E-2</v>
          </cell>
          <cell r="AP31">
            <v>3.6044028998500184E-2</v>
          </cell>
          <cell r="AQ31">
            <v>3.6044028998500184E-2</v>
          </cell>
          <cell r="AR31">
            <v>3.661048235317025E-2</v>
          </cell>
          <cell r="AS31">
            <v>2.8289396706713897E-2</v>
          </cell>
          <cell r="AT31">
            <v>3.364716071547523E-2</v>
          </cell>
        </row>
        <row r="32">
          <cell r="A32" t="str">
            <v>PRO8</v>
          </cell>
          <cell r="B32" t="str">
            <v xml:space="preserve">    Bocon Proveedores IV Dólares</v>
          </cell>
          <cell r="AN32">
            <v>0</v>
          </cell>
          <cell r="AO32">
            <v>4.1247029698273853E-2</v>
          </cell>
          <cell r="AP32">
            <v>1.3570776812510184E-2</v>
          </cell>
          <cell r="AQ32">
            <v>1.3570776812510184E-2</v>
          </cell>
          <cell r="AR32">
            <v>5.7594280412596203E-3</v>
          </cell>
          <cell r="AS32">
            <v>6.2626545527966733E-3</v>
          </cell>
          <cell r="AT32">
            <v>3.0371283879105059E-3</v>
          </cell>
        </row>
        <row r="33">
          <cell r="A33" t="str">
            <v>PRO10</v>
          </cell>
          <cell r="B33" t="str">
            <v xml:space="preserve">    Bocon Proveedores V Dólares</v>
          </cell>
          <cell r="AN33">
            <v>0</v>
          </cell>
          <cell r="AO33">
            <v>2.6017449531723076E-3</v>
          </cell>
          <cell r="AP33">
            <v>1.0787071679210331E-3</v>
          </cell>
          <cell r="AQ33">
            <v>1.0787071679210331E-3</v>
          </cell>
          <cell r="AR33">
            <v>4.2964193790115011E-4</v>
          </cell>
          <cell r="AS33">
            <v>0.18807111557130843</v>
          </cell>
          <cell r="AT33">
            <v>0.19922972567936156</v>
          </cell>
        </row>
        <row r="34">
          <cell r="A34" t="str">
            <v>BIHD</v>
          </cell>
          <cell r="B34" t="str">
            <v xml:space="preserve">    Bonos Regalías Hidrocarburíferas</v>
          </cell>
          <cell r="W34">
            <v>1.1822100109914849E-4</v>
          </cell>
          <cell r="X34">
            <v>1.1816102929042835E-4</v>
          </cell>
          <cell r="Y34">
            <v>1.1816396308809647E-4</v>
          </cell>
          <cell r="Z34">
            <v>6.1186685680896441E-2</v>
          </cell>
          <cell r="AA34">
            <v>6.1170432119319627E-2</v>
          </cell>
          <cell r="AB34">
            <v>1.9065090198441364E-2</v>
          </cell>
          <cell r="AC34">
            <v>1.0645100277394886E-2</v>
          </cell>
          <cell r="AD34">
            <v>1.059634613401569E-2</v>
          </cell>
          <cell r="AE34">
            <v>1.069141233100891E-2</v>
          </cell>
          <cell r="AF34">
            <v>1.0691347972186157E-2</v>
          </cell>
          <cell r="AG34">
            <v>1.069134182724369E-2</v>
          </cell>
          <cell r="AH34">
            <v>1.1017532599874645E-2</v>
          </cell>
          <cell r="AI34">
            <v>1.0697606775067368E-2</v>
          </cell>
          <cell r="AJ34">
            <v>1.0697659938931105E-2</v>
          </cell>
          <cell r="AK34">
            <v>1.0697716294505472E-2</v>
          </cell>
          <cell r="AL34">
            <v>1.0951522693800076E-2</v>
          </cell>
          <cell r="AM34">
            <v>1.0951372793135088E-2</v>
          </cell>
          <cell r="AN34">
            <v>1.095143932134429E-2</v>
          </cell>
          <cell r="AO34">
            <v>8.7508769292319688E-4</v>
          </cell>
          <cell r="AP34">
            <v>8.7508775203175011E-4</v>
          </cell>
          <cell r="AQ34">
            <v>8.7508775203175011E-4</v>
          </cell>
          <cell r="AR34">
            <v>5.0301993837929278E-2</v>
          </cell>
          <cell r="AS34">
            <v>5.030158512869623E-2</v>
          </cell>
          <cell r="AT34">
            <v>5.2293205937654047E-2</v>
          </cell>
        </row>
        <row r="35">
          <cell r="B35" t="str">
            <v>Bonos Brady</v>
          </cell>
        </row>
        <row r="36">
          <cell r="A36" t="str">
            <v>PAR</v>
          </cell>
          <cell r="B36" t="str">
            <v xml:space="preserve">    Bono Par </v>
          </cell>
          <cell r="W36">
            <v>0.84838485152629084</v>
          </cell>
          <cell r="X36">
            <v>0.84112888464945679</v>
          </cell>
          <cell r="Y36">
            <v>0.83105532369174895</v>
          </cell>
          <cell r="Z36">
            <v>0.79236139058829602</v>
          </cell>
          <cell r="AA36">
            <v>0.79416963179412303</v>
          </cell>
          <cell r="AB36">
            <v>0.81828568297637927</v>
          </cell>
          <cell r="AC36">
            <v>0.85316204682566854</v>
          </cell>
          <cell r="AD36">
            <v>0.93156946401723939</v>
          </cell>
          <cell r="AE36">
            <v>0.95581468475207376</v>
          </cell>
          <cell r="AF36">
            <v>0.95384918564283316</v>
          </cell>
          <cell r="AG36">
            <v>0.94269633826297305</v>
          </cell>
          <cell r="AH36">
            <v>0.81884676815785773</v>
          </cell>
          <cell r="AI36">
            <v>0.74205757880510304</v>
          </cell>
          <cell r="AJ36">
            <v>0.73742792263847368</v>
          </cell>
          <cell r="AK36">
            <v>0.70254725478407221</v>
          </cell>
          <cell r="AL36">
            <v>0.72248307322061789</v>
          </cell>
          <cell r="AM36">
            <v>0.69354677215836136</v>
          </cell>
          <cell r="AN36">
            <v>0.71485763754470522</v>
          </cell>
          <cell r="AO36">
            <v>0.78073703988913146</v>
          </cell>
          <cell r="AP36">
            <v>0.87686513069241379</v>
          </cell>
          <cell r="AQ36">
            <v>0.9457868523268933</v>
          </cell>
          <cell r="AR36">
            <v>0.96446065854027174</v>
          </cell>
          <cell r="AS36">
            <v>0.86544120516856371</v>
          </cell>
          <cell r="AT36">
            <v>0.8039590950366412</v>
          </cell>
        </row>
        <row r="37">
          <cell r="A37" t="str">
            <v>PARDM</v>
          </cell>
          <cell r="B37" t="str">
            <v xml:space="preserve">    Bono Par en Marcos</v>
          </cell>
          <cell r="W37">
            <v>1</v>
          </cell>
          <cell r="X37">
            <v>1</v>
          </cell>
          <cell r="Y37">
            <v>1</v>
          </cell>
          <cell r="Z37">
            <v>1</v>
          </cell>
          <cell r="AA37">
            <v>1</v>
          </cell>
          <cell r="AB37">
            <v>1</v>
          </cell>
          <cell r="AC37">
            <v>1</v>
          </cell>
          <cell r="AD37">
            <v>1</v>
          </cell>
          <cell r="AE37">
            <v>1</v>
          </cell>
          <cell r="AF37">
            <v>1</v>
          </cell>
          <cell r="AG37">
            <v>1</v>
          </cell>
          <cell r="AH37">
            <v>1</v>
          </cell>
          <cell r="AI37">
            <v>1</v>
          </cell>
          <cell r="AJ37">
            <v>1</v>
          </cell>
          <cell r="AK37">
            <v>1</v>
          </cell>
          <cell r="AL37">
            <v>1</v>
          </cell>
          <cell r="AM37">
            <v>1</v>
          </cell>
          <cell r="AN37">
            <v>1</v>
          </cell>
          <cell r="AO37">
            <v>1</v>
          </cell>
          <cell r="AP37">
            <v>1</v>
          </cell>
          <cell r="AQ37">
            <v>1</v>
          </cell>
          <cell r="AR37">
            <v>1</v>
          </cell>
          <cell r="AS37">
            <v>1</v>
          </cell>
          <cell r="AT37">
            <v>1</v>
          </cell>
        </row>
        <row r="38">
          <cell r="A38" t="str">
            <v>DISD</v>
          </cell>
          <cell r="B38" t="str">
            <v xml:space="preserve">    Discount Bond </v>
          </cell>
          <cell r="W38">
            <v>0.9755549965793443</v>
          </cell>
          <cell r="X38">
            <v>0.95382716119940292</v>
          </cell>
          <cell r="Y38">
            <v>0.93311370530060955</v>
          </cell>
          <cell r="Z38">
            <v>0.94858068921991445</v>
          </cell>
          <cell r="AA38">
            <v>0.95110321652375784</v>
          </cell>
          <cell r="AB38">
            <v>0.92355689789181572</v>
          </cell>
          <cell r="AC38">
            <v>0.95463497698192179</v>
          </cell>
          <cell r="AD38">
            <v>0.94181358008961247</v>
          </cell>
          <cell r="AE38">
            <v>0.93811305347665652</v>
          </cell>
          <cell r="AF38">
            <v>0.92524623730506539</v>
          </cell>
          <cell r="AG38">
            <v>0.90344141643204057</v>
          </cell>
          <cell r="AH38">
            <v>0.90266900774955527</v>
          </cell>
          <cell r="AI38">
            <v>0.88123902516577235</v>
          </cell>
          <cell r="AJ38">
            <v>0.86004095627740029</v>
          </cell>
          <cell r="AK38">
            <v>0.89858353639398536</v>
          </cell>
          <cell r="AL38">
            <v>0.90170156821742409</v>
          </cell>
          <cell r="AM38">
            <v>0.89856669095230046</v>
          </cell>
          <cell r="AN38">
            <v>0.8984585220480682</v>
          </cell>
          <cell r="AO38">
            <v>0.86567615996975655</v>
          </cell>
          <cell r="AP38">
            <v>0.89693509420062179</v>
          </cell>
          <cell r="AQ38">
            <v>0.90416215017245838</v>
          </cell>
          <cell r="AR38">
            <v>0.93618625613468676</v>
          </cell>
          <cell r="AS38">
            <v>0.8945617535106315</v>
          </cell>
          <cell r="AT38">
            <v>0.87009820149232286</v>
          </cell>
        </row>
        <row r="39">
          <cell r="A39" t="str">
            <v>DISDDM</v>
          </cell>
          <cell r="B39" t="str">
            <v xml:space="preserve">    Discount Bond en Marcos</v>
          </cell>
          <cell r="W39">
            <v>1</v>
          </cell>
          <cell r="X39">
            <v>1</v>
          </cell>
          <cell r="Y39">
            <v>1</v>
          </cell>
          <cell r="Z39">
            <v>1</v>
          </cell>
          <cell r="AA39">
            <v>1</v>
          </cell>
          <cell r="AB39">
            <v>1</v>
          </cell>
          <cell r="AC39">
            <v>1</v>
          </cell>
          <cell r="AD39">
            <v>1</v>
          </cell>
          <cell r="AE39">
            <v>1</v>
          </cell>
          <cell r="AF39">
            <v>1</v>
          </cell>
          <cell r="AG39">
            <v>1</v>
          </cell>
          <cell r="AH39">
            <v>1</v>
          </cell>
          <cell r="AI39">
            <v>1</v>
          </cell>
          <cell r="AJ39">
            <v>1</v>
          </cell>
          <cell r="AK39">
            <v>1</v>
          </cell>
          <cell r="AL39">
            <v>1</v>
          </cell>
          <cell r="AM39">
            <v>1</v>
          </cell>
          <cell r="AN39">
            <v>1</v>
          </cell>
          <cell r="AO39">
            <v>1</v>
          </cell>
          <cell r="AP39">
            <v>1</v>
          </cell>
          <cell r="AQ39">
            <v>1</v>
          </cell>
          <cell r="AR39">
            <v>1</v>
          </cell>
          <cell r="AS39">
            <v>1</v>
          </cell>
          <cell r="AT39">
            <v>1</v>
          </cell>
        </row>
        <row r="40">
          <cell r="A40" t="str">
            <v>FRB</v>
          </cell>
          <cell r="B40" t="str">
            <v xml:space="preserve">    Floating Rate Bond</v>
          </cell>
          <cell r="W40">
            <v>0.87599025715907963</v>
          </cell>
          <cell r="X40">
            <v>0.89437655273148853</v>
          </cell>
          <cell r="Y40">
            <v>0.88255218540094849</v>
          </cell>
          <cell r="Z40">
            <v>0.87992215948135954</v>
          </cell>
          <cell r="AA40">
            <v>0.89503775293670473</v>
          </cell>
          <cell r="AB40">
            <v>0.91346074594048798</v>
          </cell>
          <cell r="AC40">
            <v>0.8647032668822654</v>
          </cell>
          <cell r="AD40">
            <v>0.87524540874538859</v>
          </cell>
          <cell r="AE40">
            <v>0.87464862007352973</v>
          </cell>
          <cell r="AF40">
            <v>0.86633075430070916</v>
          </cell>
          <cell r="AG40">
            <v>0.80328831504170872</v>
          </cell>
          <cell r="AH40">
            <v>0.71789547619944816</v>
          </cell>
          <cell r="AI40">
            <v>0.81541802331194357</v>
          </cell>
          <cell r="AJ40">
            <v>0.77507539946028903</v>
          </cell>
          <cell r="AK40">
            <v>0.71664933050222768</v>
          </cell>
          <cell r="AL40">
            <v>0.69938212025278335</v>
          </cell>
          <cell r="AM40">
            <v>0.83362283559013128</v>
          </cell>
          <cell r="AN40">
            <v>0.64340187391888271</v>
          </cell>
          <cell r="AO40">
            <v>0.8152810659065125</v>
          </cell>
          <cell r="AP40">
            <v>0.71097094211644407</v>
          </cell>
          <cell r="AQ40">
            <v>0.63473076218166513</v>
          </cell>
          <cell r="AR40">
            <v>0.86552300797810244</v>
          </cell>
          <cell r="AS40">
            <v>0.63714254558442729</v>
          </cell>
          <cell r="AT40">
            <v>0.63486144929023069</v>
          </cell>
        </row>
        <row r="41">
          <cell r="A41" t="str">
            <v>BESP</v>
          </cell>
          <cell r="B41" t="str">
            <v xml:space="preserve">    Bancos Españoles</v>
          </cell>
          <cell r="W41">
            <v>1</v>
          </cell>
          <cell r="X41">
            <v>1</v>
          </cell>
          <cell r="Y41">
            <v>1</v>
          </cell>
          <cell r="Z41">
            <v>1</v>
          </cell>
          <cell r="AA41">
            <v>1</v>
          </cell>
          <cell r="AB41">
            <v>1</v>
          </cell>
          <cell r="AC41">
            <v>1</v>
          </cell>
          <cell r="AD41">
            <v>1</v>
          </cell>
          <cell r="AE41">
            <v>1</v>
          </cell>
          <cell r="AF41">
            <v>1</v>
          </cell>
          <cell r="AG41">
            <v>1</v>
          </cell>
          <cell r="AH41">
            <v>1</v>
          </cell>
          <cell r="AI41">
            <v>1</v>
          </cell>
          <cell r="AJ41">
            <v>1</v>
          </cell>
          <cell r="AK41">
            <v>1</v>
          </cell>
          <cell r="AL41">
            <v>1</v>
          </cell>
          <cell r="AM41">
            <v>1</v>
          </cell>
          <cell r="AN41">
            <v>1</v>
          </cell>
          <cell r="AO41">
            <v>1</v>
          </cell>
          <cell r="AP41">
            <v>1</v>
          </cell>
          <cell r="AQ41">
            <v>1</v>
          </cell>
          <cell r="AR41">
            <v>1</v>
          </cell>
          <cell r="AS41">
            <v>1</v>
          </cell>
          <cell r="AT41">
            <v>1</v>
          </cell>
        </row>
        <row r="42">
          <cell r="B42" t="str">
            <v>Bonos Globales</v>
          </cell>
        </row>
        <row r="43">
          <cell r="A43" t="str">
            <v>BG01/03</v>
          </cell>
          <cell r="B43" t="str">
            <v xml:space="preserve">    Bono Global I (8.375%)</v>
          </cell>
          <cell r="W43">
            <v>0.94107348852252437</v>
          </cell>
          <cell r="X43">
            <v>0.95118918418170761</v>
          </cell>
          <cell r="Y43">
            <v>0.86838733881707797</v>
          </cell>
          <cell r="Z43">
            <v>0.84004664632454917</v>
          </cell>
          <cell r="AA43">
            <v>0.96344709176915799</v>
          </cell>
          <cell r="AB43">
            <v>0.9434248101476399</v>
          </cell>
          <cell r="AC43">
            <v>0.89310900178126107</v>
          </cell>
          <cell r="AD43">
            <v>0.8614807037185126</v>
          </cell>
          <cell r="AE43">
            <v>0.90790655375130414</v>
          </cell>
          <cell r="AF43">
            <v>0.91543565572723784</v>
          </cell>
          <cell r="AG43">
            <v>0.95411792036871756</v>
          </cell>
          <cell r="AH43">
            <v>0.95118072576846668</v>
          </cell>
          <cell r="AI43">
            <v>0.93353058599936645</v>
          </cell>
          <cell r="AJ43">
            <v>0.93342405995097844</v>
          </cell>
          <cell r="AK43">
            <v>0.92515770005292008</v>
          </cell>
          <cell r="AL43">
            <v>0.93217056815639054</v>
          </cell>
          <cell r="AM43">
            <v>0.93406681226420107</v>
          </cell>
          <cell r="AN43">
            <v>0.90439149247134276</v>
          </cell>
          <cell r="AO43">
            <v>0.97640287920064284</v>
          </cell>
          <cell r="AP43">
            <v>0.97154437336231081</v>
          </cell>
          <cell r="AQ43">
            <v>0.96565446459141657</v>
          </cell>
          <cell r="AR43">
            <v>0.97786291561169836</v>
          </cell>
          <cell r="AS43">
            <v>0.96030514730292471</v>
          </cell>
          <cell r="AT43">
            <v>0.95243530214525141</v>
          </cell>
        </row>
        <row r="44">
          <cell r="A44" t="str">
            <v>BG02/99</v>
          </cell>
          <cell r="B44" t="str">
            <v xml:space="preserve">    Bono Global II (10.95%)</v>
          </cell>
          <cell r="W44">
            <v>0.99213333333333331</v>
          </cell>
          <cell r="X44">
            <v>0.996</v>
          </cell>
          <cell r="Y44">
            <v>0.90944625850340133</v>
          </cell>
          <cell r="Z44">
            <v>0.87229251700680277</v>
          </cell>
          <cell r="AA44">
            <v>0.96358353510895889</v>
          </cell>
          <cell r="AB44">
            <v>0.99590933333333331</v>
          </cell>
          <cell r="AC44">
            <v>0.87221599999999999</v>
          </cell>
          <cell r="AD44">
            <v>0.86829466666666666</v>
          </cell>
          <cell r="AE44">
            <v>0.87185529736116585</v>
          </cell>
          <cell r="AF44">
            <v>0.89000840978447071</v>
          </cell>
          <cell r="AG44">
            <v>0.8571902245134001</v>
          </cell>
          <cell r="AH44">
            <v>0.84921114854558954</v>
          </cell>
          <cell r="AI44">
            <v>0</v>
          </cell>
          <cell r="AJ44">
            <v>0</v>
          </cell>
          <cell r="AK44">
            <v>0</v>
          </cell>
          <cell r="AL44">
            <v>0</v>
          </cell>
          <cell r="AM44">
            <v>0</v>
          </cell>
          <cell r="AN44">
            <v>0</v>
          </cell>
          <cell r="AO44">
            <v>0</v>
          </cell>
          <cell r="AP44">
            <v>0</v>
          </cell>
          <cell r="AQ44">
            <v>0</v>
          </cell>
          <cell r="AR44">
            <v>0</v>
          </cell>
          <cell r="AS44">
            <v>0</v>
          </cell>
          <cell r="AT44">
            <v>0</v>
          </cell>
        </row>
        <row r="45">
          <cell r="A45" t="str">
            <v>BG03/01</v>
          </cell>
          <cell r="B45" t="str">
            <v xml:space="preserve">    Bono Global III (9,25%)</v>
          </cell>
          <cell r="W45">
            <v>0.99993499999999991</v>
          </cell>
          <cell r="X45">
            <v>0.99833500000000008</v>
          </cell>
          <cell r="Y45">
            <v>0.99833367346938784</v>
          </cell>
          <cell r="Z45">
            <v>0.99833571428571433</v>
          </cell>
          <cell r="AA45">
            <v>0.99871500000000002</v>
          </cell>
          <cell r="AB45">
            <v>0.99865099999999996</v>
          </cell>
          <cell r="AC45">
            <v>0.99908833333333325</v>
          </cell>
          <cell r="AD45">
            <v>0.99778333333333324</v>
          </cell>
          <cell r="AE45">
            <v>0.99590011609700846</v>
          </cell>
          <cell r="AF45">
            <v>0.98666084459459458</v>
          </cell>
          <cell r="AG45">
            <v>0.98119494496534854</v>
          </cell>
          <cell r="AH45">
            <v>0.98460055906108024</v>
          </cell>
          <cell r="AI45">
            <v>0.98765241315920393</v>
          </cell>
          <cell r="AJ45">
            <v>0.98567519439550955</v>
          </cell>
          <cell r="AK45">
            <v>0.97008799496686549</v>
          </cell>
          <cell r="AL45">
            <v>0.95496986122244154</v>
          </cell>
          <cell r="AM45">
            <v>0.9481558236099068</v>
          </cell>
          <cell r="AN45">
            <v>0</v>
          </cell>
          <cell r="AO45">
            <v>0</v>
          </cell>
          <cell r="AP45">
            <v>0</v>
          </cell>
          <cell r="AQ45">
            <v>0</v>
          </cell>
          <cell r="AR45">
            <v>0</v>
          </cell>
          <cell r="AS45">
            <v>0</v>
          </cell>
          <cell r="AT45">
            <v>0</v>
          </cell>
        </row>
        <row r="46">
          <cell r="A46" t="str">
            <v>BG04/06</v>
          </cell>
          <cell r="B46" t="str">
            <v xml:space="preserve">    Bono Global IV (11%)</v>
          </cell>
          <cell r="W46">
            <v>0.93985200000000002</v>
          </cell>
          <cell r="X46">
            <v>0.98320000000000007</v>
          </cell>
          <cell r="Y46">
            <v>0.98948216272600842</v>
          </cell>
          <cell r="Z46">
            <v>0.99274454035028903</v>
          </cell>
          <cell r="AA46">
            <v>0.96784680327868855</v>
          </cell>
          <cell r="AB46">
            <v>0.97177466038057858</v>
          </cell>
          <cell r="AC46">
            <v>0.95142901533029833</v>
          </cell>
          <cell r="AD46">
            <v>0.96641562786049773</v>
          </cell>
          <cell r="AE46">
            <v>0.9593228024444812</v>
          </cell>
          <cell r="AF46">
            <v>0.97762630467571643</v>
          </cell>
          <cell r="AG46">
            <v>0.97691778661981277</v>
          </cell>
          <cell r="AH46">
            <v>0.95801759105334738</v>
          </cell>
          <cell r="AI46">
            <v>0.98279427612019143</v>
          </cell>
          <cell r="AJ46">
            <v>0.96554706112491251</v>
          </cell>
          <cell r="AK46">
            <v>0.97215322767367118</v>
          </cell>
          <cell r="AL46">
            <v>0.96742803088451668</v>
          </cell>
          <cell r="AM46">
            <v>0.97879003205128201</v>
          </cell>
          <cell r="AN46">
            <v>0.97768523865715351</v>
          </cell>
          <cell r="AO46">
            <v>0.9876431923333856</v>
          </cell>
          <cell r="AP46">
            <v>0.97075206386646107</v>
          </cell>
          <cell r="AQ46">
            <v>0.95610448271057435</v>
          </cell>
          <cell r="AR46">
            <v>0.96606063951947074</v>
          </cell>
          <cell r="AS46">
            <v>0.96606063951947074</v>
          </cell>
          <cell r="AT46">
            <v>0.9681826929729751</v>
          </cell>
        </row>
        <row r="47">
          <cell r="A47" t="str">
            <v>BG05/17</v>
          </cell>
          <cell r="B47" t="str">
            <v xml:space="preserve">    Bono Global V Megabono</v>
          </cell>
          <cell r="W47">
            <v>0</v>
          </cell>
          <cell r="X47">
            <v>0.86773491720593832</v>
          </cell>
          <cell r="Y47">
            <v>0.70736609444411325</v>
          </cell>
          <cell r="Z47">
            <v>0.62930973081475705</v>
          </cell>
          <cell r="AA47">
            <v>0.59750096435243771</v>
          </cell>
          <cell r="AB47">
            <v>0.6702345057974407</v>
          </cell>
          <cell r="AC47">
            <v>0.63528435299775976</v>
          </cell>
          <cell r="AD47">
            <v>0.57562665627114851</v>
          </cell>
          <cell r="AE47">
            <v>0.62902610539397652</v>
          </cell>
          <cell r="AF47">
            <v>0.56459296047938357</v>
          </cell>
          <cell r="AG47">
            <v>0.55277424586280766</v>
          </cell>
          <cell r="AH47">
            <v>0.55478438617657067</v>
          </cell>
          <cell r="AI47">
            <v>0.51187567343114992</v>
          </cell>
          <cell r="AJ47">
            <v>0.39616944823240885</v>
          </cell>
          <cell r="AK47">
            <v>0.41590273371431608</v>
          </cell>
          <cell r="AL47">
            <v>0.4384602479315754</v>
          </cell>
          <cell r="AM47">
            <v>0.44074418350853062</v>
          </cell>
          <cell r="AN47">
            <v>0.42544723395851886</v>
          </cell>
          <cell r="AO47">
            <v>0.80157944768315215</v>
          </cell>
          <cell r="AP47">
            <v>0.72902445475665345</v>
          </cell>
          <cell r="AQ47">
            <v>0.70637773810309079</v>
          </cell>
          <cell r="AR47">
            <v>0.83236596237535909</v>
          </cell>
          <cell r="AS47">
            <v>0.75384801462713158</v>
          </cell>
          <cell r="AT47">
            <v>0.77705086267309065</v>
          </cell>
        </row>
        <row r="48">
          <cell r="A48" t="str">
            <v>BG06/27</v>
          </cell>
          <cell r="B48" t="str">
            <v xml:space="preserve">    Bono Global VI (9.75%)</v>
          </cell>
          <cell r="W48">
            <v>0</v>
          </cell>
          <cell r="X48">
            <v>0</v>
          </cell>
          <cell r="Y48">
            <v>0</v>
          </cell>
          <cell r="Z48">
            <v>0.79737672615818833</v>
          </cell>
          <cell r="AA48">
            <v>0.71340343814048968</v>
          </cell>
          <cell r="AB48">
            <v>0.72444717182637686</v>
          </cell>
          <cell r="AC48">
            <v>0.48685043523076565</v>
          </cell>
          <cell r="AD48">
            <v>0.4942735346349264</v>
          </cell>
          <cell r="AE48">
            <v>0.45859847683645605</v>
          </cell>
          <cell r="AF48">
            <v>0.46418784296828886</v>
          </cell>
          <cell r="AG48">
            <v>0.45726467479175403</v>
          </cell>
          <cell r="AH48">
            <v>0.45407011483941179</v>
          </cell>
          <cell r="AI48">
            <v>0.37763992011568609</v>
          </cell>
          <cell r="AJ48">
            <v>0.3745660514756653</v>
          </cell>
          <cell r="AK48">
            <v>0.35859179020809234</v>
          </cell>
          <cell r="AL48">
            <v>0.28252065467075393</v>
          </cell>
          <cell r="AM48">
            <v>0.26870918225165008</v>
          </cell>
          <cell r="AN48">
            <v>0.2731710268787354</v>
          </cell>
          <cell r="AO48">
            <v>0.69256531288052625</v>
          </cell>
          <cell r="AP48">
            <v>0.5814439384441924</v>
          </cell>
          <cell r="AQ48">
            <v>0.59538253010585862</v>
          </cell>
          <cell r="AR48">
            <v>0.92789350133504256</v>
          </cell>
          <cell r="AS48">
            <v>0.84072225399916023</v>
          </cell>
          <cell r="AT48">
            <v>0.83478802740194624</v>
          </cell>
        </row>
        <row r="49">
          <cell r="A49" t="str">
            <v>BG07/05</v>
          </cell>
          <cell r="B49" t="str">
            <v xml:space="preserve">    Bono Global VII (11%)</v>
          </cell>
          <cell r="W49">
            <v>0</v>
          </cell>
          <cell r="X49">
            <v>0</v>
          </cell>
          <cell r="Y49">
            <v>0</v>
          </cell>
          <cell r="Z49">
            <v>0</v>
          </cell>
          <cell r="AA49">
            <v>0</v>
          </cell>
          <cell r="AB49">
            <v>0</v>
          </cell>
          <cell r="AC49">
            <v>0</v>
          </cell>
          <cell r="AD49">
            <v>0</v>
          </cell>
          <cell r="AE49">
            <v>0.94329999999999992</v>
          </cell>
          <cell r="AF49">
            <v>0.95702999999999994</v>
          </cell>
          <cell r="AG49">
            <v>0.87539439697133581</v>
          </cell>
          <cell r="AH49">
            <v>0.93366078713968959</v>
          </cell>
          <cell r="AI49">
            <v>0.88620507630116219</v>
          </cell>
          <cell r="AJ49">
            <v>0.84834216250244376</v>
          </cell>
          <cell r="AK49">
            <v>0.85201718534132365</v>
          </cell>
          <cell r="AL49">
            <v>0.85250062999999998</v>
          </cell>
          <cell r="AM49">
            <v>0.85381272092813743</v>
          </cell>
          <cell r="AN49">
            <v>0.87059253875030562</v>
          </cell>
          <cell r="AO49">
            <v>0.96287295732057543</v>
          </cell>
          <cell r="AP49">
            <v>0.95069413554839088</v>
          </cell>
          <cell r="AQ49">
            <v>0.93472981912584585</v>
          </cell>
          <cell r="AR49">
            <v>0.93977664803360661</v>
          </cell>
          <cell r="AS49">
            <v>0.93609098961974468</v>
          </cell>
          <cell r="AT49">
            <v>0.90779476297844097</v>
          </cell>
        </row>
        <row r="50">
          <cell r="A50" t="str">
            <v>BG08/19</v>
          </cell>
          <cell r="B50" t="str">
            <v xml:space="preserve">    Bono Global VIII (12,125%)</v>
          </cell>
          <cell r="W50">
            <v>0</v>
          </cell>
          <cell r="X50">
            <v>0</v>
          </cell>
          <cell r="Y50">
            <v>0</v>
          </cell>
          <cell r="Z50">
            <v>0</v>
          </cell>
          <cell r="AA50">
            <v>0</v>
          </cell>
          <cell r="AB50">
            <v>0</v>
          </cell>
          <cell r="AC50">
            <v>0</v>
          </cell>
          <cell r="AD50">
            <v>0</v>
          </cell>
          <cell r="AE50">
            <v>0</v>
          </cell>
          <cell r="AF50">
            <v>0.80197824572501741</v>
          </cell>
          <cell r="AG50">
            <v>0.35506354386337113</v>
          </cell>
          <cell r="AH50">
            <v>0.15526314480793793</v>
          </cell>
          <cell r="AI50">
            <v>0.11116874317262068</v>
          </cell>
          <cell r="AJ50">
            <v>0.2512233683709027</v>
          </cell>
          <cell r="AK50">
            <v>0.1132192922131354</v>
          </cell>
          <cell r="AL50">
            <v>9.3472806612800621E-2</v>
          </cell>
          <cell r="AM50">
            <v>0.12047722278711151</v>
          </cell>
          <cell r="AN50">
            <v>0.10286546451438371</v>
          </cell>
          <cell r="AO50">
            <v>0.57104382912647766</v>
          </cell>
          <cell r="AP50">
            <v>0.51498342071988323</v>
          </cell>
          <cell r="AQ50">
            <v>0.55476625856231598</v>
          </cell>
          <cell r="AR50">
            <v>0.67039105696131707</v>
          </cell>
          <cell r="AS50">
            <v>0.62838673991243255</v>
          </cell>
          <cell r="AT50">
            <v>0.6133669384571051</v>
          </cell>
        </row>
        <row r="51">
          <cell r="A51" t="str">
            <v>BG09/09</v>
          </cell>
          <cell r="B51" t="str">
            <v xml:space="preserve">    Bono Global IX (11,75%)</v>
          </cell>
          <cell r="W51">
            <v>0</v>
          </cell>
          <cell r="X51">
            <v>0</v>
          </cell>
          <cell r="Y51">
            <v>0</v>
          </cell>
          <cell r="Z51">
            <v>0</v>
          </cell>
          <cell r="AA51">
            <v>0</v>
          </cell>
          <cell r="AB51">
            <v>0</v>
          </cell>
          <cell r="AC51">
            <v>0</v>
          </cell>
          <cell r="AD51">
            <v>0</v>
          </cell>
          <cell r="AE51">
            <v>0</v>
          </cell>
          <cell r="AF51">
            <v>0</v>
          </cell>
          <cell r="AG51">
            <v>0.76117509141816742</v>
          </cell>
          <cell r="AH51">
            <v>0.86180860859195163</v>
          </cell>
          <cell r="AI51">
            <v>0.79408690236063384</v>
          </cell>
          <cell r="AJ51">
            <v>0.72536279823663474</v>
          </cell>
          <cell r="AK51">
            <v>0.65923495533865728</v>
          </cell>
          <cell r="AL51">
            <v>0.70346404116295347</v>
          </cell>
          <cell r="AM51">
            <v>0.75927122512775169</v>
          </cell>
          <cell r="AN51">
            <v>0.77238210760667902</v>
          </cell>
          <cell r="AO51">
            <v>0.83759893606559355</v>
          </cell>
          <cell r="AP51">
            <v>0.81398287383371604</v>
          </cell>
          <cell r="AQ51">
            <v>0.83387415980199342</v>
          </cell>
          <cell r="AR51">
            <v>0.98074329066055521</v>
          </cell>
          <cell r="AS51">
            <v>0.97035199341843859</v>
          </cell>
          <cell r="AT51">
            <v>0.94488685440049502</v>
          </cell>
        </row>
        <row r="52">
          <cell r="A52" t="str">
            <v>BG10/20</v>
          </cell>
          <cell r="B52" t="str">
            <v xml:space="preserve">    Bono Global X (12%)</v>
          </cell>
          <cell r="W52">
            <v>0</v>
          </cell>
          <cell r="X52">
            <v>0</v>
          </cell>
          <cell r="Y52">
            <v>0</v>
          </cell>
          <cell r="Z52">
            <v>0</v>
          </cell>
          <cell r="AA52">
            <v>0</v>
          </cell>
          <cell r="AB52">
            <v>0</v>
          </cell>
          <cell r="AC52">
            <v>0</v>
          </cell>
          <cell r="AD52">
            <v>0</v>
          </cell>
          <cell r="AE52">
            <v>0</v>
          </cell>
          <cell r="AF52">
            <v>0</v>
          </cell>
          <cell r="AG52">
            <v>0</v>
          </cell>
          <cell r="AH52">
            <v>0</v>
          </cell>
          <cell r="AI52">
            <v>0</v>
          </cell>
          <cell r="AJ52">
            <v>0.49547008719937929</v>
          </cell>
          <cell r="AK52">
            <v>0.34723187132412675</v>
          </cell>
          <cell r="AL52">
            <v>0.26943158991596639</v>
          </cell>
          <cell r="AM52">
            <v>0.26468833302836231</v>
          </cell>
          <cell r="AN52">
            <v>0.21180691206352911</v>
          </cell>
          <cell r="AO52">
            <v>0.66744929782388662</v>
          </cell>
          <cell r="AP52">
            <v>0.67303432931341411</v>
          </cell>
          <cell r="AQ52">
            <v>0.70214151022114912</v>
          </cell>
          <cell r="AR52">
            <v>0.62589478304156621</v>
          </cell>
          <cell r="AS52">
            <v>0.53841278823264305</v>
          </cell>
          <cell r="AT52">
            <v>0.69683767000415398</v>
          </cell>
        </row>
        <row r="53">
          <cell r="A53" t="str">
            <v>BG11/10</v>
          </cell>
          <cell r="B53" t="str">
            <v xml:space="preserve">    Bono Global XI (11,375%)</v>
          </cell>
          <cell r="W53">
            <v>0</v>
          </cell>
          <cell r="X53">
            <v>0</v>
          </cell>
          <cell r="Y53">
            <v>0</v>
          </cell>
          <cell r="Z53">
            <v>0</v>
          </cell>
          <cell r="AA53">
            <v>0</v>
          </cell>
          <cell r="AB53">
            <v>0</v>
          </cell>
          <cell r="AC53">
            <v>0</v>
          </cell>
          <cell r="AD53">
            <v>0</v>
          </cell>
          <cell r="AE53">
            <v>0</v>
          </cell>
          <cell r="AF53">
            <v>0</v>
          </cell>
          <cell r="AG53">
            <v>0</v>
          </cell>
          <cell r="AH53">
            <v>0</v>
          </cell>
          <cell r="AI53">
            <v>0</v>
          </cell>
          <cell r="AJ53">
            <v>0.55385731807451499</v>
          </cell>
          <cell r="AK53">
            <v>0.56764401686874022</v>
          </cell>
          <cell r="AL53">
            <v>0.60355043336944758</v>
          </cell>
          <cell r="AM53">
            <v>0.62073927837214182</v>
          </cell>
          <cell r="AN53">
            <v>0.8512945524092258</v>
          </cell>
          <cell r="AO53">
            <v>0.87884355881005582</v>
          </cell>
          <cell r="AP53">
            <v>0.85192544640725121</v>
          </cell>
          <cell r="AQ53">
            <v>0.84834435919847628</v>
          </cell>
          <cell r="AR53">
            <v>0.93572624688207295</v>
          </cell>
          <cell r="AS53">
            <v>0.93919537819749077</v>
          </cell>
          <cell r="AT53">
            <v>0.93466271365625375</v>
          </cell>
        </row>
        <row r="54">
          <cell r="A54" t="str">
            <v>BG12/15</v>
          </cell>
          <cell r="B54" t="str">
            <v xml:space="preserve">    Bono Global XII (11,75%)</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0.67091661613845166</v>
          </cell>
          <cell r="AL54">
            <v>0.51071363264382297</v>
          </cell>
          <cell r="AM54">
            <v>0.46798381167720149</v>
          </cell>
          <cell r="AN54">
            <v>0.40923673082826689</v>
          </cell>
          <cell r="AO54">
            <v>0.74676983327826474</v>
          </cell>
          <cell r="AP54">
            <v>0.68021524859874993</v>
          </cell>
          <cell r="AQ54">
            <v>0.67208050675157516</v>
          </cell>
          <cell r="AR54">
            <v>0.89056937049647644</v>
          </cell>
          <cell r="AS54">
            <v>0.79768310227374306</v>
          </cell>
          <cell r="AT54">
            <v>0.80154520307020805</v>
          </cell>
        </row>
        <row r="55">
          <cell r="A55" t="str">
            <v>BG13/30</v>
          </cell>
          <cell r="B55" t="str">
            <v xml:space="preserve">    Bono Global XIII (10,25%)</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0.28742043993796978</v>
          </cell>
          <cell r="AM55">
            <v>0.27878000366426203</v>
          </cell>
          <cell r="AN55">
            <v>0.34568175967741926</v>
          </cell>
          <cell r="AO55">
            <v>0.49272572295794265</v>
          </cell>
          <cell r="AP55">
            <v>0.43216565144175806</v>
          </cell>
          <cell r="AQ55">
            <v>0.44123822789546996</v>
          </cell>
          <cell r="AR55">
            <v>0.6471573215759262</v>
          </cell>
          <cell r="AS55">
            <v>0.64387832139861656</v>
          </cell>
          <cell r="AT55">
            <v>0.65498756196430619</v>
          </cell>
        </row>
        <row r="56">
          <cell r="A56" t="str">
            <v>BG14/31</v>
          </cell>
          <cell r="B56" t="str">
            <v xml:space="preserve">    Bono Global XIV (12%)</v>
          </cell>
          <cell r="AM56">
            <v>0</v>
          </cell>
          <cell r="AN56">
            <v>3.9708816488732389E-3</v>
          </cell>
          <cell r="AO56">
            <v>0.23637557452396593</v>
          </cell>
          <cell r="AP56">
            <v>0.23637557452396582</v>
          </cell>
          <cell r="AQ56">
            <v>0.26747762380343509</v>
          </cell>
          <cell r="AR56">
            <v>0.15594246782740351</v>
          </cell>
          <cell r="AS56">
            <v>0.15594246782740351</v>
          </cell>
          <cell r="AT56">
            <v>0.15594246782740351</v>
          </cell>
        </row>
        <row r="57">
          <cell r="A57" t="str">
            <v>BG15/12</v>
          </cell>
          <cell r="B57" t="str">
            <v xml:space="preserve">    Bono Global XV (12,375%)</v>
          </cell>
          <cell r="AM57">
            <v>0</v>
          </cell>
          <cell r="AN57">
            <v>0.5613595000377033</v>
          </cell>
          <cell r="AO57">
            <v>0.81383710693050426</v>
          </cell>
          <cell r="AP57">
            <v>0.75165427472016444</v>
          </cell>
          <cell r="AQ57">
            <v>0.71638527997264778</v>
          </cell>
          <cell r="AR57">
            <v>0.74117566833313497</v>
          </cell>
          <cell r="AS57">
            <v>0.74248302999736426</v>
          </cell>
          <cell r="AT57">
            <v>0.68718787646462265</v>
          </cell>
        </row>
        <row r="58">
          <cell r="A58" t="str">
            <v>BG16/08$</v>
          </cell>
          <cell r="B58" t="str">
            <v xml:space="preserve">    Bono Global XVI (10,00%-12,00%)</v>
          </cell>
          <cell r="AO58">
            <v>0.68109338731326463</v>
          </cell>
          <cell r="AP58">
            <v>0.66672614214986636</v>
          </cell>
          <cell r="AQ58">
            <v>0.66770435733407218</v>
          </cell>
          <cell r="AR58">
            <v>0.84811656809635072</v>
          </cell>
          <cell r="AS58">
            <v>0.84840087647625695</v>
          </cell>
          <cell r="AT58">
            <v>0.84636933572129891</v>
          </cell>
        </row>
        <row r="59">
          <cell r="A59" t="str">
            <v>BG17/08</v>
          </cell>
          <cell r="B59" t="str">
            <v xml:space="preserve">    Bono Global XVII (7,00%-15,50%)</v>
          </cell>
          <cell r="AO59">
            <v>0.2946457381021908</v>
          </cell>
          <cell r="AP59">
            <v>0.39368857786453293</v>
          </cell>
          <cell r="AQ59">
            <v>0.34866518219282039</v>
          </cell>
          <cell r="AR59">
            <v>0.67121037226203062</v>
          </cell>
          <cell r="AS59">
            <v>0.50270979308841091</v>
          </cell>
          <cell r="AT59">
            <v>0.4868018666157406</v>
          </cell>
        </row>
        <row r="60">
          <cell r="A60" t="str">
            <v>BG18/18</v>
          </cell>
          <cell r="B60" t="str">
            <v xml:space="preserve">    Bono Global XVIII (12,25%)</v>
          </cell>
          <cell r="AO60">
            <v>0.26433976362278566</v>
          </cell>
          <cell r="AP60">
            <v>0.23373408646454538</v>
          </cell>
          <cell r="AQ60">
            <v>0.20377543289636829</v>
          </cell>
          <cell r="AR60">
            <v>0.24884036087114433</v>
          </cell>
          <cell r="AS60">
            <v>0.23466270355658764</v>
          </cell>
          <cell r="AT60">
            <v>0.24159159167743099</v>
          </cell>
        </row>
        <row r="61">
          <cell r="A61" t="str">
            <v>BG19/31</v>
          </cell>
          <cell r="B61" t="str">
            <v xml:space="preserve">    Bono Global XIX (12,00%)</v>
          </cell>
          <cell r="AO61">
            <v>9.3096416304362911E-2</v>
          </cell>
          <cell r="AP61">
            <v>8.2172759992506894E-2</v>
          </cell>
          <cell r="AQ61">
            <v>7.1882336354112619E-2</v>
          </cell>
          <cell r="AR61">
            <v>8.1304304224891738E-2</v>
          </cell>
          <cell r="AS61">
            <v>8.467293292373701E-2</v>
          </cell>
          <cell r="AT61">
            <v>8.2754763115960778E-2</v>
          </cell>
        </row>
        <row r="62">
          <cell r="A62" t="str">
            <v>BG08/Pesificado</v>
          </cell>
          <cell r="B62" t="str">
            <v>Global 2008 7-15,5%/PESIFICADO</v>
          </cell>
        </row>
        <row r="63">
          <cell r="B63" t="str">
            <v>Bono Cupón Cero</v>
          </cell>
        </row>
        <row r="64">
          <cell r="A64" t="str">
            <v>ZCBMA00</v>
          </cell>
          <cell r="B64" t="str">
            <v xml:space="preserve">    Serie A - Venc. 15/10/2000</v>
          </cell>
          <cell r="W64">
            <v>0</v>
          </cell>
          <cell r="X64">
            <v>0</v>
          </cell>
          <cell r="Y64">
            <v>0</v>
          </cell>
          <cell r="Z64">
            <v>0</v>
          </cell>
          <cell r="AA64">
            <v>0</v>
          </cell>
          <cell r="AB64">
            <v>0</v>
          </cell>
          <cell r="AC64">
            <v>0</v>
          </cell>
          <cell r="AD64">
            <v>0</v>
          </cell>
          <cell r="AE64">
            <v>0</v>
          </cell>
          <cell r="AF64">
            <v>0</v>
          </cell>
          <cell r="AG64">
            <v>0</v>
          </cell>
          <cell r="AH64">
            <v>0</v>
          </cell>
          <cell r="AI64">
            <v>1</v>
          </cell>
          <cell r="AJ64">
            <v>1</v>
          </cell>
          <cell r="AK64">
            <v>0.98400080667902667</v>
          </cell>
          <cell r="AL64">
            <v>0.98400038123376776</v>
          </cell>
          <cell r="AM64">
            <v>0</v>
          </cell>
          <cell r="AN64">
            <v>0</v>
          </cell>
          <cell r="AO64">
            <v>0</v>
          </cell>
          <cell r="AP64">
            <v>0</v>
          </cell>
          <cell r="AQ64">
            <v>0</v>
          </cell>
          <cell r="AR64">
            <v>0</v>
          </cell>
          <cell r="AS64">
            <v>0</v>
          </cell>
          <cell r="AT64">
            <v>0</v>
          </cell>
        </row>
        <row r="65">
          <cell r="A65" t="str">
            <v>ZCBMB01</v>
          </cell>
          <cell r="B65" t="str">
            <v xml:space="preserve">    Serie B - Venc. 15/04/2001</v>
          </cell>
          <cell r="W65">
            <v>0</v>
          </cell>
          <cell r="X65">
            <v>0</v>
          </cell>
          <cell r="Y65">
            <v>0</v>
          </cell>
          <cell r="Z65">
            <v>0</v>
          </cell>
          <cell r="AA65">
            <v>0</v>
          </cell>
          <cell r="AB65">
            <v>0</v>
          </cell>
          <cell r="AC65">
            <v>0</v>
          </cell>
          <cell r="AD65">
            <v>0</v>
          </cell>
          <cell r="AE65">
            <v>0</v>
          </cell>
          <cell r="AF65">
            <v>0</v>
          </cell>
          <cell r="AG65">
            <v>0</v>
          </cell>
          <cell r="AH65">
            <v>0</v>
          </cell>
          <cell r="AI65">
            <v>1</v>
          </cell>
          <cell r="AJ65">
            <v>1</v>
          </cell>
          <cell r="AK65">
            <v>0.99200062247235954</v>
          </cell>
          <cell r="AL65">
            <v>0.99200004035670375</v>
          </cell>
          <cell r="AM65">
            <v>0.99200029930440647</v>
          </cell>
          <cell r="AN65">
            <v>0.99200038588781891</v>
          </cell>
          <cell r="AO65">
            <v>0</v>
          </cell>
          <cell r="AP65">
            <v>0</v>
          </cell>
          <cell r="AQ65">
            <v>0</v>
          </cell>
          <cell r="AR65">
            <v>0</v>
          </cell>
          <cell r="AS65">
            <v>0</v>
          </cell>
          <cell r="AT65">
            <v>0</v>
          </cell>
        </row>
        <row r="66">
          <cell r="A66" t="str">
            <v>ZCBMC01</v>
          </cell>
          <cell r="B66" t="str">
            <v xml:space="preserve">    Serie C - Venc. 15/10/2001</v>
          </cell>
          <cell r="W66">
            <v>0</v>
          </cell>
          <cell r="X66">
            <v>0</v>
          </cell>
          <cell r="Y66">
            <v>0</v>
          </cell>
          <cell r="Z66">
            <v>0</v>
          </cell>
          <cell r="AA66">
            <v>0</v>
          </cell>
          <cell r="AB66">
            <v>0</v>
          </cell>
          <cell r="AC66">
            <v>0</v>
          </cell>
          <cell r="AD66">
            <v>0</v>
          </cell>
          <cell r="AE66">
            <v>0</v>
          </cell>
          <cell r="AF66">
            <v>0</v>
          </cell>
          <cell r="AG66">
            <v>0</v>
          </cell>
          <cell r="AH66">
            <v>0</v>
          </cell>
          <cell r="AI66">
            <v>1</v>
          </cell>
          <cell r="AJ66">
            <v>1</v>
          </cell>
          <cell r="AK66">
            <v>0.96918131704560073</v>
          </cell>
          <cell r="AL66">
            <v>0.96918024172187212</v>
          </cell>
          <cell r="AM66">
            <v>0.9851800978116183</v>
          </cell>
          <cell r="AN66">
            <v>0.98517957125363953</v>
          </cell>
          <cell r="AO66">
            <v>1</v>
          </cell>
          <cell r="AP66">
            <v>1</v>
          </cell>
          <cell r="AQ66">
            <v>0</v>
          </cell>
          <cell r="AR66">
            <v>0</v>
          </cell>
          <cell r="AS66">
            <v>0</v>
          </cell>
          <cell r="AT66">
            <v>0</v>
          </cell>
        </row>
        <row r="67">
          <cell r="A67" t="str">
            <v>ZCBMD02</v>
          </cell>
          <cell r="B67" t="str">
            <v xml:space="preserve">    Serie D - Venc. 15/10/2002</v>
          </cell>
          <cell r="W67">
            <v>0</v>
          </cell>
          <cell r="X67">
            <v>0</v>
          </cell>
          <cell r="Y67">
            <v>0</v>
          </cell>
          <cell r="Z67">
            <v>0</v>
          </cell>
          <cell r="AA67">
            <v>0</v>
          </cell>
          <cell r="AB67">
            <v>0</v>
          </cell>
          <cell r="AC67">
            <v>0</v>
          </cell>
          <cell r="AD67">
            <v>0</v>
          </cell>
          <cell r="AE67">
            <v>0</v>
          </cell>
          <cell r="AF67">
            <v>0</v>
          </cell>
          <cell r="AG67">
            <v>0</v>
          </cell>
          <cell r="AH67">
            <v>0</v>
          </cell>
          <cell r="AI67">
            <v>1</v>
          </cell>
          <cell r="AJ67">
            <v>1</v>
          </cell>
          <cell r="AK67">
            <v>0.99200001851250053</v>
          </cell>
          <cell r="AL67">
            <v>0.97600010798885983</v>
          </cell>
          <cell r="AM67">
            <v>0.97600015784096739</v>
          </cell>
          <cell r="AN67">
            <v>0.9920004534341188</v>
          </cell>
          <cell r="AO67">
            <v>0.98400003928333135</v>
          </cell>
          <cell r="AP67">
            <v>0.89359471678688573</v>
          </cell>
          <cell r="AQ67">
            <v>0.89092079728667284</v>
          </cell>
          <cell r="AR67">
            <v>0.96400505724812324</v>
          </cell>
          <cell r="AS67">
            <v>0.96407826996893253</v>
          </cell>
          <cell r="AT67">
            <v>0.92609240496392842</v>
          </cell>
        </row>
        <row r="68">
          <cell r="A68" t="str">
            <v>ZCBME03</v>
          </cell>
          <cell r="B68" t="str">
            <v xml:space="preserve">    Serie E - Venc. 15/10/2003</v>
          </cell>
          <cell r="W68">
            <v>0</v>
          </cell>
          <cell r="X68">
            <v>0</v>
          </cell>
          <cell r="Y68">
            <v>0</v>
          </cell>
          <cell r="Z68">
            <v>0</v>
          </cell>
          <cell r="AA68">
            <v>0</v>
          </cell>
          <cell r="AB68">
            <v>0</v>
          </cell>
          <cell r="AC68">
            <v>0</v>
          </cell>
          <cell r="AD68">
            <v>0</v>
          </cell>
          <cell r="AE68">
            <v>0</v>
          </cell>
          <cell r="AF68">
            <v>0</v>
          </cell>
          <cell r="AG68">
            <v>0</v>
          </cell>
          <cell r="AH68">
            <v>0</v>
          </cell>
          <cell r="AI68">
            <v>0.91200145059331628</v>
          </cell>
          <cell r="AJ68">
            <v>0.91200321561720454</v>
          </cell>
          <cell r="AK68">
            <v>0.85400536426231255</v>
          </cell>
          <cell r="AL68">
            <v>0.85400641739794858</v>
          </cell>
          <cell r="AM68">
            <v>0.85400765520473831</v>
          </cell>
          <cell r="AN68">
            <v>0.87127001707503626</v>
          </cell>
          <cell r="AO68">
            <v>0.84545304212287131</v>
          </cell>
          <cell r="AP68">
            <v>0.76176002995092351</v>
          </cell>
          <cell r="AQ68">
            <v>0.74228514745688601</v>
          </cell>
          <cell r="AR68">
            <v>0.69501849965371487</v>
          </cell>
          <cell r="AS68">
            <v>0.49246005713170904</v>
          </cell>
          <cell r="AT68">
            <v>0.49298770233953326</v>
          </cell>
        </row>
        <row r="69">
          <cell r="A69" t="str">
            <v>ZCBMF04</v>
          </cell>
          <cell r="B69" t="str">
            <v xml:space="preserve">    Serie F - Venc. 15/10/2004</v>
          </cell>
          <cell r="W69">
            <v>0</v>
          </cell>
          <cell r="X69">
            <v>0</v>
          </cell>
          <cell r="Y69">
            <v>0</v>
          </cell>
          <cell r="Z69">
            <v>0</v>
          </cell>
          <cell r="AA69">
            <v>0</v>
          </cell>
          <cell r="AB69">
            <v>0</v>
          </cell>
          <cell r="AC69">
            <v>0</v>
          </cell>
          <cell r="AD69">
            <v>0</v>
          </cell>
          <cell r="AE69">
            <v>0</v>
          </cell>
          <cell r="AF69">
            <v>0</v>
          </cell>
          <cell r="AG69">
            <v>0</v>
          </cell>
          <cell r="AH69">
            <v>0</v>
          </cell>
          <cell r="AI69">
            <v>0.96000103960317573</v>
          </cell>
          <cell r="AJ69">
            <v>0.96000038989373382</v>
          </cell>
          <cell r="AK69">
            <v>0.96000040121018282</v>
          </cell>
          <cell r="AL69">
            <v>0.95600017446634733</v>
          </cell>
          <cell r="AM69">
            <v>0.95340305870415643</v>
          </cell>
          <cell r="AN69">
            <v>0.996</v>
          </cell>
          <cell r="AO69">
            <v>0.996</v>
          </cell>
          <cell r="AP69">
            <v>0.98784000530811966</v>
          </cell>
          <cell r="AQ69">
            <v>0.9864985564418689</v>
          </cell>
          <cell r="AR69">
            <v>0.93503636260596468</v>
          </cell>
          <cell r="AS69">
            <v>0.92152390313584531</v>
          </cell>
          <cell r="AT69">
            <v>0.90777349893147674</v>
          </cell>
        </row>
        <row r="70">
          <cell r="B70" t="str">
            <v>Euronotas (Total)</v>
          </cell>
        </row>
        <row r="71">
          <cell r="B71" t="str">
            <v>Euronotas en Dólares</v>
          </cell>
        </row>
        <row r="72">
          <cell r="B72" t="str">
            <v>Euronotas en Pesos</v>
          </cell>
        </row>
        <row r="73">
          <cell r="B73" t="str">
            <v>Euronotas en Yenes</v>
          </cell>
        </row>
        <row r="74">
          <cell r="B74" t="str">
            <v>Euronotas en Monedas del Area Euro</v>
          </cell>
        </row>
        <row r="75">
          <cell r="B75" t="str">
            <v>Euronotas en Otras Monedas</v>
          </cell>
        </row>
        <row r="76">
          <cell r="A76" t="str">
            <v>EL/USD-01</v>
          </cell>
          <cell r="B76" t="str">
            <v xml:space="preserve">    Euronota I (11%)</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row>
        <row r="77">
          <cell r="A77" t="str">
            <v>EL/USD-02</v>
          </cell>
          <cell r="B77" t="str">
            <v xml:space="preserve">    Euronota II (9.5%)</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row>
        <row r="78">
          <cell r="A78" t="str">
            <v>EL/USD-03</v>
          </cell>
          <cell r="B78" t="str">
            <v xml:space="preserve">    Euronota III (8,25%)</v>
          </cell>
          <cell r="W78">
            <v>1</v>
          </cell>
          <cell r="X78">
            <v>1</v>
          </cell>
          <cell r="Y78">
            <v>1</v>
          </cell>
          <cell r="Z78">
            <v>1</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row>
        <row r="79">
          <cell r="A79" t="str">
            <v>EL/USD-04</v>
          </cell>
          <cell r="B79" t="str">
            <v xml:space="preserve">    Euronota IV (7.46%)</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row>
        <row r="80">
          <cell r="A80" t="str">
            <v>EL/USD-05</v>
          </cell>
          <cell r="B80" t="str">
            <v xml:space="preserve">    Euronota V (8.09%)</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row>
        <row r="81">
          <cell r="A81" t="str">
            <v>EL/USD-06</v>
          </cell>
          <cell r="B81" t="str">
            <v xml:space="preserve">    Euronota VI (6.875%)</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row>
        <row r="82">
          <cell r="A82" t="str">
            <v>EL/USD-07</v>
          </cell>
          <cell r="B82" t="str">
            <v xml:space="preserve">    Euronota VII (8.25%)</v>
          </cell>
          <cell r="W82">
            <v>1</v>
          </cell>
          <cell r="X82">
            <v>1</v>
          </cell>
          <cell r="Y82">
            <v>1</v>
          </cell>
          <cell r="Z82">
            <v>1</v>
          </cell>
          <cell r="AA82">
            <v>1</v>
          </cell>
          <cell r="AB82">
            <v>1</v>
          </cell>
          <cell r="AC82">
            <v>1</v>
          </cell>
          <cell r="AD82">
            <v>1</v>
          </cell>
          <cell r="AE82">
            <v>1</v>
          </cell>
          <cell r="AF82">
            <v>1</v>
          </cell>
          <cell r="AG82">
            <v>1</v>
          </cell>
          <cell r="AH82">
            <v>1</v>
          </cell>
          <cell r="AI82">
            <v>1</v>
          </cell>
          <cell r="AJ82">
            <v>1</v>
          </cell>
          <cell r="AK82">
            <v>1</v>
          </cell>
          <cell r="AL82">
            <v>0</v>
          </cell>
          <cell r="AM82">
            <v>0</v>
          </cell>
          <cell r="AN82">
            <v>0</v>
          </cell>
          <cell r="AO82">
            <v>0</v>
          </cell>
          <cell r="AP82">
            <v>0</v>
          </cell>
          <cell r="AQ82">
            <v>0</v>
          </cell>
          <cell r="AR82">
            <v>0</v>
          </cell>
          <cell r="AS82">
            <v>0</v>
          </cell>
          <cell r="AT82">
            <v>0</v>
          </cell>
        </row>
        <row r="83">
          <cell r="A83" t="str">
            <v>EL/DEM-08</v>
          </cell>
          <cell r="B83" t="str">
            <v xml:space="preserve">    Euronota VIII DM (8%)</v>
          </cell>
          <cell r="W83">
            <v>1</v>
          </cell>
          <cell r="X83">
            <v>1</v>
          </cell>
          <cell r="Y83">
            <v>1</v>
          </cell>
          <cell r="Z83">
            <v>1</v>
          </cell>
          <cell r="AA83">
            <v>1</v>
          </cell>
          <cell r="AB83">
            <v>1</v>
          </cell>
          <cell r="AC83">
            <v>1</v>
          </cell>
          <cell r="AD83">
            <v>1</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row>
        <row r="84">
          <cell r="A84" t="str">
            <v>EL/USD-09</v>
          </cell>
          <cell r="B84" t="str">
            <v xml:space="preserve">    Euronota IX (LS+1%)</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row>
        <row r="85">
          <cell r="A85" t="str">
            <v>EL/JPY-10</v>
          </cell>
          <cell r="B85" t="str">
            <v xml:space="preserve">    Euronota X  Y (LT+1.3%)</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row>
        <row r="86">
          <cell r="A86" t="str">
            <v>EL/DEM-11</v>
          </cell>
          <cell r="B86" t="str">
            <v xml:space="preserve">    Euronota XI DM (8.00%)</v>
          </cell>
          <cell r="W86">
            <v>1</v>
          </cell>
          <cell r="X86">
            <v>1</v>
          </cell>
          <cell r="Y86">
            <v>1</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row>
        <row r="87">
          <cell r="A87" t="str">
            <v>EL/JPY-12</v>
          </cell>
          <cell r="B87" t="str">
            <v xml:space="preserve">    Euronota XII  Y (5%)</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row>
        <row r="88">
          <cell r="A88" t="str">
            <v>EL/NLG-13</v>
          </cell>
          <cell r="B88" t="str">
            <v xml:space="preserve">    Euronota XIII FH1 (8%)</v>
          </cell>
          <cell r="W88">
            <v>1</v>
          </cell>
          <cell r="X88">
            <v>1</v>
          </cell>
          <cell r="Y88">
            <v>1</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row>
        <row r="89">
          <cell r="A89" t="str">
            <v>EL/USD-14</v>
          </cell>
          <cell r="B89" t="str">
            <v xml:space="preserve">    Euronota XIV (Dragones LT+1.75)</v>
          </cell>
          <cell r="W89">
            <v>1</v>
          </cell>
          <cell r="X89">
            <v>1</v>
          </cell>
          <cell r="Y89">
            <v>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row>
        <row r="90">
          <cell r="A90" t="str">
            <v>EL/DEM-15</v>
          </cell>
          <cell r="B90" t="str">
            <v xml:space="preserve">    Euronota XV DM (6.125%)</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row>
        <row r="91">
          <cell r="A91" t="str">
            <v>EL/ATS-16</v>
          </cell>
          <cell r="B91" t="str">
            <v xml:space="preserve">    Euronota XVI ATS (8%)</v>
          </cell>
          <cell r="W91">
            <v>1</v>
          </cell>
          <cell r="X91">
            <v>1</v>
          </cell>
          <cell r="Y91">
            <v>1</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row>
        <row r="92">
          <cell r="A92" t="str">
            <v>EL/JPY-17</v>
          </cell>
          <cell r="B92" t="str">
            <v xml:space="preserve">    Euronota XVII Y (LT+1.875%)</v>
          </cell>
          <cell r="W92">
            <v>1</v>
          </cell>
          <cell r="X92">
            <v>1</v>
          </cell>
          <cell r="Y92">
            <v>1</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row>
        <row r="93">
          <cell r="A93" t="str">
            <v>EL/CAD-18</v>
          </cell>
          <cell r="B93" t="str">
            <v xml:space="preserve">    Euronota XVIII CAN (Swap L+2.1%)</v>
          </cell>
          <cell r="W93">
            <v>1</v>
          </cell>
          <cell r="X93">
            <v>1</v>
          </cell>
          <cell r="Y93">
            <v>1</v>
          </cell>
          <cell r="Z93">
            <v>1</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row>
        <row r="94">
          <cell r="A94" t="str">
            <v>EL/ITL-19</v>
          </cell>
          <cell r="B94" t="str">
            <v xml:space="preserve">    Euronota XIX LIT (13.45%)</v>
          </cell>
          <cell r="W94">
            <v>1</v>
          </cell>
          <cell r="X94">
            <v>1</v>
          </cell>
          <cell r="Y94">
            <v>1</v>
          </cell>
          <cell r="Z94">
            <v>1</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row>
        <row r="95">
          <cell r="A95" t="str">
            <v>EL/JPY-20</v>
          </cell>
          <cell r="B95" t="str">
            <v xml:space="preserve">    Euronota XX Y (LT+1.9%)</v>
          </cell>
          <cell r="W95">
            <v>1</v>
          </cell>
          <cell r="X95">
            <v>1</v>
          </cell>
          <cell r="Y95">
            <v>1</v>
          </cell>
          <cell r="Z95">
            <v>1</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row>
        <row r="96">
          <cell r="A96" t="str">
            <v>EL/JPY-21</v>
          </cell>
          <cell r="B96" t="str">
            <v xml:space="preserve">    Euronota XXI Y (LS+1.65%)</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row>
        <row r="97">
          <cell r="A97" t="str">
            <v>EL/ESP-22</v>
          </cell>
          <cell r="B97" t="str">
            <v xml:space="preserve">    Euronota XXII Ptas (Swap LS+1.84%)</v>
          </cell>
          <cell r="W97">
            <v>1</v>
          </cell>
          <cell r="X97">
            <v>1</v>
          </cell>
          <cell r="Y97">
            <v>1</v>
          </cell>
          <cell r="Z97">
            <v>1</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row>
        <row r="98">
          <cell r="A98" t="str">
            <v>EL/USD-23</v>
          </cell>
          <cell r="B98" t="str">
            <v xml:space="preserve">    Euronota XXIII (LS+2%)</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row>
        <row r="99">
          <cell r="A99" t="str">
            <v>EL/LIB-24</v>
          </cell>
          <cell r="B99" t="str">
            <v xml:space="preserve">    Euronota XXIV LIB (LS+1.75%)</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row>
        <row r="100">
          <cell r="A100" t="str">
            <v>EL/JPY-25</v>
          </cell>
          <cell r="B100" t="str">
            <v xml:space="preserve">    Euronota XXV Y (7.10%)</v>
          </cell>
          <cell r="W100">
            <v>1</v>
          </cell>
          <cell r="X100">
            <v>1</v>
          </cell>
          <cell r="Y100">
            <v>1</v>
          </cell>
          <cell r="Z100">
            <v>1</v>
          </cell>
          <cell r="AA100">
            <v>1</v>
          </cell>
          <cell r="AB100">
            <v>1</v>
          </cell>
          <cell r="AC100">
            <v>1</v>
          </cell>
          <cell r="AD100">
            <v>1</v>
          </cell>
          <cell r="AE100">
            <v>1</v>
          </cell>
          <cell r="AF100">
            <v>1</v>
          </cell>
          <cell r="AG100">
            <v>1</v>
          </cell>
          <cell r="AH100">
            <v>1</v>
          </cell>
          <cell r="AI100">
            <v>0</v>
          </cell>
          <cell r="AJ100">
            <v>0</v>
          </cell>
          <cell r="AK100">
            <v>0</v>
          </cell>
          <cell r="AL100">
            <v>0</v>
          </cell>
          <cell r="AM100">
            <v>0</v>
          </cell>
          <cell r="AN100">
            <v>0</v>
          </cell>
          <cell r="AO100">
            <v>0</v>
          </cell>
          <cell r="AP100">
            <v>0</v>
          </cell>
          <cell r="AQ100">
            <v>0</v>
          </cell>
          <cell r="AR100">
            <v>0</v>
          </cell>
          <cell r="AS100">
            <v>0</v>
          </cell>
          <cell r="AT100">
            <v>0</v>
          </cell>
        </row>
        <row r="101">
          <cell r="A101" t="str">
            <v>EL/JPY-26</v>
          </cell>
          <cell r="B101" t="str">
            <v xml:space="preserve">    Euronota XXVI Y (6%)</v>
          </cell>
          <cell r="W101">
            <v>1</v>
          </cell>
          <cell r="X101">
            <v>1</v>
          </cell>
          <cell r="Y101">
            <v>1</v>
          </cell>
          <cell r="Z101">
            <v>1</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row>
        <row r="102">
          <cell r="A102" t="str">
            <v>EL/FRF-27</v>
          </cell>
          <cell r="B102" t="str">
            <v xml:space="preserve">    Euronota XXVII FFr (9,875%)</v>
          </cell>
          <cell r="W102">
            <v>1</v>
          </cell>
          <cell r="X102">
            <v>1</v>
          </cell>
          <cell r="Y102">
            <v>1</v>
          </cell>
          <cell r="Z102">
            <v>1</v>
          </cell>
          <cell r="AA102">
            <v>1</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row>
        <row r="103">
          <cell r="A103" t="str">
            <v>EL/DEM-28</v>
          </cell>
          <cell r="B103" t="str">
            <v xml:space="preserve">    Euronota XXVIII DM (9.25% anual)</v>
          </cell>
          <cell r="W103">
            <v>1</v>
          </cell>
          <cell r="X103">
            <v>1</v>
          </cell>
          <cell r="Y103">
            <v>1</v>
          </cell>
          <cell r="Z103">
            <v>1</v>
          </cell>
          <cell r="AA103">
            <v>1</v>
          </cell>
          <cell r="AB103">
            <v>1</v>
          </cell>
          <cell r="AC103">
            <v>1</v>
          </cell>
          <cell r="AD103">
            <v>1</v>
          </cell>
          <cell r="AE103">
            <v>1</v>
          </cell>
          <cell r="AF103">
            <v>1</v>
          </cell>
          <cell r="AG103">
            <v>1</v>
          </cell>
          <cell r="AH103">
            <v>1</v>
          </cell>
          <cell r="AI103">
            <v>1</v>
          </cell>
          <cell r="AJ103">
            <v>1</v>
          </cell>
          <cell r="AK103">
            <v>1</v>
          </cell>
          <cell r="AL103">
            <v>0</v>
          </cell>
          <cell r="AM103">
            <v>0</v>
          </cell>
          <cell r="AN103">
            <v>0</v>
          </cell>
          <cell r="AO103">
            <v>0</v>
          </cell>
          <cell r="AP103">
            <v>0</v>
          </cell>
          <cell r="AQ103">
            <v>0</v>
          </cell>
          <cell r="AR103">
            <v>0</v>
          </cell>
          <cell r="AS103">
            <v>0</v>
          </cell>
          <cell r="AT103">
            <v>0</v>
          </cell>
        </row>
        <row r="104">
          <cell r="A104" t="str">
            <v>EL/JPY-29</v>
          </cell>
          <cell r="B104" t="str">
            <v xml:space="preserve">    Euronota XXIX Yenes (5.5%) Swap Dls.</v>
          </cell>
          <cell r="W104">
            <v>1</v>
          </cell>
          <cell r="X104">
            <v>1</v>
          </cell>
          <cell r="Y104">
            <v>1</v>
          </cell>
          <cell r="Z104">
            <v>1</v>
          </cell>
          <cell r="AA104">
            <v>1</v>
          </cell>
          <cell r="AB104">
            <v>1</v>
          </cell>
          <cell r="AC104">
            <v>1</v>
          </cell>
          <cell r="AD104">
            <v>1</v>
          </cell>
          <cell r="AE104">
            <v>1</v>
          </cell>
          <cell r="AF104">
            <v>1</v>
          </cell>
          <cell r="AG104">
            <v>1</v>
          </cell>
          <cell r="AH104">
            <v>1</v>
          </cell>
          <cell r="AI104">
            <v>1</v>
          </cell>
          <cell r="AJ104">
            <v>1</v>
          </cell>
          <cell r="AK104">
            <v>1</v>
          </cell>
          <cell r="AL104">
            <v>0</v>
          </cell>
          <cell r="AM104">
            <v>0</v>
          </cell>
          <cell r="AN104">
            <v>0</v>
          </cell>
          <cell r="AO104">
            <v>0</v>
          </cell>
          <cell r="AP104">
            <v>0</v>
          </cell>
          <cell r="AQ104">
            <v>0</v>
          </cell>
          <cell r="AR104">
            <v>0</v>
          </cell>
          <cell r="AS104">
            <v>0</v>
          </cell>
          <cell r="AT104">
            <v>0</v>
          </cell>
        </row>
        <row r="105">
          <cell r="A105" t="str">
            <v>EL/FRS-30</v>
          </cell>
          <cell r="B105" t="str">
            <v xml:space="preserve">    Euronota XXX Chf (7.125%)</v>
          </cell>
          <cell r="W105">
            <v>1</v>
          </cell>
          <cell r="X105">
            <v>1</v>
          </cell>
          <cell r="Y105">
            <v>1</v>
          </cell>
          <cell r="Z105">
            <v>1</v>
          </cell>
          <cell r="AA105">
            <v>1</v>
          </cell>
          <cell r="AB105">
            <v>1</v>
          </cell>
          <cell r="AC105">
            <v>1</v>
          </cell>
          <cell r="AD105">
            <v>1</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row>
        <row r="106">
          <cell r="A106" t="str">
            <v>EL/DEM-31</v>
          </cell>
          <cell r="B106" t="str">
            <v xml:space="preserve">    Euronota XXXI DM (10.5%)</v>
          </cell>
          <cell r="W106">
            <v>1</v>
          </cell>
          <cell r="X106">
            <v>1</v>
          </cell>
          <cell r="Y106">
            <v>1</v>
          </cell>
          <cell r="Z106">
            <v>1</v>
          </cell>
          <cell r="AA106">
            <v>1</v>
          </cell>
          <cell r="AB106">
            <v>1</v>
          </cell>
          <cell r="AC106">
            <v>1</v>
          </cell>
          <cell r="AD106">
            <v>1</v>
          </cell>
          <cell r="AE106">
            <v>1</v>
          </cell>
          <cell r="AF106">
            <v>1</v>
          </cell>
          <cell r="AG106">
            <v>1</v>
          </cell>
          <cell r="AH106">
            <v>1</v>
          </cell>
          <cell r="AI106">
            <v>0.9972342365057506</v>
          </cell>
          <cell r="AJ106">
            <v>0.99708549686752324</v>
          </cell>
          <cell r="AK106">
            <v>0.99706803325664262</v>
          </cell>
          <cell r="AL106">
            <v>0.99680130176987203</v>
          </cell>
          <cell r="AM106">
            <v>0.99696437399417281</v>
          </cell>
          <cell r="AN106">
            <v>0.99702413209595708</v>
          </cell>
          <cell r="AO106">
            <v>1</v>
          </cell>
          <cell r="AP106">
            <v>1</v>
          </cell>
          <cell r="AQ106">
            <v>1</v>
          </cell>
          <cell r="AR106">
            <v>1</v>
          </cell>
          <cell r="AS106">
            <v>1</v>
          </cell>
          <cell r="AT106">
            <v>1</v>
          </cell>
        </row>
        <row r="107">
          <cell r="A107" t="str">
            <v>EL/JPY-32</v>
          </cell>
          <cell r="B107" t="str">
            <v xml:space="preserve">    Euronota XXXII Y (5%)</v>
          </cell>
          <cell r="W107">
            <v>1</v>
          </cell>
          <cell r="X107">
            <v>1</v>
          </cell>
          <cell r="Y107">
            <v>1</v>
          </cell>
          <cell r="Z107">
            <v>1</v>
          </cell>
          <cell r="AA107">
            <v>1</v>
          </cell>
          <cell r="AB107">
            <v>1</v>
          </cell>
          <cell r="AC107">
            <v>1</v>
          </cell>
          <cell r="AD107">
            <v>1</v>
          </cell>
          <cell r="AE107">
            <v>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row>
        <row r="108">
          <cell r="A108" t="str">
            <v>EL/ATS-33</v>
          </cell>
          <cell r="B108" t="str">
            <v xml:space="preserve">    Euronota XXXIII ATS (8.5%)</v>
          </cell>
          <cell r="W108">
            <v>1</v>
          </cell>
          <cell r="X108">
            <v>1</v>
          </cell>
          <cell r="Y108">
            <v>1</v>
          </cell>
          <cell r="Z108">
            <v>1</v>
          </cell>
          <cell r="AA108">
            <v>1</v>
          </cell>
          <cell r="AB108">
            <v>1</v>
          </cell>
          <cell r="AC108">
            <v>1</v>
          </cell>
          <cell r="AD108">
            <v>1</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row>
        <row r="109">
          <cell r="A109" t="str">
            <v>EL/JPY-34</v>
          </cell>
          <cell r="B109" t="str">
            <v xml:space="preserve">    Euronota XXXIV Y (3.5%)</v>
          </cell>
          <cell r="W109">
            <v>1</v>
          </cell>
          <cell r="X109">
            <v>1</v>
          </cell>
          <cell r="Y109">
            <v>1</v>
          </cell>
          <cell r="Z109">
            <v>1</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row>
        <row r="110">
          <cell r="A110" t="str">
            <v>EL/USD-35</v>
          </cell>
          <cell r="B110" t="str">
            <v xml:space="preserve">    Euronota XXXV (9.17%)</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row>
        <row r="111">
          <cell r="A111" t="str">
            <v>EL/JPY-36</v>
          </cell>
          <cell r="B111" t="str">
            <v xml:space="preserve">    Euronota XXXVI Yenes (3.25%)</v>
          </cell>
          <cell r="W111">
            <v>1</v>
          </cell>
          <cell r="X111">
            <v>1</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row>
        <row r="112">
          <cell r="A112" t="str">
            <v>EL/DEM-37</v>
          </cell>
          <cell r="B112" t="str">
            <v xml:space="preserve">    Euronota XXXVII DM (10.25%)</v>
          </cell>
          <cell r="W112">
            <v>1</v>
          </cell>
          <cell r="X112">
            <v>1</v>
          </cell>
          <cell r="Y112">
            <v>1</v>
          </cell>
          <cell r="Z112">
            <v>1</v>
          </cell>
          <cell r="AA112">
            <v>1</v>
          </cell>
          <cell r="AB112">
            <v>1</v>
          </cell>
          <cell r="AC112">
            <v>1</v>
          </cell>
          <cell r="AD112">
            <v>1</v>
          </cell>
          <cell r="AE112">
            <v>1</v>
          </cell>
          <cell r="AF112">
            <v>1</v>
          </cell>
          <cell r="AG112">
            <v>1</v>
          </cell>
          <cell r="AH112">
            <v>1</v>
          </cell>
          <cell r="AI112">
            <v>1</v>
          </cell>
          <cell r="AJ112">
            <v>1</v>
          </cell>
          <cell r="AK112">
            <v>1</v>
          </cell>
          <cell r="AL112">
            <v>1</v>
          </cell>
          <cell r="AM112">
            <v>1</v>
          </cell>
          <cell r="AN112">
            <v>1</v>
          </cell>
          <cell r="AO112">
            <v>1</v>
          </cell>
          <cell r="AP112">
            <v>1</v>
          </cell>
          <cell r="AQ112">
            <v>1</v>
          </cell>
          <cell r="AR112">
            <v>1</v>
          </cell>
          <cell r="AS112">
            <v>1</v>
          </cell>
          <cell r="AT112">
            <v>1</v>
          </cell>
        </row>
        <row r="113">
          <cell r="A113" t="str">
            <v>EL/ITL-38</v>
          </cell>
          <cell r="B113" t="str">
            <v xml:space="preserve">    Euronota XXXVIII LIT (13.25%)</v>
          </cell>
          <cell r="W113">
            <v>1</v>
          </cell>
          <cell r="X113">
            <v>1</v>
          </cell>
          <cell r="Y113">
            <v>1</v>
          </cell>
          <cell r="Z113">
            <v>1</v>
          </cell>
          <cell r="AA113">
            <v>1</v>
          </cell>
          <cell r="AB113">
            <v>1</v>
          </cell>
          <cell r="AC113">
            <v>1</v>
          </cell>
          <cell r="AD113">
            <v>1</v>
          </cell>
          <cell r="AE113">
            <v>1</v>
          </cell>
          <cell r="AF113">
            <v>1</v>
          </cell>
          <cell r="AG113">
            <v>1</v>
          </cell>
          <cell r="AH113">
            <v>1</v>
          </cell>
          <cell r="AI113">
            <v>1</v>
          </cell>
          <cell r="AJ113">
            <v>1</v>
          </cell>
          <cell r="AK113">
            <v>1</v>
          </cell>
          <cell r="AL113">
            <v>1</v>
          </cell>
          <cell r="AM113">
            <v>1</v>
          </cell>
          <cell r="AN113">
            <v>0</v>
          </cell>
          <cell r="AO113">
            <v>0</v>
          </cell>
          <cell r="AP113">
            <v>0</v>
          </cell>
          <cell r="AQ113">
            <v>0</v>
          </cell>
          <cell r="AR113">
            <v>0</v>
          </cell>
          <cell r="AS113">
            <v>0</v>
          </cell>
          <cell r="AT113">
            <v>0</v>
          </cell>
        </row>
        <row r="114">
          <cell r="A114" t="str">
            <v>EL/JPY-39</v>
          </cell>
          <cell r="B114" t="str">
            <v xml:space="preserve">    Euronota XXXIL Y (7.4%)</v>
          </cell>
          <cell r="W114">
            <v>1</v>
          </cell>
          <cell r="X114">
            <v>1</v>
          </cell>
          <cell r="Y114">
            <v>1</v>
          </cell>
          <cell r="Z114">
            <v>1</v>
          </cell>
          <cell r="AA114">
            <v>1</v>
          </cell>
          <cell r="AB114">
            <v>1</v>
          </cell>
          <cell r="AC114">
            <v>1</v>
          </cell>
          <cell r="AD114">
            <v>1</v>
          </cell>
          <cell r="AE114">
            <v>1</v>
          </cell>
          <cell r="AF114">
            <v>1</v>
          </cell>
          <cell r="AG114">
            <v>1</v>
          </cell>
          <cell r="AH114">
            <v>1</v>
          </cell>
          <cell r="AI114">
            <v>1</v>
          </cell>
          <cell r="AJ114">
            <v>1</v>
          </cell>
          <cell r="AK114">
            <v>1</v>
          </cell>
          <cell r="AL114">
            <v>1</v>
          </cell>
          <cell r="AM114">
            <v>1</v>
          </cell>
          <cell r="AN114">
            <v>1</v>
          </cell>
          <cell r="AO114">
            <v>1</v>
          </cell>
          <cell r="AP114">
            <v>1</v>
          </cell>
          <cell r="AQ114">
            <v>1</v>
          </cell>
          <cell r="AR114">
            <v>1</v>
          </cell>
          <cell r="AS114">
            <v>1</v>
          </cell>
          <cell r="AT114">
            <v>1</v>
          </cell>
        </row>
        <row r="115">
          <cell r="A115" t="str">
            <v>EL/DEM-40</v>
          </cell>
          <cell r="B115" t="str">
            <v xml:space="preserve">    Euronota XL DM (11.25%)</v>
          </cell>
          <cell r="W115">
            <v>1</v>
          </cell>
          <cell r="X115">
            <v>1</v>
          </cell>
          <cell r="Y115">
            <v>1</v>
          </cell>
          <cell r="Z115">
            <v>1</v>
          </cell>
          <cell r="AA115">
            <v>1</v>
          </cell>
          <cell r="AB115">
            <v>1</v>
          </cell>
          <cell r="AC115">
            <v>1</v>
          </cell>
          <cell r="AD115">
            <v>1</v>
          </cell>
          <cell r="AE115">
            <v>1</v>
          </cell>
          <cell r="AF115">
            <v>1</v>
          </cell>
          <cell r="AG115">
            <v>1</v>
          </cell>
          <cell r="AH115">
            <v>1</v>
          </cell>
          <cell r="AI115">
            <v>1</v>
          </cell>
          <cell r="AJ115">
            <v>1</v>
          </cell>
          <cell r="AK115">
            <v>1</v>
          </cell>
          <cell r="AL115">
            <v>1</v>
          </cell>
          <cell r="AM115">
            <v>1</v>
          </cell>
          <cell r="AN115">
            <v>1</v>
          </cell>
          <cell r="AO115">
            <v>1</v>
          </cell>
          <cell r="AP115">
            <v>1</v>
          </cell>
          <cell r="AQ115">
            <v>1</v>
          </cell>
          <cell r="AR115">
            <v>1</v>
          </cell>
          <cell r="AS115">
            <v>1</v>
          </cell>
          <cell r="AT115">
            <v>1</v>
          </cell>
        </row>
        <row r="116">
          <cell r="A116" t="str">
            <v>EL/ATS-41</v>
          </cell>
          <cell r="B116" t="str">
            <v xml:space="preserve">    Euronota XLI ATS (9%)</v>
          </cell>
          <cell r="W116">
            <v>1</v>
          </cell>
          <cell r="X116">
            <v>1</v>
          </cell>
          <cell r="Y116">
            <v>1</v>
          </cell>
          <cell r="Z116">
            <v>1</v>
          </cell>
          <cell r="AA116">
            <v>1</v>
          </cell>
          <cell r="AB116">
            <v>1</v>
          </cell>
          <cell r="AC116">
            <v>1</v>
          </cell>
          <cell r="AD116">
            <v>1</v>
          </cell>
          <cell r="AE116">
            <v>1</v>
          </cell>
          <cell r="AF116">
            <v>1</v>
          </cell>
          <cell r="AG116">
            <v>1</v>
          </cell>
          <cell r="AH116">
            <v>1</v>
          </cell>
          <cell r="AI116">
            <v>1</v>
          </cell>
          <cell r="AJ116">
            <v>1</v>
          </cell>
          <cell r="AK116">
            <v>1</v>
          </cell>
          <cell r="AL116">
            <v>1</v>
          </cell>
          <cell r="AM116">
            <v>1</v>
          </cell>
          <cell r="AN116">
            <v>1</v>
          </cell>
          <cell r="AO116">
            <v>0</v>
          </cell>
          <cell r="AP116">
            <v>0</v>
          </cell>
          <cell r="AQ116">
            <v>0</v>
          </cell>
          <cell r="AR116">
            <v>0</v>
          </cell>
          <cell r="AS116">
            <v>0</v>
          </cell>
          <cell r="AT116">
            <v>0</v>
          </cell>
        </row>
        <row r="117">
          <cell r="A117" t="str">
            <v>EL/JPY-42</v>
          </cell>
          <cell r="B117" t="str">
            <v xml:space="preserve">    Euronota XLII Y (7.4%)</v>
          </cell>
          <cell r="W117">
            <v>1</v>
          </cell>
          <cell r="X117">
            <v>1</v>
          </cell>
          <cell r="Y117">
            <v>1</v>
          </cell>
          <cell r="Z117">
            <v>1</v>
          </cell>
          <cell r="AA117">
            <v>1</v>
          </cell>
          <cell r="AB117">
            <v>1</v>
          </cell>
          <cell r="AC117">
            <v>1</v>
          </cell>
          <cell r="AD117">
            <v>1</v>
          </cell>
          <cell r="AE117">
            <v>1</v>
          </cell>
          <cell r="AF117">
            <v>1</v>
          </cell>
          <cell r="AG117">
            <v>1</v>
          </cell>
          <cell r="AH117">
            <v>1</v>
          </cell>
          <cell r="AI117">
            <v>1</v>
          </cell>
          <cell r="AJ117">
            <v>1</v>
          </cell>
          <cell r="AK117">
            <v>1</v>
          </cell>
          <cell r="AL117">
            <v>1</v>
          </cell>
          <cell r="AM117">
            <v>1</v>
          </cell>
          <cell r="AN117">
            <v>1</v>
          </cell>
          <cell r="AO117">
            <v>1</v>
          </cell>
          <cell r="AP117">
            <v>1</v>
          </cell>
          <cell r="AQ117">
            <v>1</v>
          </cell>
          <cell r="AR117">
            <v>1</v>
          </cell>
          <cell r="AS117">
            <v>1</v>
          </cell>
          <cell r="AT117">
            <v>1</v>
          </cell>
        </row>
        <row r="118">
          <cell r="A118" t="str">
            <v>EL/JPY-43</v>
          </cell>
          <cell r="B118" t="str">
            <v xml:space="preserve">    Euronota XLIII Y (5.5%)</v>
          </cell>
          <cell r="W118">
            <v>1</v>
          </cell>
          <cell r="X118">
            <v>1</v>
          </cell>
          <cell r="Y118">
            <v>1</v>
          </cell>
          <cell r="Z118">
            <v>1</v>
          </cell>
          <cell r="AA118">
            <v>1</v>
          </cell>
          <cell r="AB118">
            <v>1</v>
          </cell>
          <cell r="AC118">
            <v>1</v>
          </cell>
          <cell r="AD118">
            <v>1</v>
          </cell>
          <cell r="AE118">
            <v>1</v>
          </cell>
          <cell r="AF118">
            <v>1</v>
          </cell>
          <cell r="AG118">
            <v>1</v>
          </cell>
          <cell r="AH118">
            <v>1</v>
          </cell>
          <cell r="AI118">
            <v>1</v>
          </cell>
          <cell r="AJ118">
            <v>1</v>
          </cell>
          <cell r="AK118">
            <v>1</v>
          </cell>
          <cell r="AL118">
            <v>1</v>
          </cell>
          <cell r="AM118">
            <v>1</v>
          </cell>
          <cell r="AN118">
            <v>0</v>
          </cell>
          <cell r="AO118">
            <v>0</v>
          </cell>
          <cell r="AP118">
            <v>0</v>
          </cell>
          <cell r="AQ118">
            <v>0</v>
          </cell>
          <cell r="AR118">
            <v>0</v>
          </cell>
          <cell r="AS118">
            <v>0</v>
          </cell>
          <cell r="AT118">
            <v>0</v>
          </cell>
        </row>
        <row r="119">
          <cell r="A119" t="str">
            <v>EL/DEM-44</v>
          </cell>
          <cell r="B119" t="str">
            <v xml:space="preserve">    Euronota XLIV DM (11.75%)</v>
          </cell>
          <cell r="W119">
            <v>0.99358299595141708</v>
          </cell>
          <cell r="X119">
            <v>0.99298597194388771</v>
          </cell>
          <cell r="Y119">
            <v>0.99519299266540395</v>
          </cell>
          <cell r="Z119">
            <v>0.99468866207166651</v>
          </cell>
          <cell r="AA119">
            <v>0.99477596119536571</v>
          </cell>
          <cell r="AB119">
            <v>0.99464366688955275</v>
          </cell>
          <cell r="AC119">
            <v>0.99474054951812396</v>
          </cell>
          <cell r="AD119">
            <v>0.9945946040416791</v>
          </cell>
          <cell r="AE119">
            <v>0.99474459527820258</v>
          </cell>
          <cell r="AF119">
            <v>0.99469073000615005</v>
          </cell>
          <cell r="AG119">
            <v>0.9946157570401114</v>
          </cell>
          <cell r="AH119">
            <v>0.99470492603744476</v>
          </cell>
          <cell r="AI119">
            <v>0.99477804521528601</v>
          </cell>
          <cell r="AJ119">
            <v>0.99471170843183998</v>
          </cell>
          <cell r="AK119">
            <v>0.99453808778438157</v>
          </cell>
          <cell r="AL119">
            <v>0.99468603140070266</v>
          </cell>
          <cell r="AM119">
            <v>0.99466683378423026</v>
          </cell>
          <cell r="AN119">
            <v>0.99461217477772446</v>
          </cell>
          <cell r="AO119">
            <v>0.99470999999999998</v>
          </cell>
          <cell r="AP119">
            <v>0.99470999999999998</v>
          </cell>
          <cell r="AQ119">
            <v>0.99470999999999998</v>
          </cell>
          <cell r="AR119">
            <v>0.99471000000000009</v>
          </cell>
          <cell r="AS119">
            <v>0.99469375735887577</v>
          </cell>
          <cell r="AT119">
            <v>0.97927574528789996</v>
          </cell>
        </row>
        <row r="120">
          <cell r="A120" t="str">
            <v>EL/DEM-45</v>
          </cell>
          <cell r="B120" t="str">
            <v xml:space="preserve">    Euronota XLV DM (7%)</v>
          </cell>
          <cell r="W120">
            <v>1</v>
          </cell>
          <cell r="X120">
            <v>1</v>
          </cell>
          <cell r="Y120">
            <v>1</v>
          </cell>
          <cell r="Z120">
            <v>1</v>
          </cell>
          <cell r="AA120">
            <v>1</v>
          </cell>
          <cell r="AB120">
            <v>1</v>
          </cell>
          <cell r="AC120">
            <v>1</v>
          </cell>
          <cell r="AD120">
            <v>1</v>
          </cell>
          <cell r="AE120">
            <v>1</v>
          </cell>
          <cell r="AF120">
            <v>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row>
        <row r="121">
          <cell r="A121" t="str">
            <v>EL/JPY-46</v>
          </cell>
          <cell r="B121" t="str">
            <v xml:space="preserve">    Euronota XLVI Y (7.4%)</v>
          </cell>
          <cell r="W121">
            <v>1</v>
          </cell>
          <cell r="X121">
            <v>1</v>
          </cell>
          <cell r="Y121">
            <v>1</v>
          </cell>
          <cell r="Z121">
            <v>1</v>
          </cell>
          <cell r="AA121">
            <v>1</v>
          </cell>
          <cell r="AB121">
            <v>1</v>
          </cell>
          <cell r="AC121">
            <v>1</v>
          </cell>
          <cell r="AD121">
            <v>1</v>
          </cell>
          <cell r="AE121">
            <v>1</v>
          </cell>
          <cell r="AF121">
            <v>1</v>
          </cell>
          <cell r="AG121">
            <v>1</v>
          </cell>
          <cell r="AH121">
            <v>1</v>
          </cell>
          <cell r="AI121">
            <v>1</v>
          </cell>
          <cell r="AJ121">
            <v>1</v>
          </cell>
          <cell r="AK121">
            <v>1</v>
          </cell>
          <cell r="AL121">
            <v>1</v>
          </cell>
          <cell r="AM121">
            <v>1</v>
          </cell>
          <cell r="AN121">
            <v>1</v>
          </cell>
          <cell r="AO121">
            <v>1</v>
          </cell>
          <cell r="AP121">
            <v>1</v>
          </cell>
          <cell r="AQ121">
            <v>1</v>
          </cell>
          <cell r="AR121">
            <v>1</v>
          </cell>
          <cell r="AS121">
            <v>1</v>
          </cell>
          <cell r="AT121">
            <v>1</v>
          </cell>
        </row>
        <row r="122">
          <cell r="A122" t="str">
            <v>EL/ITL-47</v>
          </cell>
          <cell r="B122" t="str">
            <v xml:space="preserve">    Euronota XLVII LIT (11%)</v>
          </cell>
          <cell r="W122">
            <v>1</v>
          </cell>
          <cell r="X122">
            <v>1</v>
          </cell>
          <cell r="Y122">
            <v>1</v>
          </cell>
          <cell r="Z122">
            <v>1</v>
          </cell>
          <cell r="AA122">
            <v>1</v>
          </cell>
          <cell r="AB122">
            <v>1</v>
          </cell>
          <cell r="AC122">
            <v>1</v>
          </cell>
          <cell r="AD122">
            <v>1</v>
          </cell>
          <cell r="AE122">
            <v>1</v>
          </cell>
          <cell r="AF122">
            <v>1</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row>
        <row r="123">
          <cell r="A123" t="str">
            <v>EL/NLG-48</v>
          </cell>
          <cell r="B123" t="str">
            <v xml:space="preserve">    Euronota XLVIII FH (7.625%)</v>
          </cell>
          <cell r="W123">
            <v>1</v>
          </cell>
          <cell r="X123">
            <v>1</v>
          </cell>
          <cell r="Y123">
            <v>1</v>
          </cell>
          <cell r="Z123">
            <v>1</v>
          </cell>
          <cell r="AA123">
            <v>1</v>
          </cell>
          <cell r="AB123">
            <v>1</v>
          </cell>
          <cell r="AC123">
            <v>1</v>
          </cell>
          <cell r="AD123">
            <v>1</v>
          </cell>
          <cell r="AE123">
            <v>1</v>
          </cell>
          <cell r="AF123">
            <v>1</v>
          </cell>
          <cell r="AG123">
            <v>1</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row>
        <row r="124">
          <cell r="A124" t="str">
            <v>EL/LIB-49</v>
          </cell>
          <cell r="B124" t="str">
            <v xml:space="preserve">    Euronota XLIX LIB (11.5%)</v>
          </cell>
          <cell r="W124">
            <v>1</v>
          </cell>
          <cell r="X124">
            <v>1</v>
          </cell>
          <cell r="Y124">
            <v>1</v>
          </cell>
          <cell r="Z124">
            <v>1</v>
          </cell>
          <cell r="AA124">
            <v>1</v>
          </cell>
          <cell r="AB124">
            <v>1</v>
          </cell>
          <cell r="AC124">
            <v>1</v>
          </cell>
          <cell r="AD124">
            <v>1</v>
          </cell>
          <cell r="AE124">
            <v>1</v>
          </cell>
          <cell r="AF124">
            <v>1</v>
          </cell>
          <cell r="AG124">
            <v>1</v>
          </cell>
          <cell r="AH124">
            <v>1</v>
          </cell>
          <cell r="AI124">
            <v>1</v>
          </cell>
          <cell r="AJ124">
            <v>1</v>
          </cell>
          <cell r="AK124">
            <v>1</v>
          </cell>
          <cell r="AL124">
            <v>1</v>
          </cell>
          <cell r="AM124">
            <v>1</v>
          </cell>
          <cell r="AN124">
            <v>1</v>
          </cell>
          <cell r="AO124">
            <v>1</v>
          </cell>
          <cell r="AP124">
            <v>0</v>
          </cell>
          <cell r="AQ124">
            <v>0</v>
          </cell>
          <cell r="AR124">
            <v>0</v>
          </cell>
          <cell r="AS124">
            <v>0</v>
          </cell>
          <cell r="AT124">
            <v>0</v>
          </cell>
        </row>
        <row r="125">
          <cell r="A125" t="str">
            <v>EL/USD-50</v>
          </cell>
          <cell r="B125" t="str">
            <v xml:space="preserve">    Euronota L (Libor + 270 p.b.)</v>
          </cell>
          <cell r="W125">
            <v>1</v>
          </cell>
          <cell r="X125">
            <v>1</v>
          </cell>
          <cell r="Y125">
            <v>1</v>
          </cell>
          <cell r="Z125">
            <v>1</v>
          </cell>
          <cell r="AA125">
            <v>1</v>
          </cell>
          <cell r="AB125">
            <v>1</v>
          </cell>
          <cell r="AC125">
            <v>0.99010508000000008</v>
          </cell>
          <cell r="AD125">
            <v>0.99010508000000008</v>
          </cell>
          <cell r="AE125">
            <v>0.9907999999999999</v>
          </cell>
          <cell r="AF125">
            <v>0.9907999999999999</v>
          </cell>
          <cell r="AG125">
            <v>0.9907999999999999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row>
        <row r="126">
          <cell r="A126" t="str">
            <v>EL/DEM-51</v>
          </cell>
          <cell r="B126" t="str">
            <v xml:space="preserve">    Euronota LI DM (9%)</v>
          </cell>
          <cell r="W126">
            <v>1</v>
          </cell>
          <cell r="X126">
            <v>1</v>
          </cell>
          <cell r="Y126">
            <v>1</v>
          </cell>
          <cell r="Z126">
            <v>1</v>
          </cell>
          <cell r="AA126">
            <v>1</v>
          </cell>
          <cell r="AB126">
            <v>1</v>
          </cell>
          <cell r="AC126">
            <v>1</v>
          </cell>
          <cell r="AD126">
            <v>1</v>
          </cell>
          <cell r="AE126">
            <v>1</v>
          </cell>
          <cell r="AF126">
            <v>1</v>
          </cell>
          <cell r="AG126">
            <v>1</v>
          </cell>
          <cell r="AH126">
            <v>1</v>
          </cell>
          <cell r="AI126">
            <v>1</v>
          </cell>
          <cell r="AJ126">
            <v>1</v>
          </cell>
          <cell r="AK126">
            <v>1</v>
          </cell>
          <cell r="AL126">
            <v>1</v>
          </cell>
          <cell r="AM126">
            <v>1</v>
          </cell>
          <cell r="AN126">
            <v>1</v>
          </cell>
          <cell r="AO126">
            <v>1</v>
          </cell>
          <cell r="AP126">
            <v>1</v>
          </cell>
          <cell r="AQ126">
            <v>1</v>
          </cell>
          <cell r="AR126">
            <v>1</v>
          </cell>
          <cell r="AS126">
            <v>1</v>
          </cell>
          <cell r="AT126">
            <v>1</v>
          </cell>
        </row>
        <row r="127">
          <cell r="A127" t="str">
            <v>EL/DEM-52</v>
          </cell>
          <cell r="B127" t="str">
            <v xml:space="preserve">    Euronota LII DM (12%)</v>
          </cell>
          <cell r="W127">
            <v>1</v>
          </cell>
          <cell r="X127">
            <v>1</v>
          </cell>
          <cell r="Y127">
            <v>1</v>
          </cell>
          <cell r="Z127">
            <v>1</v>
          </cell>
          <cell r="AA127">
            <v>1</v>
          </cell>
          <cell r="AB127">
            <v>1</v>
          </cell>
          <cell r="AC127">
            <v>1</v>
          </cell>
          <cell r="AD127">
            <v>1</v>
          </cell>
          <cell r="AE127">
            <v>1</v>
          </cell>
          <cell r="AF127">
            <v>1</v>
          </cell>
          <cell r="AG127">
            <v>1</v>
          </cell>
          <cell r="AH127">
            <v>1</v>
          </cell>
          <cell r="AI127">
            <v>1</v>
          </cell>
          <cell r="AJ127">
            <v>1</v>
          </cell>
          <cell r="AK127">
            <v>1</v>
          </cell>
          <cell r="AL127">
            <v>1</v>
          </cell>
          <cell r="AM127">
            <v>1</v>
          </cell>
          <cell r="AN127">
            <v>1</v>
          </cell>
          <cell r="AO127">
            <v>1</v>
          </cell>
          <cell r="AP127">
            <v>1</v>
          </cell>
          <cell r="AQ127">
            <v>1</v>
          </cell>
          <cell r="AR127">
            <v>1</v>
          </cell>
          <cell r="AS127">
            <v>1</v>
          </cell>
          <cell r="AT127">
            <v>1</v>
          </cell>
        </row>
        <row r="128">
          <cell r="A128" t="str">
            <v>EL/ITL-53</v>
          </cell>
          <cell r="B128" t="str">
            <v xml:space="preserve">    Euronota LIII LIT (11%)</v>
          </cell>
          <cell r="W128">
            <v>1</v>
          </cell>
          <cell r="X128">
            <v>1</v>
          </cell>
          <cell r="Y128">
            <v>1</v>
          </cell>
          <cell r="Z128">
            <v>1</v>
          </cell>
          <cell r="AA128">
            <v>1</v>
          </cell>
          <cell r="AB128">
            <v>1</v>
          </cell>
          <cell r="AC128">
            <v>1</v>
          </cell>
          <cell r="AD128">
            <v>1</v>
          </cell>
          <cell r="AE128">
            <v>1</v>
          </cell>
          <cell r="AF128">
            <v>1</v>
          </cell>
          <cell r="AG128">
            <v>1</v>
          </cell>
          <cell r="AH128">
            <v>1</v>
          </cell>
          <cell r="AI128">
            <v>1</v>
          </cell>
          <cell r="AJ128">
            <v>1</v>
          </cell>
          <cell r="AK128">
            <v>1</v>
          </cell>
          <cell r="AL128">
            <v>1</v>
          </cell>
          <cell r="AM128">
            <v>1</v>
          </cell>
          <cell r="AN128">
            <v>0.98705372855958884</v>
          </cell>
          <cell r="AO128">
            <v>1</v>
          </cell>
          <cell r="AP128">
            <v>1</v>
          </cell>
          <cell r="AQ128">
            <v>1</v>
          </cell>
          <cell r="AR128">
            <v>1</v>
          </cell>
          <cell r="AS128">
            <v>1</v>
          </cell>
          <cell r="AT128">
            <v>1</v>
          </cell>
        </row>
        <row r="129">
          <cell r="A129" t="str">
            <v>EL/JPY-54</v>
          </cell>
          <cell r="B129" t="str">
            <v xml:space="preserve">    Euronota LIV Y (6%)</v>
          </cell>
          <cell r="W129">
            <v>1</v>
          </cell>
          <cell r="X129">
            <v>1</v>
          </cell>
          <cell r="Y129">
            <v>1</v>
          </cell>
          <cell r="Z129">
            <v>1</v>
          </cell>
          <cell r="AA129">
            <v>1</v>
          </cell>
          <cell r="AB129">
            <v>1</v>
          </cell>
          <cell r="AC129">
            <v>1</v>
          </cell>
          <cell r="AD129">
            <v>1</v>
          </cell>
          <cell r="AE129">
            <v>1</v>
          </cell>
          <cell r="AF129">
            <v>1</v>
          </cell>
          <cell r="AG129">
            <v>1</v>
          </cell>
          <cell r="AH129">
            <v>1</v>
          </cell>
          <cell r="AI129">
            <v>1</v>
          </cell>
          <cell r="AJ129">
            <v>1</v>
          </cell>
          <cell r="AK129">
            <v>1</v>
          </cell>
          <cell r="AL129">
            <v>1</v>
          </cell>
          <cell r="AM129">
            <v>1</v>
          </cell>
          <cell r="AN129">
            <v>1</v>
          </cell>
          <cell r="AO129">
            <v>1</v>
          </cell>
          <cell r="AP129">
            <v>1</v>
          </cell>
          <cell r="AQ129">
            <v>1</v>
          </cell>
          <cell r="AR129">
            <v>1</v>
          </cell>
          <cell r="AS129">
            <v>1</v>
          </cell>
          <cell r="AT129">
            <v>1</v>
          </cell>
        </row>
        <row r="130">
          <cell r="A130" t="str">
            <v>EL/DEM-55</v>
          </cell>
          <cell r="B130" t="str">
            <v xml:space="preserve">    Euronota LV DM (11.75%)</v>
          </cell>
          <cell r="W130">
            <v>1</v>
          </cell>
          <cell r="X130">
            <v>1</v>
          </cell>
          <cell r="Y130">
            <v>1</v>
          </cell>
          <cell r="Z130">
            <v>1</v>
          </cell>
          <cell r="AA130">
            <v>1</v>
          </cell>
          <cell r="AB130">
            <v>1</v>
          </cell>
          <cell r="AC130">
            <v>1</v>
          </cell>
          <cell r="AD130">
            <v>1</v>
          </cell>
          <cell r="AE130">
            <v>1</v>
          </cell>
          <cell r="AF130">
            <v>1</v>
          </cell>
          <cell r="AG130">
            <v>1</v>
          </cell>
          <cell r="AH130">
            <v>1</v>
          </cell>
          <cell r="AI130">
            <v>1</v>
          </cell>
          <cell r="AJ130">
            <v>1</v>
          </cell>
          <cell r="AK130">
            <v>1</v>
          </cell>
          <cell r="AL130">
            <v>1</v>
          </cell>
          <cell r="AM130">
            <v>1</v>
          </cell>
          <cell r="AN130">
            <v>0.89312757325309589</v>
          </cell>
          <cell r="AO130">
            <v>1</v>
          </cell>
          <cell r="AP130">
            <v>1</v>
          </cell>
          <cell r="AQ130">
            <v>1</v>
          </cell>
          <cell r="AR130">
            <v>1</v>
          </cell>
          <cell r="AS130">
            <v>1</v>
          </cell>
          <cell r="AT130">
            <v>1</v>
          </cell>
        </row>
        <row r="131">
          <cell r="A131" t="str">
            <v>EL/FRS-56</v>
          </cell>
          <cell r="B131" t="str">
            <v xml:space="preserve">    Euronota LVI Chf (7%)</v>
          </cell>
          <cell r="W131">
            <v>1</v>
          </cell>
          <cell r="X131">
            <v>1</v>
          </cell>
          <cell r="Y131">
            <v>1</v>
          </cell>
          <cell r="Z131">
            <v>1</v>
          </cell>
          <cell r="AA131">
            <v>1</v>
          </cell>
          <cell r="AB131">
            <v>1</v>
          </cell>
          <cell r="AC131">
            <v>1</v>
          </cell>
          <cell r="AD131">
            <v>1</v>
          </cell>
          <cell r="AE131">
            <v>1</v>
          </cell>
          <cell r="AF131">
            <v>1</v>
          </cell>
          <cell r="AG131">
            <v>1</v>
          </cell>
          <cell r="AH131">
            <v>1</v>
          </cell>
          <cell r="AI131">
            <v>1</v>
          </cell>
          <cell r="AJ131">
            <v>1</v>
          </cell>
          <cell r="AK131">
            <v>1</v>
          </cell>
          <cell r="AL131">
            <v>1</v>
          </cell>
          <cell r="AM131">
            <v>1</v>
          </cell>
          <cell r="AN131">
            <v>1</v>
          </cell>
          <cell r="AO131">
            <v>1</v>
          </cell>
          <cell r="AP131">
            <v>1</v>
          </cell>
          <cell r="AQ131">
            <v>1</v>
          </cell>
          <cell r="AR131">
            <v>1</v>
          </cell>
          <cell r="AS131">
            <v>1</v>
          </cell>
          <cell r="AT131">
            <v>1</v>
          </cell>
        </row>
        <row r="132">
          <cell r="A132" t="str">
            <v>EL/ARP-57</v>
          </cell>
          <cell r="B132" t="str">
            <v xml:space="preserve">    Euronota LVII $ (8.75%)</v>
          </cell>
          <cell r="W132">
            <v>1</v>
          </cell>
          <cell r="X132">
            <v>1</v>
          </cell>
          <cell r="Y132">
            <v>1</v>
          </cell>
          <cell r="Z132">
            <v>1</v>
          </cell>
          <cell r="AA132">
            <v>1</v>
          </cell>
          <cell r="AB132">
            <v>1</v>
          </cell>
          <cell r="AC132">
            <v>1</v>
          </cell>
          <cell r="AD132">
            <v>1</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row>
        <row r="133">
          <cell r="A133" t="str">
            <v>EL/JPY-58</v>
          </cell>
          <cell r="B133" t="str">
            <v xml:space="preserve">    Euronota LVIII Y (5%) Samurai</v>
          </cell>
          <cell r="W133">
            <v>1</v>
          </cell>
          <cell r="X133">
            <v>1</v>
          </cell>
          <cell r="Y133">
            <v>1</v>
          </cell>
          <cell r="Z133">
            <v>1</v>
          </cell>
          <cell r="AA133">
            <v>1</v>
          </cell>
          <cell r="AB133">
            <v>1</v>
          </cell>
          <cell r="AC133">
            <v>1</v>
          </cell>
          <cell r="AD133">
            <v>1</v>
          </cell>
          <cell r="AE133">
            <v>1</v>
          </cell>
          <cell r="AF133">
            <v>1</v>
          </cell>
          <cell r="AG133">
            <v>1</v>
          </cell>
          <cell r="AH133">
            <v>1</v>
          </cell>
          <cell r="AI133">
            <v>1</v>
          </cell>
          <cell r="AJ133">
            <v>1</v>
          </cell>
          <cell r="AK133">
            <v>1</v>
          </cell>
          <cell r="AL133">
            <v>1</v>
          </cell>
          <cell r="AM133">
            <v>1</v>
          </cell>
          <cell r="AN133">
            <v>1</v>
          </cell>
          <cell r="AO133">
            <v>1</v>
          </cell>
          <cell r="AP133">
            <v>1</v>
          </cell>
          <cell r="AQ133">
            <v>1</v>
          </cell>
          <cell r="AR133">
            <v>1</v>
          </cell>
          <cell r="AS133">
            <v>1</v>
          </cell>
          <cell r="AT133">
            <v>1</v>
          </cell>
        </row>
        <row r="134">
          <cell r="A134" t="str">
            <v>EL/DEM-59</v>
          </cell>
          <cell r="B134" t="str">
            <v xml:space="preserve">    Euronota LIX DM (8.5%)</v>
          </cell>
          <cell r="W134">
            <v>1</v>
          </cell>
          <cell r="X134">
            <v>1</v>
          </cell>
          <cell r="Y134">
            <v>1</v>
          </cell>
          <cell r="Z134">
            <v>1</v>
          </cell>
          <cell r="AA134">
            <v>1</v>
          </cell>
          <cell r="AB134">
            <v>1</v>
          </cell>
          <cell r="AC134">
            <v>1</v>
          </cell>
          <cell r="AD134">
            <v>1</v>
          </cell>
          <cell r="AE134">
            <v>1</v>
          </cell>
          <cell r="AF134">
            <v>1</v>
          </cell>
          <cell r="AG134">
            <v>1</v>
          </cell>
          <cell r="AH134">
            <v>1</v>
          </cell>
          <cell r="AI134">
            <v>1</v>
          </cell>
          <cell r="AJ134">
            <v>1</v>
          </cell>
          <cell r="AK134">
            <v>1</v>
          </cell>
          <cell r="AL134">
            <v>1</v>
          </cell>
          <cell r="AM134">
            <v>1</v>
          </cell>
          <cell r="AN134">
            <v>1</v>
          </cell>
          <cell r="AO134">
            <v>1</v>
          </cell>
          <cell r="AP134">
            <v>1</v>
          </cell>
          <cell r="AQ134">
            <v>1</v>
          </cell>
          <cell r="AR134">
            <v>1</v>
          </cell>
          <cell r="AS134">
            <v>1</v>
          </cell>
          <cell r="AT134">
            <v>1</v>
          </cell>
        </row>
        <row r="135">
          <cell r="A135" t="str">
            <v>EL/ITL-60</v>
          </cell>
          <cell r="B135" t="str">
            <v xml:space="preserve">    Euronota LX LIT (10%)</v>
          </cell>
          <cell r="W135">
            <v>0</v>
          </cell>
          <cell r="X135">
            <v>1</v>
          </cell>
          <cell r="Y135">
            <v>1</v>
          </cell>
          <cell r="Z135">
            <v>1</v>
          </cell>
          <cell r="AA135">
            <v>1</v>
          </cell>
          <cell r="AB135">
            <v>1</v>
          </cell>
          <cell r="AC135">
            <v>1</v>
          </cell>
          <cell r="AD135">
            <v>1</v>
          </cell>
          <cell r="AE135">
            <v>1</v>
          </cell>
          <cell r="AF135">
            <v>1</v>
          </cell>
          <cell r="AG135">
            <v>1</v>
          </cell>
          <cell r="AH135">
            <v>1</v>
          </cell>
          <cell r="AI135">
            <v>1</v>
          </cell>
          <cell r="AJ135">
            <v>1</v>
          </cell>
          <cell r="AK135">
            <v>1</v>
          </cell>
          <cell r="AL135">
            <v>1</v>
          </cell>
          <cell r="AM135">
            <v>1</v>
          </cell>
          <cell r="AN135">
            <v>1</v>
          </cell>
          <cell r="AO135">
            <v>1</v>
          </cell>
          <cell r="AP135">
            <v>1</v>
          </cell>
          <cell r="AQ135">
            <v>1</v>
          </cell>
          <cell r="AR135">
            <v>1</v>
          </cell>
          <cell r="AS135">
            <v>1</v>
          </cell>
          <cell r="AT135">
            <v>1</v>
          </cell>
        </row>
        <row r="136">
          <cell r="A136" t="str">
            <v>EL/ARP-61</v>
          </cell>
          <cell r="B136" t="str">
            <v xml:space="preserve">    Euronota LXI $ (11.75%)-2007</v>
          </cell>
          <cell r="W136">
            <v>0</v>
          </cell>
          <cell r="X136">
            <v>0.86903428878678268</v>
          </cell>
          <cell r="Y136">
            <v>0.78799776926342446</v>
          </cell>
          <cell r="Z136">
            <v>0.76365815111633928</v>
          </cell>
          <cell r="AA136">
            <v>0.62645684497141252</v>
          </cell>
          <cell r="AB136">
            <v>0.60355417577438963</v>
          </cell>
          <cell r="AC136">
            <v>0.58614637261744063</v>
          </cell>
          <cell r="AD136">
            <v>0.49631290929794469</v>
          </cell>
          <cell r="AE136">
            <v>0.45461283311213491</v>
          </cell>
          <cell r="AF136">
            <v>0.44493682403433488</v>
          </cell>
          <cell r="AG136">
            <v>0.2578694332217476</v>
          </cell>
          <cell r="AH136">
            <v>0.40216243902439031</v>
          </cell>
          <cell r="AI136">
            <v>0.4795025390130746</v>
          </cell>
          <cell r="AJ136">
            <v>0.45360604458268539</v>
          </cell>
          <cell r="AK136">
            <v>0.30832655659843955</v>
          </cell>
          <cell r="AL136">
            <v>0.2027268048993876</v>
          </cell>
          <cell r="AM136">
            <v>0.1771324178671366</v>
          </cell>
          <cell r="AN136">
            <v>0.11159338308791568</v>
          </cell>
          <cell r="AO136">
            <v>0.20994268626962381</v>
          </cell>
          <cell r="AP136">
            <v>0.17069524046847748</v>
          </cell>
          <cell r="AQ136">
            <v>0.24545228008970846</v>
          </cell>
          <cell r="AR136">
            <v>0.32327554327896069</v>
          </cell>
          <cell r="AS136">
            <v>0.3102273942449002</v>
          </cell>
          <cell r="AT136">
            <v>0.60481640394317437</v>
          </cell>
        </row>
        <row r="137">
          <cell r="A137" t="str">
            <v>EL/DEM-62</v>
          </cell>
          <cell r="B137" t="str">
            <v xml:space="preserve">    Euronota LXII DM (7,07%)</v>
          </cell>
          <cell r="W137">
            <v>0</v>
          </cell>
          <cell r="X137">
            <v>1</v>
          </cell>
          <cell r="Y137">
            <v>1</v>
          </cell>
          <cell r="Z137">
            <v>1</v>
          </cell>
          <cell r="AA137">
            <v>1</v>
          </cell>
          <cell r="AB137">
            <v>1</v>
          </cell>
          <cell r="AC137">
            <v>1</v>
          </cell>
          <cell r="AD137">
            <v>1</v>
          </cell>
          <cell r="AE137">
            <v>1</v>
          </cell>
          <cell r="AF137">
            <v>1</v>
          </cell>
          <cell r="AG137">
            <v>1</v>
          </cell>
          <cell r="AH137">
            <v>1</v>
          </cell>
          <cell r="AI137">
            <v>1</v>
          </cell>
          <cell r="AJ137">
            <v>1</v>
          </cell>
          <cell r="AK137">
            <v>1</v>
          </cell>
          <cell r="AL137">
            <v>1</v>
          </cell>
          <cell r="AM137">
            <v>0.99725117911793704</v>
          </cell>
          <cell r="AN137">
            <v>0.99711898925989939</v>
          </cell>
          <cell r="AO137">
            <v>0.99693275306787799</v>
          </cell>
          <cell r="AP137">
            <v>0.99715596240000004</v>
          </cell>
          <cell r="AQ137">
            <v>0.99715596240000004</v>
          </cell>
          <cell r="AR137">
            <v>0.99702739920000005</v>
          </cell>
          <cell r="AS137">
            <v>0.99701827200000004</v>
          </cell>
          <cell r="AT137">
            <v>0.99736093333333331</v>
          </cell>
        </row>
        <row r="138">
          <cell r="A138" t="str">
            <v>EL/ATS-63</v>
          </cell>
          <cell r="B138" t="str">
            <v xml:space="preserve">    Euronota LXIII ATS (7%)</v>
          </cell>
          <cell r="W138">
            <v>0</v>
          </cell>
          <cell r="X138">
            <v>0</v>
          </cell>
          <cell r="Y138">
            <v>1</v>
          </cell>
          <cell r="Z138">
            <v>1</v>
          </cell>
          <cell r="AA138">
            <v>1</v>
          </cell>
          <cell r="AB138">
            <v>1</v>
          </cell>
          <cell r="AC138">
            <v>1</v>
          </cell>
          <cell r="AD138">
            <v>1</v>
          </cell>
          <cell r="AE138">
            <v>1</v>
          </cell>
          <cell r="AF138">
            <v>1</v>
          </cell>
          <cell r="AG138">
            <v>1</v>
          </cell>
          <cell r="AH138">
            <v>1</v>
          </cell>
          <cell r="AI138">
            <v>1</v>
          </cell>
          <cell r="AJ138">
            <v>1</v>
          </cell>
          <cell r="AK138">
            <v>1</v>
          </cell>
          <cell r="AL138">
            <v>1</v>
          </cell>
          <cell r="AM138">
            <v>1</v>
          </cell>
          <cell r="AN138">
            <v>1</v>
          </cell>
          <cell r="AO138">
            <v>1</v>
          </cell>
          <cell r="AP138">
            <v>1</v>
          </cell>
          <cell r="AQ138">
            <v>1</v>
          </cell>
          <cell r="AR138">
            <v>1</v>
          </cell>
          <cell r="AS138">
            <v>1</v>
          </cell>
          <cell r="AT138">
            <v>1</v>
          </cell>
        </row>
        <row r="139">
          <cell r="A139" t="str">
            <v>EL/ESP-64</v>
          </cell>
          <cell r="B139" t="str">
            <v xml:space="preserve">    Euronota LXIV Matador Ptas (7,5%)</v>
          </cell>
          <cell r="W139">
            <v>0</v>
          </cell>
          <cell r="X139">
            <v>0</v>
          </cell>
          <cell r="Y139">
            <v>1</v>
          </cell>
          <cell r="Z139">
            <v>1</v>
          </cell>
          <cell r="AA139">
            <v>1</v>
          </cell>
          <cell r="AB139">
            <v>1</v>
          </cell>
          <cell r="AC139">
            <v>1</v>
          </cell>
          <cell r="AD139">
            <v>1</v>
          </cell>
          <cell r="AE139">
            <v>1</v>
          </cell>
          <cell r="AF139">
            <v>1</v>
          </cell>
          <cell r="AG139">
            <v>1</v>
          </cell>
          <cell r="AH139">
            <v>1</v>
          </cell>
          <cell r="AI139">
            <v>0.67507342507342505</v>
          </cell>
          <cell r="AJ139">
            <v>1</v>
          </cell>
          <cell r="AK139">
            <v>1</v>
          </cell>
          <cell r="AL139">
            <v>1</v>
          </cell>
          <cell r="AM139">
            <v>1</v>
          </cell>
          <cell r="AN139">
            <v>1</v>
          </cell>
          <cell r="AO139">
            <v>1</v>
          </cell>
          <cell r="AP139">
            <v>1</v>
          </cell>
          <cell r="AQ139">
            <v>1</v>
          </cell>
          <cell r="AR139">
            <v>1</v>
          </cell>
          <cell r="AS139">
            <v>1</v>
          </cell>
          <cell r="AT139">
            <v>0</v>
          </cell>
        </row>
        <row r="140">
          <cell r="A140" t="str">
            <v>EL/JPY-65</v>
          </cell>
          <cell r="B140" t="str">
            <v xml:space="preserve">    Euronota LXV Y (4,4%)</v>
          </cell>
          <cell r="W140">
            <v>0</v>
          </cell>
          <cell r="X140">
            <v>0</v>
          </cell>
          <cell r="Y140">
            <v>1</v>
          </cell>
          <cell r="Z140">
            <v>1</v>
          </cell>
          <cell r="AA140">
            <v>1</v>
          </cell>
          <cell r="AB140">
            <v>1</v>
          </cell>
          <cell r="AC140">
            <v>1</v>
          </cell>
          <cell r="AD140">
            <v>1</v>
          </cell>
          <cell r="AE140">
            <v>1</v>
          </cell>
          <cell r="AF140">
            <v>1</v>
          </cell>
          <cell r="AG140">
            <v>1</v>
          </cell>
          <cell r="AH140">
            <v>1</v>
          </cell>
          <cell r="AI140">
            <v>1</v>
          </cell>
          <cell r="AJ140">
            <v>1</v>
          </cell>
          <cell r="AK140">
            <v>1</v>
          </cell>
          <cell r="AL140">
            <v>1</v>
          </cell>
          <cell r="AM140">
            <v>1</v>
          </cell>
          <cell r="AN140">
            <v>1</v>
          </cell>
          <cell r="AO140">
            <v>1</v>
          </cell>
          <cell r="AP140">
            <v>1</v>
          </cell>
          <cell r="AQ140">
            <v>1</v>
          </cell>
          <cell r="AR140">
            <v>1</v>
          </cell>
          <cell r="AS140">
            <v>1</v>
          </cell>
          <cell r="AT140">
            <v>1</v>
          </cell>
        </row>
        <row r="141">
          <cell r="A141" t="str">
            <v>EL/ITL-66</v>
          </cell>
          <cell r="B141" t="str">
            <v xml:space="preserve">    Euronota LXVI LIT (8,52%)</v>
          </cell>
          <cell r="W141">
            <v>0</v>
          </cell>
          <cell r="X141">
            <v>0</v>
          </cell>
          <cell r="Y141">
            <v>1</v>
          </cell>
          <cell r="Z141">
            <v>1</v>
          </cell>
          <cell r="AA141">
            <v>1</v>
          </cell>
          <cell r="AB141">
            <v>1</v>
          </cell>
          <cell r="AC141">
            <v>1</v>
          </cell>
          <cell r="AD141">
            <v>1</v>
          </cell>
          <cell r="AE141">
            <v>1</v>
          </cell>
          <cell r="AF141">
            <v>1</v>
          </cell>
          <cell r="AG141">
            <v>1</v>
          </cell>
          <cell r="AH141">
            <v>1</v>
          </cell>
          <cell r="AI141">
            <v>1</v>
          </cell>
          <cell r="AJ141">
            <v>1</v>
          </cell>
          <cell r="AK141">
            <v>1</v>
          </cell>
          <cell r="AL141">
            <v>1</v>
          </cell>
          <cell r="AM141">
            <v>1</v>
          </cell>
          <cell r="AN141">
            <v>1</v>
          </cell>
          <cell r="AO141">
            <v>1</v>
          </cell>
          <cell r="AP141">
            <v>1</v>
          </cell>
          <cell r="AQ141">
            <v>1</v>
          </cell>
          <cell r="AR141">
            <v>1</v>
          </cell>
          <cell r="AS141">
            <v>1</v>
          </cell>
          <cell r="AT141">
            <v>1</v>
          </cell>
        </row>
        <row r="142">
          <cell r="A142" t="str">
            <v>EL/LIB-67</v>
          </cell>
          <cell r="B142" t="str">
            <v xml:space="preserve">    Euronota LXVII LIB (10%)</v>
          </cell>
          <cell r="W142">
            <v>0</v>
          </cell>
          <cell r="X142">
            <v>0</v>
          </cell>
          <cell r="Y142">
            <v>1</v>
          </cell>
          <cell r="Z142">
            <v>1</v>
          </cell>
          <cell r="AA142">
            <v>1</v>
          </cell>
          <cell r="AB142">
            <v>1</v>
          </cell>
          <cell r="AC142">
            <v>1</v>
          </cell>
          <cell r="AD142">
            <v>1</v>
          </cell>
          <cell r="AE142">
            <v>1</v>
          </cell>
          <cell r="AF142">
            <v>1</v>
          </cell>
          <cell r="AG142">
            <v>1</v>
          </cell>
          <cell r="AH142">
            <v>1</v>
          </cell>
          <cell r="AI142">
            <v>1</v>
          </cell>
          <cell r="AJ142">
            <v>1</v>
          </cell>
          <cell r="AK142">
            <v>1</v>
          </cell>
          <cell r="AL142">
            <v>1</v>
          </cell>
          <cell r="AM142">
            <v>1</v>
          </cell>
          <cell r="AN142">
            <v>1</v>
          </cell>
          <cell r="AO142">
            <v>1</v>
          </cell>
          <cell r="AP142">
            <v>1</v>
          </cell>
          <cell r="AQ142">
            <v>1</v>
          </cell>
          <cell r="AR142">
            <v>1</v>
          </cell>
          <cell r="AS142">
            <v>1</v>
          </cell>
          <cell r="AT142">
            <v>1</v>
          </cell>
        </row>
        <row r="143">
          <cell r="A143" t="str">
            <v>EL/ARP-68</v>
          </cell>
          <cell r="B143" t="str">
            <v xml:space="preserve">    Euronota LXVIII $ (8,75%)-2002</v>
          </cell>
          <cell r="W143">
            <v>0</v>
          </cell>
          <cell r="X143">
            <v>0</v>
          </cell>
          <cell r="Y143">
            <v>0</v>
          </cell>
          <cell r="Z143">
            <v>0.996</v>
          </cell>
          <cell r="AA143">
            <v>0.98358000000000001</v>
          </cell>
          <cell r="AB143">
            <v>0.93765023545560133</v>
          </cell>
          <cell r="AC143">
            <v>0.92897008361385602</v>
          </cell>
          <cell r="AD143">
            <v>0.91854029815140559</v>
          </cell>
          <cell r="AE143">
            <v>0.9046543552694184</v>
          </cell>
          <cell r="AF143">
            <v>0.83947000000000005</v>
          </cell>
          <cell r="AG143">
            <v>0.82630216423319869</v>
          </cell>
          <cell r="AH143">
            <v>0.70148079113596362</v>
          </cell>
          <cell r="AI143">
            <v>0.50213952512186777</v>
          </cell>
          <cell r="AJ143">
            <v>0.53774274752860507</v>
          </cell>
          <cell r="AK143">
            <v>0.48063658311491725</v>
          </cell>
          <cell r="AL143">
            <v>0.40716220521979252</v>
          </cell>
          <cell r="AM143">
            <v>0.28774691911290373</v>
          </cell>
          <cell r="AN143">
            <v>0.34036614482783412</v>
          </cell>
          <cell r="AO143">
            <v>0.54509991366524246</v>
          </cell>
          <cell r="AP143">
            <v>0.55777840368432163</v>
          </cell>
          <cell r="AQ143">
            <v>0.60522174140235752</v>
          </cell>
          <cell r="AR143">
            <v>0.595842383022406</v>
          </cell>
          <cell r="AS143">
            <v>0.66974781679853002</v>
          </cell>
          <cell r="AT143">
            <v>0.60127321544364287</v>
          </cell>
        </row>
        <row r="144">
          <cell r="A144" t="str">
            <v>EL/ITL-69</v>
          </cell>
          <cell r="B144" t="str">
            <v xml:space="preserve">    Euronota LXIX LIT Swap Can. 8,34%</v>
          </cell>
          <cell r="W144">
            <v>0</v>
          </cell>
          <cell r="X144">
            <v>0</v>
          </cell>
          <cell r="Y144">
            <v>0</v>
          </cell>
          <cell r="Z144">
            <v>1</v>
          </cell>
          <cell r="AA144">
            <v>1</v>
          </cell>
          <cell r="AB144">
            <v>1</v>
          </cell>
          <cell r="AC144">
            <v>1</v>
          </cell>
          <cell r="AD144">
            <v>1</v>
          </cell>
          <cell r="AE144">
            <v>1</v>
          </cell>
          <cell r="AF144">
            <v>1</v>
          </cell>
          <cell r="AG144">
            <v>1</v>
          </cell>
          <cell r="AH144">
            <v>1</v>
          </cell>
          <cell r="AI144">
            <v>1</v>
          </cell>
          <cell r="AJ144">
            <v>1</v>
          </cell>
          <cell r="AK144">
            <v>1</v>
          </cell>
          <cell r="AL144">
            <v>1</v>
          </cell>
          <cell r="AM144">
            <v>1</v>
          </cell>
          <cell r="AN144">
            <v>1</v>
          </cell>
          <cell r="AO144">
            <v>1</v>
          </cell>
          <cell r="AP144">
            <v>1</v>
          </cell>
          <cell r="AQ144">
            <v>1</v>
          </cell>
          <cell r="AR144">
            <v>1</v>
          </cell>
          <cell r="AS144">
            <v>1</v>
          </cell>
          <cell r="AT144">
            <v>1</v>
          </cell>
        </row>
        <row r="145">
          <cell r="A145" t="str">
            <v>EL/ITL-70</v>
          </cell>
          <cell r="B145" t="str">
            <v xml:space="preserve">    Euronota LXX LIT (9,25%)</v>
          </cell>
          <cell r="W145">
            <v>0</v>
          </cell>
          <cell r="X145">
            <v>0</v>
          </cell>
          <cell r="Y145">
            <v>0</v>
          </cell>
          <cell r="Z145">
            <v>0</v>
          </cell>
          <cell r="AA145">
            <v>1</v>
          </cell>
          <cell r="AB145">
            <v>1</v>
          </cell>
          <cell r="AC145">
            <v>1</v>
          </cell>
          <cell r="AD145">
            <v>1</v>
          </cell>
          <cell r="AE145">
            <v>1</v>
          </cell>
          <cell r="AF145">
            <v>1</v>
          </cell>
          <cell r="AG145">
            <v>1</v>
          </cell>
          <cell r="AH145">
            <v>1</v>
          </cell>
          <cell r="AI145">
            <v>1</v>
          </cell>
          <cell r="AJ145">
            <v>1</v>
          </cell>
          <cell r="AK145">
            <v>1</v>
          </cell>
          <cell r="AL145">
            <v>1</v>
          </cell>
          <cell r="AM145">
            <v>1</v>
          </cell>
          <cell r="AN145">
            <v>1</v>
          </cell>
          <cell r="AO145">
            <v>1</v>
          </cell>
          <cell r="AP145">
            <v>1</v>
          </cell>
          <cell r="AQ145">
            <v>1</v>
          </cell>
          <cell r="AR145">
            <v>1</v>
          </cell>
          <cell r="AS145">
            <v>1</v>
          </cell>
          <cell r="AT145">
            <v>1</v>
          </cell>
        </row>
        <row r="146">
          <cell r="A146" t="str">
            <v>EL/ITL-71</v>
          </cell>
          <cell r="B146" t="str">
            <v xml:space="preserve">    Euronota LXXI LIT (9% y 7%)</v>
          </cell>
          <cell r="W146">
            <v>0</v>
          </cell>
          <cell r="X146">
            <v>0</v>
          </cell>
          <cell r="Y146">
            <v>0</v>
          </cell>
          <cell r="Z146">
            <v>0</v>
          </cell>
          <cell r="AA146">
            <v>1</v>
          </cell>
          <cell r="AB146">
            <v>1</v>
          </cell>
          <cell r="AC146">
            <v>1</v>
          </cell>
          <cell r="AD146">
            <v>1</v>
          </cell>
          <cell r="AE146">
            <v>1</v>
          </cell>
          <cell r="AF146">
            <v>1</v>
          </cell>
          <cell r="AG146">
            <v>1</v>
          </cell>
          <cell r="AH146">
            <v>1</v>
          </cell>
          <cell r="AI146">
            <v>1</v>
          </cell>
          <cell r="AJ146">
            <v>1</v>
          </cell>
          <cell r="AK146">
            <v>1</v>
          </cell>
          <cell r="AL146">
            <v>1</v>
          </cell>
          <cell r="AM146">
            <v>1</v>
          </cell>
          <cell r="AN146">
            <v>1</v>
          </cell>
          <cell r="AO146">
            <v>1</v>
          </cell>
          <cell r="AP146">
            <v>1</v>
          </cell>
          <cell r="AQ146">
            <v>1</v>
          </cell>
          <cell r="AR146">
            <v>1</v>
          </cell>
          <cell r="AS146">
            <v>1</v>
          </cell>
          <cell r="AT146">
            <v>1</v>
          </cell>
        </row>
        <row r="147">
          <cell r="A147" t="str">
            <v>EL/DEM-72</v>
          </cell>
          <cell r="B147" t="str">
            <v xml:space="preserve">    Euronota LXXII DM (8%)</v>
          </cell>
          <cell r="W147">
            <v>0</v>
          </cell>
          <cell r="X147">
            <v>0</v>
          </cell>
          <cell r="Y147">
            <v>0</v>
          </cell>
          <cell r="Z147">
            <v>0</v>
          </cell>
          <cell r="AA147">
            <v>1</v>
          </cell>
          <cell r="AB147">
            <v>1</v>
          </cell>
          <cell r="AC147">
            <v>1</v>
          </cell>
          <cell r="AD147">
            <v>1</v>
          </cell>
          <cell r="AE147">
            <v>1</v>
          </cell>
          <cell r="AF147">
            <v>1</v>
          </cell>
          <cell r="AG147">
            <v>1</v>
          </cell>
          <cell r="AH147">
            <v>1</v>
          </cell>
          <cell r="AI147">
            <v>1</v>
          </cell>
          <cell r="AJ147">
            <v>1</v>
          </cell>
          <cell r="AK147">
            <v>1</v>
          </cell>
          <cell r="AL147">
            <v>1</v>
          </cell>
          <cell r="AM147">
            <v>1</v>
          </cell>
          <cell r="AN147">
            <v>1</v>
          </cell>
          <cell r="AO147">
            <v>1</v>
          </cell>
          <cell r="AP147">
            <v>1</v>
          </cell>
          <cell r="AQ147">
            <v>1</v>
          </cell>
          <cell r="AR147">
            <v>1</v>
          </cell>
          <cell r="AS147">
            <v>1</v>
          </cell>
          <cell r="AT147">
            <v>1</v>
          </cell>
        </row>
        <row r="148">
          <cell r="A148" t="str">
            <v>EL/ITL-73</v>
          </cell>
          <cell r="B148" t="str">
            <v xml:space="preserve">    Euronota LXXIII LIT (8%)</v>
          </cell>
          <cell r="W148">
            <v>0</v>
          </cell>
          <cell r="X148">
            <v>0</v>
          </cell>
          <cell r="Y148">
            <v>0</v>
          </cell>
          <cell r="Z148">
            <v>0</v>
          </cell>
          <cell r="AA148">
            <v>1</v>
          </cell>
          <cell r="AB148">
            <v>1</v>
          </cell>
          <cell r="AC148">
            <v>1</v>
          </cell>
          <cell r="AD148">
            <v>1</v>
          </cell>
          <cell r="AE148">
            <v>1</v>
          </cell>
          <cell r="AF148">
            <v>1</v>
          </cell>
          <cell r="AG148">
            <v>1</v>
          </cell>
          <cell r="AH148">
            <v>1</v>
          </cell>
          <cell r="AI148">
            <v>1</v>
          </cell>
          <cell r="AJ148">
            <v>1</v>
          </cell>
          <cell r="AK148">
            <v>1</v>
          </cell>
          <cell r="AL148">
            <v>1</v>
          </cell>
          <cell r="AM148">
            <v>0</v>
          </cell>
          <cell r="AN148">
            <v>0</v>
          </cell>
          <cell r="AO148">
            <v>0</v>
          </cell>
          <cell r="AP148">
            <v>0</v>
          </cell>
          <cell r="AQ148">
            <v>0</v>
          </cell>
          <cell r="AR148">
            <v>0</v>
          </cell>
          <cell r="AS148">
            <v>0</v>
          </cell>
          <cell r="AT148">
            <v>0</v>
          </cell>
        </row>
        <row r="149">
          <cell r="A149" t="str">
            <v>EL/USD-74</v>
          </cell>
          <cell r="B149" t="str">
            <v xml:space="preserve">    Euronota LXXIV (Spread ajustable)</v>
          </cell>
          <cell r="W149">
            <v>0</v>
          </cell>
          <cell r="X149">
            <v>0</v>
          </cell>
          <cell r="Y149">
            <v>0</v>
          </cell>
          <cell r="Z149">
            <v>0</v>
          </cell>
          <cell r="AA149">
            <v>1</v>
          </cell>
          <cell r="AB149">
            <v>1</v>
          </cell>
          <cell r="AC149">
            <v>1</v>
          </cell>
          <cell r="AD149">
            <v>1</v>
          </cell>
          <cell r="AE149">
            <v>0.955426</v>
          </cell>
          <cell r="AF149">
            <v>0.97218599999999999</v>
          </cell>
          <cell r="AG149">
            <v>0.98894599999999999</v>
          </cell>
          <cell r="AH149">
            <v>0.94925199999999998</v>
          </cell>
          <cell r="AI149">
            <v>0.87223962039434377</v>
          </cell>
          <cell r="AJ149">
            <v>0.85121358127379687</v>
          </cell>
          <cell r="AK149">
            <v>0.77840672914683506</v>
          </cell>
          <cell r="AL149">
            <v>0.74456762676477006</v>
          </cell>
          <cell r="AM149">
            <v>0.6849390706567603</v>
          </cell>
          <cell r="AN149">
            <v>0.80566563395849766</v>
          </cell>
          <cell r="AO149">
            <v>0.85662386191761331</v>
          </cell>
          <cell r="AP149">
            <v>0.90204336014323661</v>
          </cell>
          <cell r="AQ149">
            <v>0.90204336014323661</v>
          </cell>
          <cell r="AR149">
            <v>0.96727639275766719</v>
          </cell>
          <cell r="AS149">
            <v>0.98695353369794425</v>
          </cell>
          <cell r="AT149">
            <v>0.88396749719519863</v>
          </cell>
        </row>
        <row r="150">
          <cell r="A150" t="str">
            <v>EL/EUR-75</v>
          </cell>
          <cell r="B150" t="str">
            <v xml:space="preserve">    Euronota LXXV Euro (8,75%)</v>
          </cell>
          <cell r="W150">
            <v>0</v>
          </cell>
          <cell r="X150">
            <v>0</v>
          </cell>
          <cell r="Y150">
            <v>0</v>
          </cell>
          <cell r="Z150">
            <v>0</v>
          </cell>
          <cell r="AA150">
            <v>0</v>
          </cell>
          <cell r="AB150">
            <v>1</v>
          </cell>
          <cell r="AC150">
            <v>1</v>
          </cell>
          <cell r="AD150">
            <v>1</v>
          </cell>
          <cell r="AE150">
            <v>1</v>
          </cell>
          <cell r="AF150">
            <v>1</v>
          </cell>
          <cell r="AG150">
            <v>1</v>
          </cell>
          <cell r="AH150">
            <v>1</v>
          </cell>
          <cell r="AI150">
            <v>1</v>
          </cell>
          <cell r="AJ150">
            <v>1</v>
          </cell>
          <cell r="AK150">
            <v>1</v>
          </cell>
          <cell r="AL150">
            <v>1</v>
          </cell>
          <cell r="AM150">
            <v>1</v>
          </cell>
          <cell r="AN150">
            <v>1</v>
          </cell>
          <cell r="AO150">
            <v>1</v>
          </cell>
          <cell r="AP150">
            <v>1</v>
          </cell>
          <cell r="AQ150">
            <v>1</v>
          </cell>
          <cell r="AR150">
            <v>1</v>
          </cell>
          <cell r="AS150">
            <v>1</v>
          </cell>
          <cell r="AT150">
            <v>1</v>
          </cell>
        </row>
        <row r="151">
          <cell r="A151" t="str">
            <v>EL/DEM-76</v>
          </cell>
          <cell r="B151" t="str">
            <v xml:space="preserve">    Euronota LXXVI DM (11% y 8%)</v>
          </cell>
          <cell r="W151">
            <v>0</v>
          </cell>
          <cell r="X151">
            <v>0</v>
          </cell>
          <cell r="Y151">
            <v>0</v>
          </cell>
          <cell r="Z151">
            <v>0</v>
          </cell>
          <cell r="AA151">
            <v>0</v>
          </cell>
          <cell r="AB151">
            <v>1</v>
          </cell>
          <cell r="AC151">
            <v>1</v>
          </cell>
          <cell r="AD151">
            <v>1</v>
          </cell>
          <cell r="AE151">
            <v>1</v>
          </cell>
          <cell r="AF151">
            <v>1</v>
          </cell>
          <cell r="AG151">
            <v>1</v>
          </cell>
          <cell r="AH151">
            <v>1</v>
          </cell>
          <cell r="AI151">
            <v>1</v>
          </cell>
          <cell r="AJ151">
            <v>1</v>
          </cell>
          <cell r="AK151">
            <v>1</v>
          </cell>
          <cell r="AL151">
            <v>1</v>
          </cell>
          <cell r="AM151">
            <v>0.99745313330519059</v>
          </cell>
          <cell r="AN151">
            <v>0.99732929274935023</v>
          </cell>
          <cell r="AO151">
            <v>1</v>
          </cell>
          <cell r="AP151">
            <v>1</v>
          </cell>
          <cell r="AQ151">
            <v>1</v>
          </cell>
          <cell r="AR151">
            <v>1</v>
          </cell>
          <cell r="AS151">
            <v>1</v>
          </cell>
          <cell r="AT151">
            <v>1</v>
          </cell>
        </row>
        <row r="152">
          <cell r="A152" t="str">
            <v>EL/ITL-77</v>
          </cell>
          <cell r="B152" t="str">
            <v xml:space="preserve">    Euronota LXXVII LIT (10,375% y 8%)</v>
          </cell>
          <cell r="W152">
            <v>0</v>
          </cell>
          <cell r="X152">
            <v>0</v>
          </cell>
          <cell r="Y152">
            <v>0</v>
          </cell>
          <cell r="Z152">
            <v>0</v>
          </cell>
          <cell r="AA152">
            <v>0</v>
          </cell>
          <cell r="AB152">
            <v>1</v>
          </cell>
          <cell r="AC152">
            <v>1</v>
          </cell>
          <cell r="AD152">
            <v>1</v>
          </cell>
          <cell r="AE152">
            <v>1</v>
          </cell>
          <cell r="AF152">
            <v>1</v>
          </cell>
          <cell r="AG152">
            <v>1</v>
          </cell>
          <cell r="AH152">
            <v>1</v>
          </cell>
          <cell r="AI152">
            <v>1</v>
          </cell>
          <cell r="AJ152">
            <v>1</v>
          </cell>
          <cell r="AK152">
            <v>1</v>
          </cell>
          <cell r="AL152">
            <v>1</v>
          </cell>
          <cell r="AM152">
            <v>1</v>
          </cell>
          <cell r="AN152">
            <v>1</v>
          </cell>
          <cell r="AO152">
            <v>1</v>
          </cell>
          <cell r="AP152">
            <v>1</v>
          </cell>
          <cell r="AQ152">
            <v>1</v>
          </cell>
          <cell r="AR152">
            <v>1</v>
          </cell>
          <cell r="AS152">
            <v>1</v>
          </cell>
          <cell r="AT152">
            <v>1</v>
          </cell>
        </row>
        <row r="153">
          <cell r="A153" t="str">
            <v>EL/FRF-78</v>
          </cell>
          <cell r="B153" t="str">
            <v xml:space="preserve">    Euronota LXXVIII FFR (11% y 8%)</v>
          </cell>
          <cell r="W153">
            <v>0</v>
          </cell>
          <cell r="X153">
            <v>0</v>
          </cell>
          <cell r="Y153">
            <v>0</v>
          </cell>
          <cell r="Z153">
            <v>0</v>
          </cell>
          <cell r="AA153">
            <v>0</v>
          </cell>
          <cell r="AB153">
            <v>0</v>
          </cell>
          <cell r="AC153">
            <v>1</v>
          </cell>
          <cell r="AD153">
            <v>1</v>
          </cell>
          <cell r="AE153">
            <v>1</v>
          </cell>
          <cell r="AF153">
            <v>1</v>
          </cell>
          <cell r="AG153">
            <v>1</v>
          </cell>
          <cell r="AH153">
            <v>1</v>
          </cell>
          <cell r="AI153">
            <v>1</v>
          </cell>
          <cell r="AJ153">
            <v>1</v>
          </cell>
          <cell r="AK153">
            <v>1</v>
          </cell>
          <cell r="AL153">
            <v>1</v>
          </cell>
          <cell r="AM153">
            <v>1</v>
          </cell>
          <cell r="AN153">
            <v>1</v>
          </cell>
          <cell r="AO153">
            <v>1</v>
          </cell>
          <cell r="AP153">
            <v>1</v>
          </cell>
          <cell r="AQ153">
            <v>1</v>
          </cell>
          <cell r="AR153">
            <v>1</v>
          </cell>
          <cell r="AS153">
            <v>1</v>
          </cell>
          <cell r="AT153">
            <v>1</v>
          </cell>
        </row>
        <row r="154">
          <cell r="A154" t="str">
            <v>EL/NLG-78</v>
          </cell>
          <cell r="B154" t="str">
            <v xml:space="preserve">    Euronota LXXVIII DGU (11% y 8%)</v>
          </cell>
          <cell r="W154">
            <v>0</v>
          </cell>
          <cell r="X154">
            <v>0</v>
          </cell>
          <cell r="Y154">
            <v>0</v>
          </cell>
          <cell r="Z154">
            <v>0</v>
          </cell>
          <cell r="AA154">
            <v>0</v>
          </cell>
          <cell r="AB154">
            <v>0</v>
          </cell>
          <cell r="AC154">
            <v>1</v>
          </cell>
          <cell r="AD154">
            <v>1</v>
          </cell>
          <cell r="AE154">
            <v>1</v>
          </cell>
          <cell r="AF154">
            <v>1</v>
          </cell>
          <cell r="AG154">
            <v>1</v>
          </cell>
          <cell r="AH154">
            <v>1</v>
          </cell>
          <cell r="AI154">
            <v>1</v>
          </cell>
          <cell r="AJ154">
            <v>1</v>
          </cell>
          <cell r="AK154">
            <v>1</v>
          </cell>
          <cell r="AL154">
            <v>1</v>
          </cell>
          <cell r="AM154">
            <v>1</v>
          </cell>
          <cell r="AN154">
            <v>1</v>
          </cell>
          <cell r="AO154">
            <v>1</v>
          </cell>
          <cell r="AP154">
            <v>1</v>
          </cell>
          <cell r="AQ154">
            <v>1</v>
          </cell>
          <cell r="AR154">
            <v>1</v>
          </cell>
          <cell r="AS154">
            <v>1</v>
          </cell>
          <cell r="AT154">
            <v>1</v>
          </cell>
        </row>
        <row r="155">
          <cell r="A155" t="str">
            <v>EL/USD-79</v>
          </cell>
          <cell r="B155" t="str">
            <v xml:space="preserve">    Euronota LXXIX Dls. (Glob IV-25bp)</v>
          </cell>
          <cell r="W155">
            <v>0</v>
          </cell>
          <cell r="X155">
            <v>0</v>
          </cell>
          <cell r="Y155">
            <v>0</v>
          </cell>
          <cell r="Z155">
            <v>0</v>
          </cell>
          <cell r="AA155">
            <v>0</v>
          </cell>
          <cell r="AB155">
            <v>0</v>
          </cell>
          <cell r="AC155">
            <v>0.97075</v>
          </cell>
          <cell r="AD155">
            <v>0.95048199999999994</v>
          </cell>
          <cell r="AE155">
            <v>0.9204199999999999</v>
          </cell>
          <cell r="AF155">
            <v>0.88890999999999998</v>
          </cell>
          <cell r="AG155">
            <v>0.86191300000000004</v>
          </cell>
          <cell r="AH155">
            <v>0.77885300000000002</v>
          </cell>
          <cell r="AI155">
            <v>0.75441922088987068</v>
          </cell>
          <cell r="AJ155">
            <v>0.70785265546634946</v>
          </cell>
          <cell r="AK155">
            <v>0.66333207743408762</v>
          </cell>
          <cell r="AL155">
            <v>0.38953676494427553</v>
          </cell>
          <cell r="AM155">
            <v>0.54882756965546764</v>
          </cell>
          <cell r="AN155">
            <v>0.51409381067556292</v>
          </cell>
          <cell r="AO155">
            <v>0.71486746956212488</v>
          </cell>
          <cell r="AP155">
            <v>0.68594874406719386</v>
          </cell>
          <cell r="AQ155">
            <v>0.68594874406719386</v>
          </cell>
          <cell r="AR155">
            <v>0.96933275267230123</v>
          </cell>
          <cell r="AS155">
            <v>0.91524782838858743</v>
          </cell>
          <cell r="AT155">
            <v>0.98956896349397994</v>
          </cell>
        </row>
        <row r="156">
          <cell r="A156" t="str">
            <v>EL/EUR-80</v>
          </cell>
          <cell r="B156" t="str">
            <v xml:space="preserve">    Euronota LXXX Euro (8,125%)</v>
          </cell>
          <cell r="W156">
            <v>0</v>
          </cell>
          <cell r="X156">
            <v>0</v>
          </cell>
          <cell r="Y156">
            <v>0</v>
          </cell>
          <cell r="Z156">
            <v>0</v>
          </cell>
          <cell r="AA156">
            <v>0</v>
          </cell>
          <cell r="AB156">
            <v>0</v>
          </cell>
          <cell r="AC156">
            <v>1</v>
          </cell>
          <cell r="AD156">
            <v>1</v>
          </cell>
          <cell r="AE156">
            <v>1</v>
          </cell>
          <cell r="AF156">
            <v>1</v>
          </cell>
          <cell r="AG156">
            <v>1</v>
          </cell>
          <cell r="AH156">
            <v>1</v>
          </cell>
          <cell r="AI156">
            <v>1</v>
          </cell>
          <cell r="AJ156">
            <v>1</v>
          </cell>
          <cell r="AK156">
            <v>1</v>
          </cell>
          <cell r="AL156">
            <v>1</v>
          </cell>
          <cell r="AM156">
            <v>1</v>
          </cell>
          <cell r="AN156">
            <v>1</v>
          </cell>
          <cell r="AO156">
            <v>1</v>
          </cell>
          <cell r="AP156">
            <v>1</v>
          </cell>
          <cell r="AQ156">
            <v>1</v>
          </cell>
          <cell r="AR156">
            <v>1</v>
          </cell>
          <cell r="AS156">
            <v>1</v>
          </cell>
          <cell r="AT156">
            <v>1</v>
          </cell>
        </row>
        <row r="157">
          <cell r="A157" t="str">
            <v>EL/EUR-81</v>
          </cell>
          <cell r="B157" t="str">
            <v xml:space="preserve">    Euronota LXXXI Euro (6 cup. Fijos)</v>
          </cell>
          <cell r="W157">
            <v>0</v>
          </cell>
          <cell r="X157">
            <v>0</v>
          </cell>
          <cell r="Y157">
            <v>0</v>
          </cell>
          <cell r="Z157">
            <v>0</v>
          </cell>
          <cell r="AA157">
            <v>0</v>
          </cell>
          <cell r="AB157">
            <v>0</v>
          </cell>
          <cell r="AC157">
            <v>0.97449931671326018</v>
          </cell>
          <cell r="AD157">
            <v>0.97447296530200256</v>
          </cell>
          <cell r="AE157">
            <v>0.95531680578160016</v>
          </cell>
          <cell r="AF157">
            <v>0.90168566179675891</v>
          </cell>
          <cell r="AG157">
            <v>0.91132669439636393</v>
          </cell>
          <cell r="AH157">
            <v>0.79083288904514626</v>
          </cell>
          <cell r="AI157">
            <v>0.46169991187715587</v>
          </cell>
          <cell r="AJ157">
            <v>0.34426838913342744</v>
          </cell>
          <cell r="AK157">
            <v>0.3334569354555596</v>
          </cell>
          <cell r="AL157">
            <v>0.30002909425773633</v>
          </cell>
          <cell r="AM157">
            <v>0.28311742974536952</v>
          </cell>
          <cell r="AN157">
            <v>0.19744015652739541</v>
          </cell>
          <cell r="AO157">
            <v>8.5186663797339274E-2</v>
          </cell>
          <cell r="AP157">
            <v>0.17090793696881101</v>
          </cell>
          <cell r="AQ157">
            <v>0.17090793696881101</v>
          </cell>
          <cell r="AR157">
            <v>0.16691301866666666</v>
          </cell>
          <cell r="AS157">
            <v>0.21257632657835487</v>
          </cell>
          <cell r="AT157">
            <v>0.17639414741333323</v>
          </cell>
        </row>
        <row r="158">
          <cell r="A158" t="str">
            <v>EL/DEM-82</v>
          </cell>
          <cell r="B158" t="str">
            <v xml:space="preserve">    Euronota LXXXII DM (8%)</v>
          </cell>
          <cell r="W158">
            <v>0</v>
          </cell>
          <cell r="X158">
            <v>0</v>
          </cell>
          <cell r="Y158">
            <v>0</v>
          </cell>
          <cell r="Z158">
            <v>0</v>
          </cell>
          <cell r="AA158">
            <v>0</v>
          </cell>
          <cell r="AB158">
            <v>0</v>
          </cell>
          <cell r="AC158">
            <v>0</v>
          </cell>
          <cell r="AD158">
            <v>1</v>
          </cell>
          <cell r="AE158">
            <v>1</v>
          </cell>
          <cell r="AF158">
            <v>1</v>
          </cell>
          <cell r="AG158">
            <v>1</v>
          </cell>
          <cell r="AH158">
            <v>1</v>
          </cell>
          <cell r="AI158">
            <v>1</v>
          </cell>
          <cell r="AJ158">
            <v>1</v>
          </cell>
          <cell r="AK158">
            <v>1</v>
          </cell>
          <cell r="AL158">
            <v>1</v>
          </cell>
          <cell r="AM158">
            <v>1</v>
          </cell>
          <cell r="AN158">
            <v>1</v>
          </cell>
          <cell r="AO158">
            <v>1</v>
          </cell>
          <cell r="AP158">
            <v>1</v>
          </cell>
          <cell r="AQ158">
            <v>1</v>
          </cell>
          <cell r="AR158">
            <v>1</v>
          </cell>
          <cell r="AS158">
            <v>1</v>
          </cell>
          <cell r="AT158">
            <v>1</v>
          </cell>
        </row>
        <row r="159">
          <cell r="A159" t="str">
            <v>EL/ITL-83</v>
          </cell>
          <cell r="B159" t="str">
            <v xml:space="preserve">    Euronota LXXXIII LIT (LT + 250)</v>
          </cell>
          <cell r="W159">
            <v>0</v>
          </cell>
          <cell r="X159">
            <v>0</v>
          </cell>
          <cell r="Y159">
            <v>0</v>
          </cell>
          <cell r="Z159">
            <v>0</v>
          </cell>
          <cell r="AA159">
            <v>0</v>
          </cell>
          <cell r="AB159">
            <v>0</v>
          </cell>
          <cell r="AC159">
            <v>0</v>
          </cell>
          <cell r="AD159">
            <v>1</v>
          </cell>
          <cell r="AE159">
            <v>1</v>
          </cell>
          <cell r="AF159">
            <v>1</v>
          </cell>
          <cell r="AG159">
            <v>1</v>
          </cell>
          <cell r="AH159">
            <v>1</v>
          </cell>
          <cell r="AI159">
            <v>1</v>
          </cell>
          <cell r="AJ159">
            <v>1</v>
          </cell>
          <cell r="AK159">
            <v>1</v>
          </cell>
          <cell r="AL159">
            <v>1</v>
          </cell>
          <cell r="AM159">
            <v>1</v>
          </cell>
          <cell r="AN159">
            <v>1</v>
          </cell>
          <cell r="AO159">
            <v>1</v>
          </cell>
          <cell r="AP159">
            <v>1</v>
          </cell>
          <cell r="AQ159">
            <v>1</v>
          </cell>
          <cell r="AR159">
            <v>1</v>
          </cell>
          <cell r="AS159">
            <v>1</v>
          </cell>
          <cell r="AT159">
            <v>1</v>
          </cell>
        </row>
        <row r="160">
          <cell r="A160" t="str">
            <v>EL/DEM-84</v>
          </cell>
          <cell r="B160" t="str">
            <v xml:space="preserve">    Euronota LXXXIV DM (7,875%)</v>
          </cell>
          <cell r="W160">
            <v>0</v>
          </cell>
          <cell r="X160">
            <v>0</v>
          </cell>
          <cell r="Y160">
            <v>0</v>
          </cell>
          <cell r="Z160">
            <v>0</v>
          </cell>
          <cell r="AA160">
            <v>0</v>
          </cell>
          <cell r="AB160">
            <v>0</v>
          </cell>
          <cell r="AC160">
            <v>0</v>
          </cell>
          <cell r="AD160">
            <v>1</v>
          </cell>
          <cell r="AE160">
            <v>1</v>
          </cell>
          <cell r="AF160">
            <v>1</v>
          </cell>
          <cell r="AG160">
            <v>1</v>
          </cell>
          <cell r="AH160">
            <v>1</v>
          </cell>
          <cell r="AI160">
            <v>1</v>
          </cell>
          <cell r="AJ160">
            <v>1</v>
          </cell>
          <cell r="AK160">
            <v>1</v>
          </cell>
          <cell r="AL160">
            <v>1</v>
          </cell>
          <cell r="AM160">
            <v>1</v>
          </cell>
          <cell r="AN160">
            <v>1</v>
          </cell>
          <cell r="AO160">
            <v>1</v>
          </cell>
          <cell r="AP160">
            <v>1</v>
          </cell>
          <cell r="AQ160">
            <v>1</v>
          </cell>
          <cell r="AR160">
            <v>1</v>
          </cell>
          <cell r="AS160">
            <v>1</v>
          </cell>
          <cell r="AT160">
            <v>1</v>
          </cell>
        </row>
        <row r="161">
          <cell r="A161" t="str">
            <v>EL/EUR-85</v>
          </cell>
          <cell r="B161" t="str">
            <v xml:space="preserve">    Euronota LXXXV Euro (8,5%)</v>
          </cell>
          <cell r="W161">
            <v>0</v>
          </cell>
          <cell r="X161">
            <v>0</v>
          </cell>
          <cell r="Y161">
            <v>0</v>
          </cell>
          <cell r="Z161">
            <v>0</v>
          </cell>
          <cell r="AA161">
            <v>0</v>
          </cell>
          <cell r="AB161">
            <v>0</v>
          </cell>
          <cell r="AC161">
            <v>0</v>
          </cell>
          <cell r="AD161">
            <v>1</v>
          </cell>
          <cell r="AE161">
            <v>1</v>
          </cell>
          <cell r="AF161">
            <v>1</v>
          </cell>
          <cell r="AG161">
            <v>1</v>
          </cell>
          <cell r="AH161">
            <v>1</v>
          </cell>
          <cell r="AI161">
            <v>1</v>
          </cell>
          <cell r="AJ161">
            <v>0.97501076903911277</v>
          </cell>
          <cell r="AK161">
            <v>0.97779221661655547</v>
          </cell>
          <cell r="AL161">
            <v>0.97790030817483908</v>
          </cell>
          <cell r="AM161">
            <v>0.97782049103272628</v>
          </cell>
          <cell r="AN161">
            <v>0.97399999998044973</v>
          </cell>
          <cell r="AO161">
            <v>0.97399999993883801</v>
          </cell>
          <cell r="AP161">
            <v>0.9739999999388379</v>
          </cell>
          <cell r="AQ161">
            <v>0.9739999999388379</v>
          </cell>
          <cell r="AR161">
            <v>0.97599999999999998</v>
          </cell>
          <cell r="AS161">
            <v>0.97592630932537938</v>
          </cell>
          <cell r="AT161">
            <v>0.975420544</v>
          </cell>
        </row>
        <row r="162">
          <cell r="A162" t="str">
            <v>EL/DEM-86</v>
          </cell>
          <cell r="B162" t="str">
            <v xml:space="preserve">    Euronota LXXXVI DM (14% y 9%)</v>
          </cell>
          <cell r="W162">
            <v>0</v>
          </cell>
          <cell r="X162">
            <v>0</v>
          </cell>
          <cell r="Y162">
            <v>0</v>
          </cell>
          <cell r="Z162">
            <v>0</v>
          </cell>
          <cell r="AA162">
            <v>0</v>
          </cell>
          <cell r="AB162">
            <v>0</v>
          </cell>
          <cell r="AC162">
            <v>0</v>
          </cell>
          <cell r="AD162">
            <v>0</v>
          </cell>
          <cell r="AE162">
            <v>1</v>
          </cell>
          <cell r="AF162">
            <v>1</v>
          </cell>
          <cell r="AG162">
            <v>1</v>
          </cell>
          <cell r="AH162">
            <v>1</v>
          </cell>
          <cell r="AI162">
            <v>1</v>
          </cell>
          <cell r="AJ162">
            <v>1</v>
          </cell>
          <cell r="AK162">
            <v>1</v>
          </cell>
          <cell r="AL162">
            <v>1</v>
          </cell>
          <cell r="AM162">
            <v>1</v>
          </cell>
          <cell r="AN162">
            <v>1</v>
          </cell>
          <cell r="AO162">
            <v>1</v>
          </cell>
          <cell r="AP162">
            <v>1</v>
          </cell>
          <cell r="AQ162">
            <v>1</v>
          </cell>
          <cell r="AR162">
            <v>1</v>
          </cell>
          <cell r="AS162">
            <v>1</v>
          </cell>
          <cell r="AT162">
            <v>1</v>
          </cell>
        </row>
        <row r="163">
          <cell r="A163" t="str">
            <v>EL/EUR-87</v>
          </cell>
          <cell r="B163" t="str">
            <v xml:space="preserve">    Euronota LXXXVII Euro (8%)</v>
          </cell>
          <cell r="W163">
            <v>0</v>
          </cell>
          <cell r="X163">
            <v>0</v>
          </cell>
          <cell r="Y163">
            <v>0</v>
          </cell>
          <cell r="Z163">
            <v>0</v>
          </cell>
          <cell r="AA163">
            <v>0</v>
          </cell>
          <cell r="AB163">
            <v>0</v>
          </cell>
          <cell r="AC163">
            <v>0</v>
          </cell>
          <cell r="AD163">
            <v>0</v>
          </cell>
          <cell r="AE163">
            <v>0</v>
          </cell>
          <cell r="AF163">
            <v>1</v>
          </cell>
          <cell r="AG163">
            <v>1</v>
          </cell>
          <cell r="AH163">
            <v>1</v>
          </cell>
          <cell r="AI163">
            <v>1</v>
          </cell>
          <cell r="AJ163">
            <v>1</v>
          </cell>
          <cell r="AK163">
            <v>1</v>
          </cell>
          <cell r="AL163">
            <v>1</v>
          </cell>
          <cell r="AM163">
            <v>1</v>
          </cell>
          <cell r="AN163">
            <v>1</v>
          </cell>
          <cell r="AO163">
            <v>1</v>
          </cell>
          <cell r="AP163">
            <v>1</v>
          </cell>
          <cell r="AQ163">
            <v>1</v>
          </cell>
          <cell r="AR163">
            <v>1</v>
          </cell>
          <cell r="AS163">
            <v>0</v>
          </cell>
          <cell r="AT163">
            <v>0</v>
          </cell>
        </row>
        <row r="164">
          <cell r="A164" t="str">
            <v>EL/EUR-88</v>
          </cell>
          <cell r="B164" t="str">
            <v xml:space="preserve">    Euronota LXXXVIII Euro (15% y 8%)</v>
          </cell>
          <cell r="W164">
            <v>0</v>
          </cell>
          <cell r="X164">
            <v>0</v>
          </cell>
          <cell r="Y164">
            <v>0</v>
          </cell>
          <cell r="Z164">
            <v>0</v>
          </cell>
          <cell r="AA164">
            <v>0</v>
          </cell>
          <cell r="AB164">
            <v>0</v>
          </cell>
          <cell r="AC164">
            <v>0</v>
          </cell>
          <cell r="AD164">
            <v>0</v>
          </cell>
          <cell r="AE164">
            <v>0</v>
          </cell>
          <cell r="AF164">
            <v>0.94560488468612414</v>
          </cell>
          <cell r="AG164">
            <v>0.9455709223869716</v>
          </cell>
          <cell r="AH164">
            <v>0.94339644428971459</v>
          </cell>
          <cell r="AI164">
            <v>0.94352153286965401</v>
          </cell>
          <cell r="AJ164">
            <v>0.9436527866917882</v>
          </cell>
          <cell r="AK164">
            <v>0.95751674725328051</v>
          </cell>
          <cell r="AL164">
            <v>0.957723521481742</v>
          </cell>
          <cell r="AM164">
            <v>0.96667466996583473</v>
          </cell>
          <cell r="AN164">
            <v>0.96683556852024455</v>
          </cell>
          <cell r="AO164">
            <v>0.96934285703983225</v>
          </cell>
          <cell r="AP164">
            <v>0.96934285707073964</v>
          </cell>
          <cell r="AQ164">
            <v>0.96934285707073964</v>
          </cell>
          <cell r="AR164">
            <v>0.96934285714285728</v>
          </cell>
          <cell r="AS164">
            <v>0.96924872607872881</v>
          </cell>
          <cell r="AT164">
            <v>0.96860267108571418</v>
          </cell>
        </row>
        <row r="165">
          <cell r="A165" t="str">
            <v>EL/USD-89</v>
          </cell>
          <cell r="B165" t="str">
            <v xml:space="preserve">    Euronota LXXXIX (8,875%)</v>
          </cell>
          <cell r="W165">
            <v>0</v>
          </cell>
          <cell r="X165">
            <v>0</v>
          </cell>
          <cell r="Y165">
            <v>0</v>
          </cell>
          <cell r="Z165">
            <v>0</v>
          </cell>
          <cell r="AA165">
            <v>0</v>
          </cell>
          <cell r="AB165">
            <v>0</v>
          </cell>
          <cell r="AC165">
            <v>0</v>
          </cell>
          <cell r="AD165">
            <v>0</v>
          </cell>
          <cell r="AE165">
            <v>0</v>
          </cell>
          <cell r="AF165">
            <v>1</v>
          </cell>
          <cell r="AG165">
            <v>1</v>
          </cell>
          <cell r="AH165">
            <v>1</v>
          </cell>
          <cell r="AI165">
            <v>1</v>
          </cell>
          <cell r="AJ165">
            <v>1</v>
          </cell>
          <cell r="AK165">
            <v>1</v>
          </cell>
          <cell r="AL165">
            <v>1</v>
          </cell>
          <cell r="AM165">
            <v>1</v>
          </cell>
          <cell r="AN165">
            <v>1</v>
          </cell>
          <cell r="AO165">
            <v>1</v>
          </cell>
          <cell r="AP165">
            <v>1</v>
          </cell>
          <cell r="AQ165">
            <v>1</v>
          </cell>
          <cell r="AR165">
            <v>1</v>
          </cell>
          <cell r="AS165">
            <v>1</v>
          </cell>
          <cell r="AT165">
            <v>1</v>
          </cell>
        </row>
        <row r="166">
          <cell r="A166" t="str">
            <v>EL/EUR-90</v>
          </cell>
          <cell r="B166" t="str">
            <v xml:space="preserve">    Euronota XC Euro (9,5%)</v>
          </cell>
          <cell r="W166">
            <v>0</v>
          </cell>
          <cell r="X166">
            <v>0</v>
          </cell>
          <cell r="Y166">
            <v>0</v>
          </cell>
          <cell r="Z166">
            <v>0</v>
          </cell>
          <cell r="AA166">
            <v>0</v>
          </cell>
          <cell r="AB166">
            <v>0</v>
          </cell>
          <cell r="AC166">
            <v>0</v>
          </cell>
          <cell r="AD166">
            <v>0</v>
          </cell>
          <cell r="AE166">
            <v>0</v>
          </cell>
          <cell r="AF166">
            <v>0.97993856368993104</v>
          </cell>
          <cell r="AG166">
            <v>0.9738160524608872</v>
          </cell>
          <cell r="AH166">
            <v>0.94754015093507526</v>
          </cell>
          <cell r="AI166">
            <v>0.97395064068846393</v>
          </cell>
          <cell r="AJ166">
            <v>0.9725118173613968</v>
          </cell>
          <cell r="AK166">
            <v>0.97224022656272813</v>
          </cell>
          <cell r="AL166">
            <v>0.97237541670228222</v>
          </cell>
          <cell r="AM166">
            <v>0.97227556906032786</v>
          </cell>
          <cell r="AN166">
            <v>0.89375032715110747</v>
          </cell>
          <cell r="AO166">
            <v>0.93212499980041463</v>
          </cell>
          <cell r="AP166">
            <v>0.9233765908569237</v>
          </cell>
          <cell r="AQ166">
            <v>0.9233765908569237</v>
          </cell>
          <cell r="AR166">
            <v>0.91988067500000004</v>
          </cell>
          <cell r="AS166">
            <v>0.97993859110448278</v>
          </cell>
          <cell r="AT166">
            <v>0.96414211999999999</v>
          </cell>
        </row>
        <row r="167">
          <cell r="A167" t="str">
            <v>EL/USD-91</v>
          </cell>
          <cell r="B167" t="str">
            <v xml:space="preserve">    Euronota XCI (Libor + 575 p.b.)</v>
          </cell>
          <cell r="W167">
            <v>0</v>
          </cell>
          <cell r="X167">
            <v>0</v>
          </cell>
          <cell r="Y167">
            <v>0</v>
          </cell>
          <cell r="Z167">
            <v>0</v>
          </cell>
          <cell r="AA167">
            <v>0</v>
          </cell>
          <cell r="AB167">
            <v>0</v>
          </cell>
          <cell r="AC167">
            <v>0</v>
          </cell>
          <cell r="AD167">
            <v>0</v>
          </cell>
          <cell r="AE167">
            <v>0</v>
          </cell>
          <cell r="AF167">
            <v>0</v>
          </cell>
          <cell r="AG167">
            <v>0.89053440000000006</v>
          </cell>
          <cell r="AH167">
            <v>0.89337000000000011</v>
          </cell>
          <cell r="AI167">
            <v>0.84692841709401701</v>
          </cell>
          <cell r="AJ167">
            <v>0.85925558074193664</v>
          </cell>
          <cell r="AK167">
            <v>0.85888729924085583</v>
          </cell>
          <cell r="AL167">
            <v>0.86048358418056392</v>
          </cell>
          <cell r="AM167">
            <v>0.85910621153450051</v>
          </cell>
          <cell r="AN167">
            <v>0.89279637719298255</v>
          </cell>
          <cell r="AO167">
            <v>0.97834560415764404</v>
          </cell>
          <cell r="AP167">
            <v>0.97834560415764404</v>
          </cell>
          <cell r="AQ167">
            <v>0.97834560415764404</v>
          </cell>
          <cell r="AR167">
            <v>1</v>
          </cell>
          <cell r="AS167">
            <v>0.9889331562638336</v>
          </cell>
          <cell r="AT167">
            <v>1</v>
          </cell>
        </row>
        <row r="168">
          <cell r="A168" t="str">
            <v>EL/EUR-92</v>
          </cell>
          <cell r="B168" t="str">
            <v xml:space="preserve">    Euronota XCII Euro (15% y 8%)</v>
          </cell>
          <cell r="W168">
            <v>0</v>
          </cell>
          <cell r="X168">
            <v>0</v>
          </cell>
          <cell r="Y168">
            <v>0</v>
          </cell>
          <cell r="Z168">
            <v>0</v>
          </cell>
          <cell r="AA168">
            <v>0</v>
          </cell>
          <cell r="AB168">
            <v>0</v>
          </cell>
          <cell r="AC168">
            <v>0</v>
          </cell>
          <cell r="AD168">
            <v>0</v>
          </cell>
          <cell r="AE168">
            <v>0</v>
          </cell>
          <cell r="AF168">
            <v>0</v>
          </cell>
          <cell r="AG168">
            <v>0.9941785484577661</v>
          </cell>
          <cell r="AH168">
            <v>0.99417642968149278</v>
          </cell>
          <cell r="AI168">
            <v>0.9941087342892041</v>
          </cell>
          <cell r="AJ168">
            <v>0.99412253307215559</v>
          </cell>
          <cell r="AK168">
            <v>0.99406446516842484</v>
          </cell>
          <cell r="AL168">
            <v>0.99409335509400243</v>
          </cell>
          <cell r="AM168">
            <v>0.99407200939645834</v>
          </cell>
          <cell r="AN168">
            <v>0.99412000031767689</v>
          </cell>
          <cell r="AO168">
            <v>0.99347999996932479</v>
          </cell>
          <cell r="AP168">
            <v>0.99348002076555608</v>
          </cell>
          <cell r="AQ168">
            <v>0.99348002076555608</v>
          </cell>
          <cell r="AR168">
            <v>0.99348005805434769</v>
          </cell>
          <cell r="AS168">
            <v>0.99418219142029995</v>
          </cell>
          <cell r="AT168">
            <v>0.99405996480000003</v>
          </cell>
        </row>
        <row r="169">
          <cell r="A169" t="str">
            <v>EL/EUR-93</v>
          </cell>
          <cell r="B169" t="str">
            <v xml:space="preserve">    Euronota XCIII Euro (9%)</v>
          </cell>
          <cell r="W169">
            <v>0</v>
          </cell>
          <cell r="X169">
            <v>0</v>
          </cell>
          <cell r="Y169">
            <v>0</v>
          </cell>
          <cell r="Z169">
            <v>0</v>
          </cell>
          <cell r="AA169">
            <v>0</v>
          </cell>
          <cell r="AB169">
            <v>0</v>
          </cell>
          <cell r="AC169">
            <v>0</v>
          </cell>
          <cell r="AD169">
            <v>0</v>
          </cell>
          <cell r="AE169">
            <v>0</v>
          </cell>
          <cell r="AF169">
            <v>0</v>
          </cell>
          <cell r="AG169">
            <v>1</v>
          </cell>
          <cell r="AH169">
            <v>1</v>
          </cell>
          <cell r="AI169">
            <v>1</v>
          </cell>
          <cell r="AJ169">
            <v>1</v>
          </cell>
          <cell r="AK169">
            <v>1</v>
          </cell>
          <cell r="AL169">
            <v>1</v>
          </cell>
          <cell r="AM169">
            <v>1</v>
          </cell>
          <cell r="AN169">
            <v>0.99295939755502349</v>
          </cell>
          <cell r="AO169">
            <v>1</v>
          </cell>
          <cell r="AP169">
            <v>1</v>
          </cell>
          <cell r="AQ169">
            <v>1</v>
          </cell>
          <cell r="AR169">
            <v>1</v>
          </cell>
          <cell r="AS169">
            <v>1</v>
          </cell>
          <cell r="AT169">
            <v>1</v>
          </cell>
        </row>
        <row r="170">
          <cell r="A170" t="str">
            <v>EL/EUR-94</v>
          </cell>
          <cell r="B170" t="str">
            <v xml:space="preserve">    Euronota XCIV Euro (10,5% y 7%)</v>
          </cell>
          <cell r="W170">
            <v>0</v>
          </cell>
          <cell r="X170">
            <v>0</v>
          </cell>
          <cell r="Y170">
            <v>0</v>
          </cell>
          <cell r="Z170">
            <v>0</v>
          </cell>
          <cell r="AA170">
            <v>0</v>
          </cell>
          <cell r="AB170">
            <v>0</v>
          </cell>
          <cell r="AC170">
            <v>0</v>
          </cell>
          <cell r="AD170">
            <v>0</v>
          </cell>
          <cell r="AE170">
            <v>0</v>
          </cell>
          <cell r="AF170">
            <v>0</v>
          </cell>
          <cell r="AG170">
            <v>1</v>
          </cell>
          <cell r="AH170">
            <v>1</v>
          </cell>
          <cell r="AI170">
            <v>1</v>
          </cell>
          <cell r="AJ170">
            <v>1</v>
          </cell>
          <cell r="AK170">
            <v>1</v>
          </cell>
          <cell r="AL170">
            <v>1</v>
          </cell>
          <cell r="AM170">
            <v>1</v>
          </cell>
          <cell r="AN170">
            <v>1</v>
          </cell>
          <cell r="AO170">
            <v>1</v>
          </cell>
          <cell r="AP170">
            <v>1</v>
          </cell>
          <cell r="AQ170">
            <v>1</v>
          </cell>
          <cell r="AR170">
            <v>1</v>
          </cell>
          <cell r="AS170">
            <v>1</v>
          </cell>
          <cell r="AT170">
            <v>1</v>
          </cell>
        </row>
        <row r="171">
          <cell r="A171" t="str">
            <v>EL/EUR-95</v>
          </cell>
          <cell r="B171" t="str">
            <v xml:space="preserve">    Euronota XCV Euro ( 9%)</v>
          </cell>
          <cell r="W171">
            <v>0</v>
          </cell>
          <cell r="X171">
            <v>0</v>
          </cell>
          <cell r="Y171">
            <v>0</v>
          </cell>
          <cell r="Z171">
            <v>0</v>
          </cell>
          <cell r="AA171">
            <v>0</v>
          </cell>
          <cell r="AB171">
            <v>0</v>
          </cell>
          <cell r="AC171">
            <v>0</v>
          </cell>
          <cell r="AD171">
            <v>0</v>
          </cell>
          <cell r="AE171">
            <v>0</v>
          </cell>
          <cell r="AF171">
            <v>0</v>
          </cell>
          <cell r="AG171">
            <v>1</v>
          </cell>
          <cell r="AH171">
            <v>1</v>
          </cell>
          <cell r="AI171">
            <v>1</v>
          </cell>
          <cell r="AJ171">
            <v>1</v>
          </cell>
          <cell r="AK171">
            <v>1</v>
          </cell>
          <cell r="AL171">
            <v>1</v>
          </cell>
          <cell r="AM171">
            <v>1</v>
          </cell>
          <cell r="AN171">
            <v>1</v>
          </cell>
          <cell r="AO171">
            <v>1</v>
          </cell>
          <cell r="AP171">
            <v>1</v>
          </cell>
          <cell r="AQ171">
            <v>1</v>
          </cell>
          <cell r="AR171">
            <v>1</v>
          </cell>
          <cell r="AS171">
            <v>1</v>
          </cell>
          <cell r="AT171">
            <v>1</v>
          </cell>
        </row>
        <row r="172">
          <cell r="A172" t="str">
            <v>EL/EUR-96</v>
          </cell>
          <cell r="B172" t="str">
            <v xml:space="preserve">    Euronota XCVI Euro ( 7,125%)</v>
          </cell>
          <cell r="W172">
            <v>0</v>
          </cell>
          <cell r="X172">
            <v>0</v>
          </cell>
          <cell r="Y172">
            <v>0</v>
          </cell>
          <cell r="Z172">
            <v>0</v>
          </cell>
          <cell r="AA172">
            <v>0</v>
          </cell>
          <cell r="AB172">
            <v>0</v>
          </cell>
          <cell r="AC172">
            <v>0</v>
          </cell>
          <cell r="AD172">
            <v>0</v>
          </cell>
          <cell r="AE172">
            <v>0</v>
          </cell>
          <cell r="AF172">
            <v>0</v>
          </cell>
          <cell r="AG172">
            <v>1</v>
          </cell>
          <cell r="AH172">
            <v>1</v>
          </cell>
          <cell r="AI172">
            <v>0.94993991193732896</v>
          </cell>
          <cell r="AJ172">
            <v>1</v>
          </cell>
          <cell r="AK172">
            <v>1</v>
          </cell>
          <cell r="AL172">
            <v>1</v>
          </cell>
          <cell r="AM172">
            <v>1</v>
          </cell>
          <cell r="AN172">
            <v>1</v>
          </cell>
          <cell r="AO172">
            <v>1</v>
          </cell>
          <cell r="AP172">
            <v>1</v>
          </cell>
          <cell r="AQ172">
            <v>1</v>
          </cell>
          <cell r="AR172">
            <v>1</v>
          </cell>
          <cell r="AS172">
            <v>1</v>
          </cell>
          <cell r="AT172">
            <v>0</v>
          </cell>
        </row>
        <row r="173">
          <cell r="A173" t="str">
            <v>EL/EUR-97</v>
          </cell>
          <cell r="B173" t="str">
            <v xml:space="preserve">    Euronota XCVII Euro (8,5%)</v>
          </cell>
          <cell r="W173">
            <v>0</v>
          </cell>
          <cell r="X173">
            <v>0</v>
          </cell>
          <cell r="Y173">
            <v>0</v>
          </cell>
          <cell r="Z173">
            <v>0</v>
          </cell>
          <cell r="AA173">
            <v>0</v>
          </cell>
          <cell r="AB173">
            <v>0</v>
          </cell>
          <cell r="AC173">
            <v>0</v>
          </cell>
          <cell r="AD173">
            <v>0</v>
          </cell>
          <cell r="AE173">
            <v>0</v>
          </cell>
          <cell r="AF173">
            <v>0</v>
          </cell>
          <cell r="AG173">
            <v>0</v>
          </cell>
          <cell r="AH173">
            <v>1</v>
          </cell>
          <cell r="AI173">
            <v>1</v>
          </cell>
          <cell r="AJ173">
            <v>1</v>
          </cell>
          <cell r="AK173">
            <v>1</v>
          </cell>
          <cell r="AL173">
            <v>1</v>
          </cell>
          <cell r="AM173">
            <v>1</v>
          </cell>
          <cell r="AN173">
            <v>1</v>
          </cell>
          <cell r="AO173">
            <v>1</v>
          </cell>
          <cell r="AP173">
            <v>1</v>
          </cell>
          <cell r="AQ173">
            <v>1</v>
          </cell>
          <cell r="AR173">
            <v>1</v>
          </cell>
          <cell r="AS173">
            <v>1</v>
          </cell>
          <cell r="AT173">
            <v>1</v>
          </cell>
        </row>
        <row r="174">
          <cell r="A174" t="str">
            <v>EL/EUR-98</v>
          </cell>
          <cell r="B174" t="str">
            <v xml:space="preserve">    Euronota XCVIII  Euro (Euribor+400)</v>
          </cell>
          <cell r="W174">
            <v>0</v>
          </cell>
          <cell r="X174">
            <v>0</v>
          </cell>
          <cell r="Y174">
            <v>0</v>
          </cell>
          <cell r="Z174">
            <v>0</v>
          </cell>
          <cell r="AA174">
            <v>0</v>
          </cell>
          <cell r="AB174">
            <v>0</v>
          </cell>
          <cell r="AC174">
            <v>0</v>
          </cell>
          <cell r="AD174">
            <v>0</v>
          </cell>
          <cell r="AE174">
            <v>0</v>
          </cell>
          <cell r="AF174">
            <v>0</v>
          </cell>
          <cell r="AG174">
            <v>0</v>
          </cell>
          <cell r="AH174">
            <v>1</v>
          </cell>
          <cell r="AI174">
            <v>1</v>
          </cell>
          <cell r="AJ174">
            <v>1</v>
          </cell>
          <cell r="AK174">
            <v>1</v>
          </cell>
          <cell r="AL174">
            <v>1</v>
          </cell>
          <cell r="AM174">
            <v>1</v>
          </cell>
          <cell r="AN174">
            <v>1</v>
          </cell>
          <cell r="AO174">
            <v>1</v>
          </cell>
          <cell r="AP174">
            <v>1</v>
          </cell>
          <cell r="AQ174">
            <v>1</v>
          </cell>
          <cell r="AR174">
            <v>1</v>
          </cell>
          <cell r="AS174">
            <v>1</v>
          </cell>
          <cell r="AT174">
            <v>1</v>
          </cell>
        </row>
        <row r="175">
          <cell r="A175" t="str">
            <v>EL/JPY-99</v>
          </cell>
          <cell r="B175" t="str">
            <v xml:space="preserve">    Euronota XCIX  Y (3,5%)</v>
          </cell>
          <cell r="W175">
            <v>0</v>
          </cell>
          <cell r="X175">
            <v>0</v>
          </cell>
          <cell r="Y175">
            <v>0</v>
          </cell>
          <cell r="Z175">
            <v>0</v>
          </cell>
          <cell r="AA175">
            <v>0</v>
          </cell>
          <cell r="AB175">
            <v>0</v>
          </cell>
          <cell r="AC175">
            <v>0</v>
          </cell>
          <cell r="AD175">
            <v>0</v>
          </cell>
          <cell r="AE175">
            <v>0</v>
          </cell>
          <cell r="AF175">
            <v>0</v>
          </cell>
          <cell r="AG175">
            <v>0</v>
          </cell>
          <cell r="AH175">
            <v>1</v>
          </cell>
          <cell r="AI175">
            <v>1</v>
          </cell>
          <cell r="AJ175">
            <v>1</v>
          </cell>
          <cell r="AK175">
            <v>1</v>
          </cell>
          <cell r="AL175">
            <v>1</v>
          </cell>
          <cell r="AM175">
            <v>1</v>
          </cell>
          <cell r="AN175">
            <v>1</v>
          </cell>
          <cell r="AO175">
            <v>1</v>
          </cell>
          <cell r="AP175">
            <v>1</v>
          </cell>
          <cell r="AQ175">
            <v>1</v>
          </cell>
          <cell r="AR175">
            <v>1</v>
          </cell>
          <cell r="AS175">
            <v>1</v>
          </cell>
          <cell r="AT175">
            <v>1</v>
          </cell>
        </row>
        <row r="176">
          <cell r="A176" t="str">
            <v>EL/EUR-100</v>
          </cell>
          <cell r="B176" t="str">
            <v xml:space="preserve">    Euronota C Euro (8,5%)</v>
          </cell>
          <cell r="W176">
            <v>0</v>
          </cell>
          <cell r="X176">
            <v>0</v>
          </cell>
          <cell r="Y176">
            <v>0</v>
          </cell>
          <cell r="Z176">
            <v>0</v>
          </cell>
          <cell r="AA176">
            <v>0</v>
          </cell>
          <cell r="AB176">
            <v>0</v>
          </cell>
          <cell r="AC176">
            <v>0</v>
          </cell>
          <cell r="AD176">
            <v>0</v>
          </cell>
          <cell r="AE176">
            <v>0</v>
          </cell>
          <cell r="AF176">
            <v>0</v>
          </cell>
          <cell r="AG176">
            <v>0</v>
          </cell>
          <cell r="AH176">
            <v>1</v>
          </cell>
          <cell r="AI176">
            <v>0.99823747966845766</v>
          </cell>
          <cell r="AJ176">
            <v>0.99853701318590582</v>
          </cell>
          <cell r="AK176">
            <v>0.99101239848894029</v>
          </cell>
          <cell r="AL176">
            <v>0.99143981449823138</v>
          </cell>
          <cell r="AM176">
            <v>0.99957953858760173</v>
          </cell>
          <cell r="AN176">
            <v>1</v>
          </cell>
          <cell r="AO176">
            <v>1</v>
          </cell>
          <cell r="AP176">
            <v>0</v>
          </cell>
          <cell r="AQ176">
            <v>0</v>
          </cell>
          <cell r="AR176">
            <v>0</v>
          </cell>
          <cell r="AS176">
            <v>0</v>
          </cell>
          <cell r="AT176">
            <v>0</v>
          </cell>
        </row>
        <row r="177">
          <cell r="A177" t="str">
            <v>EL/EUR-101</v>
          </cell>
          <cell r="B177" t="str">
            <v xml:space="preserve">    Euronota CI Euro (7,3% cupon diferido)</v>
          </cell>
          <cell r="W177">
            <v>0</v>
          </cell>
          <cell r="X177">
            <v>0</v>
          </cell>
          <cell r="Y177">
            <v>0</v>
          </cell>
          <cell r="Z177">
            <v>0</v>
          </cell>
          <cell r="AA177">
            <v>0</v>
          </cell>
          <cell r="AB177">
            <v>0</v>
          </cell>
          <cell r="AC177">
            <v>0</v>
          </cell>
          <cell r="AD177">
            <v>0</v>
          </cell>
          <cell r="AE177">
            <v>0</v>
          </cell>
          <cell r="AF177">
            <v>0</v>
          </cell>
          <cell r="AG177">
            <v>0</v>
          </cell>
          <cell r="AH177">
            <v>0</v>
          </cell>
          <cell r="AI177">
            <v>1</v>
          </cell>
          <cell r="AJ177">
            <v>1</v>
          </cell>
          <cell r="AK177">
            <v>1</v>
          </cell>
          <cell r="AL177">
            <v>1</v>
          </cell>
          <cell r="AM177">
            <v>1</v>
          </cell>
          <cell r="AN177">
            <v>1</v>
          </cell>
          <cell r="AO177">
            <v>0</v>
          </cell>
          <cell r="AP177">
            <v>0</v>
          </cell>
          <cell r="AQ177">
            <v>0</v>
          </cell>
          <cell r="AR177">
            <v>0</v>
          </cell>
          <cell r="AS177">
            <v>0</v>
          </cell>
          <cell r="AT177">
            <v>0</v>
          </cell>
        </row>
        <row r="178">
          <cell r="A178" t="str">
            <v>EL/EUR-102</v>
          </cell>
          <cell r="B178" t="str">
            <v xml:space="preserve">    Euronota CII Euro (9,25%)</v>
          </cell>
          <cell r="W178">
            <v>0</v>
          </cell>
          <cell r="X178">
            <v>0</v>
          </cell>
          <cell r="Y178">
            <v>0</v>
          </cell>
          <cell r="Z178">
            <v>0</v>
          </cell>
          <cell r="AA178">
            <v>0</v>
          </cell>
          <cell r="AB178">
            <v>0</v>
          </cell>
          <cell r="AC178">
            <v>0</v>
          </cell>
          <cell r="AD178">
            <v>0</v>
          </cell>
          <cell r="AE178">
            <v>0</v>
          </cell>
          <cell r="AF178">
            <v>0</v>
          </cell>
          <cell r="AG178">
            <v>0</v>
          </cell>
          <cell r="AH178">
            <v>0</v>
          </cell>
          <cell r="AI178">
            <v>1</v>
          </cell>
          <cell r="AJ178">
            <v>0.99922779437984977</v>
          </cell>
          <cell r="AK178">
            <v>0.99924408432281853</v>
          </cell>
          <cell r="AL178">
            <v>0.99915890151169784</v>
          </cell>
          <cell r="AM178">
            <v>0.9992341730897889</v>
          </cell>
          <cell r="AN178">
            <v>1</v>
          </cell>
          <cell r="AO178">
            <v>1</v>
          </cell>
          <cell r="AP178">
            <v>1</v>
          </cell>
          <cell r="AQ178">
            <v>1</v>
          </cell>
          <cell r="AR178">
            <v>1</v>
          </cell>
          <cell r="AS178">
            <v>1</v>
          </cell>
          <cell r="AT178">
            <v>1</v>
          </cell>
        </row>
        <row r="179">
          <cell r="A179" t="str">
            <v>EL/EUR-103</v>
          </cell>
          <cell r="B179" t="str">
            <v xml:space="preserve">    Euronota CIII Euro (9,75%)</v>
          </cell>
          <cell r="W179">
            <v>0</v>
          </cell>
          <cell r="X179">
            <v>0</v>
          </cell>
          <cell r="Y179">
            <v>0</v>
          </cell>
          <cell r="Z179">
            <v>0</v>
          </cell>
          <cell r="AA179">
            <v>0</v>
          </cell>
          <cell r="AB179">
            <v>0</v>
          </cell>
          <cell r="AC179">
            <v>0</v>
          </cell>
          <cell r="AD179">
            <v>0</v>
          </cell>
          <cell r="AE179">
            <v>0</v>
          </cell>
          <cell r="AF179">
            <v>0</v>
          </cell>
          <cell r="AG179">
            <v>0</v>
          </cell>
          <cell r="AH179">
            <v>0</v>
          </cell>
          <cell r="AI179">
            <v>1</v>
          </cell>
          <cell r="AJ179">
            <v>1</v>
          </cell>
          <cell r="AK179">
            <v>1</v>
          </cell>
          <cell r="AL179">
            <v>1</v>
          </cell>
          <cell r="AM179">
            <v>1</v>
          </cell>
          <cell r="AN179">
            <v>1</v>
          </cell>
          <cell r="AO179">
            <v>1</v>
          </cell>
          <cell r="AP179">
            <v>1</v>
          </cell>
          <cell r="AQ179">
            <v>1</v>
          </cell>
          <cell r="AR179">
            <v>1</v>
          </cell>
          <cell r="AS179">
            <v>1</v>
          </cell>
          <cell r="AT179">
            <v>1</v>
          </cell>
        </row>
        <row r="180">
          <cell r="A180" t="str">
            <v>EL/EUR-104</v>
          </cell>
          <cell r="B180" t="str">
            <v xml:space="preserve">    Euronota CIV Euro (10%)</v>
          </cell>
          <cell r="W180">
            <v>0</v>
          </cell>
          <cell r="X180">
            <v>0</v>
          </cell>
          <cell r="Y180">
            <v>0</v>
          </cell>
          <cell r="Z180">
            <v>0</v>
          </cell>
          <cell r="AA180">
            <v>0</v>
          </cell>
          <cell r="AB180">
            <v>0</v>
          </cell>
          <cell r="AC180">
            <v>0</v>
          </cell>
          <cell r="AD180">
            <v>0</v>
          </cell>
          <cell r="AE180">
            <v>0</v>
          </cell>
          <cell r="AF180">
            <v>0</v>
          </cell>
          <cell r="AG180">
            <v>0</v>
          </cell>
          <cell r="AH180">
            <v>0</v>
          </cell>
          <cell r="AI180">
            <v>1</v>
          </cell>
          <cell r="AJ180">
            <v>1</v>
          </cell>
          <cell r="AK180">
            <v>1</v>
          </cell>
          <cell r="AL180">
            <v>1</v>
          </cell>
          <cell r="AM180">
            <v>1</v>
          </cell>
          <cell r="AN180">
            <v>1</v>
          </cell>
          <cell r="AO180">
            <v>1</v>
          </cell>
          <cell r="AP180">
            <v>1</v>
          </cell>
          <cell r="AQ180">
            <v>1</v>
          </cell>
          <cell r="AR180">
            <v>1</v>
          </cell>
          <cell r="AS180">
            <v>1</v>
          </cell>
          <cell r="AT180">
            <v>1</v>
          </cell>
        </row>
        <row r="181">
          <cell r="A181" t="str">
            <v>EL/JPY-105</v>
          </cell>
          <cell r="B181" t="str">
            <v xml:space="preserve">    Euronota CV Y (5,4%)</v>
          </cell>
          <cell r="W181">
            <v>0</v>
          </cell>
          <cell r="X181">
            <v>0</v>
          </cell>
          <cell r="Y181">
            <v>0</v>
          </cell>
          <cell r="Z181">
            <v>0</v>
          </cell>
          <cell r="AA181">
            <v>0</v>
          </cell>
          <cell r="AB181">
            <v>0</v>
          </cell>
          <cell r="AC181">
            <v>0</v>
          </cell>
          <cell r="AD181">
            <v>0</v>
          </cell>
          <cell r="AE181">
            <v>0</v>
          </cell>
          <cell r="AF181">
            <v>0</v>
          </cell>
          <cell r="AG181">
            <v>0</v>
          </cell>
          <cell r="AH181">
            <v>0</v>
          </cell>
          <cell r="AI181">
            <v>1</v>
          </cell>
          <cell r="AJ181">
            <v>1</v>
          </cell>
          <cell r="AK181">
            <v>1</v>
          </cell>
          <cell r="AL181">
            <v>1</v>
          </cell>
          <cell r="AM181">
            <v>1</v>
          </cell>
          <cell r="AN181">
            <v>1</v>
          </cell>
          <cell r="AO181">
            <v>1</v>
          </cell>
          <cell r="AP181">
            <v>1</v>
          </cell>
          <cell r="AQ181">
            <v>1</v>
          </cell>
          <cell r="AR181">
            <v>1</v>
          </cell>
          <cell r="AS181">
            <v>1</v>
          </cell>
          <cell r="AT181">
            <v>1</v>
          </cell>
        </row>
        <row r="182">
          <cell r="A182" t="str">
            <v>EL/EUR-106</v>
          </cell>
          <cell r="B182" t="str">
            <v xml:space="preserve">    Euronota CVI Euro (L3+510)</v>
          </cell>
          <cell r="W182">
            <v>0</v>
          </cell>
          <cell r="X182">
            <v>0</v>
          </cell>
          <cell r="Y182">
            <v>0</v>
          </cell>
          <cell r="Z182">
            <v>0</v>
          </cell>
          <cell r="AA182">
            <v>0</v>
          </cell>
          <cell r="AB182">
            <v>0</v>
          </cell>
          <cell r="AC182">
            <v>0</v>
          </cell>
          <cell r="AD182">
            <v>0</v>
          </cell>
          <cell r="AE182">
            <v>0</v>
          </cell>
          <cell r="AF182">
            <v>0</v>
          </cell>
          <cell r="AG182">
            <v>0</v>
          </cell>
          <cell r="AH182">
            <v>0</v>
          </cell>
          <cell r="AI182">
            <v>1</v>
          </cell>
          <cell r="AJ182">
            <v>1</v>
          </cell>
          <cell r="AK182">
            <v>1</v>
          </cell>
          <cell r="AL182">
            <v>1</v>
          </cell>
          <cell r="AM182">
            <v>1</v>
          </cell>
          <cell r="AN182">
            <v>1</v>
          </cell>
          <cell r="AO182">
            <v>1</v>
          </cell>
          <cell r="AP182">
            <v>1</v>
          </cell>
          <cell r="AQ182">
            <v>1</v>
          </cell>
          <cell r="AR182">
            <v>1</v>
          </cell>
          <cell r="AS182">
            <v>1</v>
          </cell>
          <cell r="AT182">
            <v>1</v>
          </cell>
        </row>
        <row r="183">
          <cell r="A183" t="str">
            <v>EL/EUR-107</v>
          </cell>
          <cell r="B183" t="str">
            <v xml:space="preserve">    Euronota CVII Euro (10%)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0.9736239288997065</v>
          </cell>
          <cell r="AK183">
            <v>0.99934829159296157</v>
          </cell>
          <cell r="AL183">
            <v>0.99924779862745172</v>
          </cell>
          <cell r="AM183">
            <v>0.99864970859520041</v>
          </cell>
          <cell r="AN183">
            <v>0.99854587661415339</v>
          </cell>
          <cell r="AO183">
            <v>0.99596487998539662</v>
          </cell>
          <cell r="AP183">
            <v>0.99869234543230767</v>
          </cell>
          <cell r="AQ183">
            <v>0.99869234543230767</v>
          </cell>
          <cell r="AR183">
            <v>0.99869230769230766</v>
          </cell>
          <cell r="AS183">
            <v>1</v>
          </cell>
          <cell r="AT183">
            <v>1</v>
          </cell>
        </row>
        <row r="184">
          <cell r="A184" t="str">
            <v>EL/EUR-108</v>
          </cell>
          <cell r="B184" t="str">
            <v xml:space="preserve">    Euronota CVIII Euro (10,25%)</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0.96504993853157972</v>
          </cell>
          <cell r="AK184">
            <v>0.96430175458003853</v>
          </cell>
          <cell r="AL184">
            <v>0.96445074583829105</v>
          </cell>
          <cell r="AM184">
            <v>0.96174651199305783</v>
          </cell>
          <cell r="AN184">
            <v>0.96420302445429473</v>
          </cell>
          <cell r="AO184">
            <v>0.96713333323024642</v>
          </cell>
          <cell r="AP184">
            <v>0.96713339098072293</v>
          </cell>
          <cell r="AQ184">
            <v>0.96713339098072293</v>
          </cell>
          <cell r="AR184">
            <v>0.96888546666666664</v>
          </cell>
          <cell r="AS184">
            <v>0.96869102846448518</v>
          </cell>
          <cell r="AT184">
            <v>0.96836810026666664</v>
          </cell>
        </row>
        <row r="185">
          <cell r="A185" t="str">
            <v>EL/EUR-109</v>
          </cell>
          <cell r="B185" t="str">
            <v xml:space="preserve">    Euronota CIX Euro (8,125%)</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1</v>
          </cell>
          <cell r="AL185">
            <v>1</v>
          </cell>
          <cell r="AM185">
            <v>1</v>
          </cell>
          <cell r="AN185">
            <v>1</v>
          </cell>
          <cell r="AO185">
            <v>1</v>
          </cell>
          <cell r="AP185">
            <v>1</v>
          </cell>
          <cell r="AQ185">
            <v>1</v>
          </cell>
          <cell r="AR185">
            <v>1</v>
          </cell>
          <cell r="AS185">
            <v>1</v>
          </cell>
          <cell r="AT185">
            <v>1</v>
          </cell>
        </row>
        <row r="186">
          <cell r="A186" t="str">
            <v>EL/EUR-110</v>
          </cell>
          <cell r="B186" t="str">
            <v xml:space="preserve">    Euronota CX Euro (9%)</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1</v>
          </cell>
          <cell r="AL186">
            <v>1</v>
          </cell>
          <cell r="AM186">
            <v>1</v>
          </cell>
          <cell r="AN186">
            <v>1</v>
          </cell>
          <cell r="AO186">
            <v>1</v>
          </cell>
          <cell r="AP186">
            <v>1</v>
          </cell>
          <cell r="AQ186">
            <v>1</v>
          </cell>
          <cell r="AR186">
            <v>1</v>
          </cell>
          <cell r="AS186">
            <v>1</v>
          </cell>
          <cell r="AT186">
            <v>1</v>
          </cell>
        </row>
        <row r="187">
          <cell r="A187" t="str">
            <v>EL/JPY-111</v>
          </cell>
          <cell r="B187" t="str">
            <v xml:space="preserve">    Euronota CXI Y (5,125%)</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1</v>
          </cell>
          <cell r="AL187">
            <v>1</v>
          </cell>
          <cell r="AM187">
            <v>1</v>
          </cell>
          <cell r="AN187">
            <v>1</v>
          </cell>
          <cell r="AO187">
            <v>1</v>
          </cell>
          <cell r="AP187">
            <v>1</v>
          </cell>
          <cell r="AQ187">
            <v>1</v>
          </cell>
          <cell r="AR187">
            <v>1</v>
          </cell>
          <cell r="AS187">
            <v>1</v>
          </cell>
          <cell r="AT187">
            <v>1</v>
          </cell>
        </row>
        <row r="188">
          <cell r="A188" t="str">
            <v>EL/EUR-112</v>
          </cell>
          <cell r="B188" t="str">
            <v xml:space="preserve">    Euronota CXII Euro (9%)</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1</v>
          </cell>
          <cell r="AL188">
            <v>1</v>
          </cell>
          <cell r="AM188">
            <v>1</v>
          </cell>
          <cell r="AN188">
            <v>1</v>
          </cell>
          <cell r="AO188">
            <v>1</v>
          </cell>
          <cell r="AP188">
            <v>1</v>
          </cell>
          <cell r="AQ188">
            <v>1</v>
          </cell>
          <cell r="AR188">
            <v>1</v>
          </cell>
          <cell r="AS188">
            <v>1</v>
          </cell>
          <cell r="AT188">
            <v>1</v>
          </cell>
        </row>
        <row r="189">
          <cell r="A189" t="str">
            <v>EL/EUR-113</v>
          </cell>
          <cell r="B189" t="str">
            <v xml:space="preserve">    Euronota CXIII Euro (9,25%)</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1</v>
          </cell>
          <cell r="AM189">
            <v>1</v>
          </cell>
          <cell r="AN189">
            <v>1</v>
          </cell>
          <cell r="AO189">
            <v>1</v>
          </cell>
          <cell r="AP189">
            <v>1</v>
          </cell>
          <cell r="AQ189">
            <v>1</v>
          </cell>
          <cell r="AR189">
            <v>1</v>
          </cell>
          <cell r="AS189">
            <v>1</v>
          </cell>
          <cell r="AT189">
            <v>1</v>
          </cell>
        </row>
        <row r="190">
          <cell r="A190" t="str">
            <v>EL/EUR-114</v>
          </cell>
          <cell r="B190" t="str">
            <v xml:space="preserve">    Euronota CXIV Euro (10%)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0.99883474352194601</v>
          </cell>
          <cell r="AM190">
            <v>0.9917734184921384</v>
          </cell>
          <cell r="AN190">
            <v>0.9918399999938643</v>
          </cell>
          <cell r="AO190">
            <v>0.99183999998080452</v>
          </cell>
          <cell r="AP190">
            <v>0.99183999998080452</v>
          </cell>
          <cell r="AQ190">
            <v>0.99183999998080452</v>
          </cell>
          <cell r="AR190">
            <v>0.99883999999999995</v>
          </cell>
          <cell r="AS190">
            <v>0.99883643828405999</v>
          </cell>
          <cell r="AT190">
            <v>0.99881199296000001</v>
          </cell>
        </row>
        <row r="191">
          <cell r="A191" t="str">
            <v>EL/JPY-115</v>
          </cell>
          <cell r="B191" t="str">
            <v xml:space="preserve">    Euronota CXV Y (4,85%) Samurai</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1</v>
          </cell>
          <cell r="AM191">
            <v>1</v>
          </cell>
          <cell r="AN191">
            <v>1</v>
          </cell>
          <cell r="AO191">
            <v>1</v>
          </cell>
          <cell r="AP191">
            <v>1</v>
          </cell>
          <cell r="AQ191">
            <v>1</v>
          </cell>
          <cell r="AR191">
            <v>1</v>
          </cell>
          <cell r="AS191">
            <v>1</v>
          </cell>
          <cell r="AT191">
            <v>1</v>
          </cell>
        </row>
        <row r="192">
          <cell r="A192" t="str">
            <v>EL/EUR-116</v>
          </cell>
          <cell r="B192" t="str">
            <v xml:space="preserve">    Euronota CXVI Euro (10%)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1</v>
          </cell>
          <cell r="AO192">
            <v>1</v>
          </cell>
          <cell r="AP192">
            <v>1</v>
          </cell>
          <cell r="AQ192">
            <v>1</v>
          </cell>
          <cell r="AR192">
            <v>1</v>
          </cell>
          <cell r="AS192">
            <v>1</v>
          </cell>
          <cell r="AT192">
            <v>1</v>
          </cell>
        </row>
        <row r="193">
          <cell r="B193" t="str">
            <v>Bono Argentino</v>
          </cell>
        </row>
        <row r="194">
          <cell r="A194" t="str">
            <v>BOARDOM</v>
          </cell>
          <cell r="B194" t="str">
            <v xml:space="preserve">    Tramo Domestico</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row>
        <row r="195">
          <cell r="A195" t="str">
            <v>BOARINT</v>
          </cell>
          <cell r="B195" t="str">
            <v xml:space="preserve">    Tramo Internacional</v>
          </cell>
          <cell r="W195">
            <v>1</v>
          </cell>
          <cell r="X195">
            <v>1</v>
          </cell>
          <cell r="Y195">
            <v>1</v>
          </cell>
          <cell r="Z195">
            <v>1</v>
          </cell>
          <cell r="AA195">
            <v>1</v>
          </cell>
          <cell r="AB195">
            <v>1</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row>
        <row r="196">
          <cell r="A196" t="str">
            <v>LETR</v>
          </cell>
          <cell r="B196" t="str">
            <v>Letras</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row>
        <row r="197">
          <cell r="A197" t="str">
            <v>LE$</v>
          </cell>
          <cell r="B197" t="str">
            <v>Letes $</v>
          </cell>
          <cell r="W197">
            <v>0.10707779686295214</v>
          </cell>
          <cell r="X197">
            <v>7.8590308370044062E-2</v>
          </cell>
          <cell r="Y197">
            <v>9.9544897827628445E-2</v>
          </cell>
          <cell r="Z197">
            <v>0.1388939598828037</v>
          </cell>
          <cell r="AA197">
            <v>0.1929086915594603</v>
          </cell>
          <cell r="AB197">
            <v>1.1673151750972762E-4</v>
          </cell>
          <cell r="AC197">
            <v>1.593224277949208E-3</v>
          </cell>
          <cell r="AD197">
            <v>6.0523233112065589E-4</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row>
        <row r="198">
          <cell r="A198" t="str">
            <v>LEU$</v>
          </cell>
          <cell r="B198" t="str">
            <v>Letes u$s</v>
          </cell>
          <cell r="W198">
            <v>0.12867575615107349</v>
          </cell>
          <cell r="X198">
            <v>0.15899483279711418</v>
          </cell>
          <cell r="Y198">
            <v>0.1164875419823479</v>
          </cell>
          <cell r="Z198">
            <v>0.13897345271756203</v>
          </cell>
          <cell r="AA198">
            <v>0.11770495711552981</v>
          </cell>
          <cell r="AB198">
            <v>0.13146701622059143</v>
          </cell>
          <cell r="AC198">
            <v>0.14282834507042252</v>
          </cell>
          <cell r="AD198">
            <v>0.17059280322054721</v>
          </cell>
          <cell r="AE198">
            <v>0.23493512582043027</v>
          </cell>
          <cell r="AF198">
            <v>0.20665688375495059</v>
          </cell>
          <cell r="AG198">
            <v>0.17201713339170882</v>
          </cell>
          <cell r="AH198">
            <v>0.1371288195730147</v>
          </cell>
          <cell r="AI198">
            <v>0.18964530782795372</v>
          </cell>
          <cell r="AJ198">
            <v>0.16661641388151882</v>
          </cell>
          <cell r="AK198">
            <v>0.23808126632570065</v>
          </cell>
          <cell r="AL198">
            <v>0.24988180866217824</v>
          </cell>
          <cell r="AM198">
            <v>0.24700152689687579</v>
          </cell>
          <cell r="AN198">
            <v>0.17969244145136348</v>
          </cell>
          <cell r="AO198">
            <v>0.13755694578195629</v>
          </cell>
          <cell r="AP198">
            <v>6.5627853955571719E-2</v>
          </cell>
          <cell r="AQ198">
            <v>2.1336085689913378E-2</v>
          </cell>
          <cell r="AR198">
            <v>1.3676044474526895E-2</v>
          </cell>
          <cell r="AS198">
            <v>0</v>
          </cell>
          <cell r="AT198">
            <v>0</v>
          </cell>
        </row>
        <row r="199">
          <cell r="B199" t="str">
            <v>Bontes</v>
          </cell>
        </row>
        <row r="200">
          <cell r="A200" t="str">
            <v>BT98</v>
          </cell>
          <cell r="B200" t="str">
            <v xml:space="preserve">     Venc. dic/98</v>
          </cell>
          <cell r="W200">
            <v>7.6632165605095545E-2</v>
          </cell>
          <cell r="X200">
            <v>0.31870242735906845</v>
          </cell>
          <cell r="Y200">
            <v>0.30088656446548523</v>
          </cell>
          <cell r="Z200">
            <v>0.33701309432384874</v>
          </cell>
          <cell r="AA200">
            <v>0.18894321904558223</v>
          </cell>
          <cell r="AB200">
            <v>0.38004572797299868</v>
          </cell>
          <cell r="AC200">
            <v>0.42126992335898422</v>
          </cell>
          <cell r="AD200">
            <v>0.49668316013570657</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row>
        <row r="201">
          <cell r="A201" t="str">
            <v>BT01</v>
          </cell>
          <cell r="B201" t="str">
            <v xml:space="preserve">     Venc. May./2001</v>
          </cell>
          <cell r="W201">
            <v>0</v>
          </cell>
          <cell r="X201">
            <v>0</v>
          </cell>
          <cell r="Y201">
            <v>0</v>
          </cell>
          <cell r="Z201">
            <v>0</v>
          </cell>
          <cell r="AA201">
            <v>0</v>
          </cell>
          <cell r="AB201">
            <v>0</v>
          </cell>
          <cell r="AC201">
            <v>0</v>
          </cell>
          <cell r="AD201">
            <v>0</v>
          </cell>
          <cell r="AE201">
            <v>0</v>
          </cell>
          <cell r="AF201">
            <v>0</v>
          </cell>
          <cell r="AG201">
            <v>0.22843312426337187</v>
          </cell>
          <cell r="AH201">
            <v>0.25678343677744603</v>
          </cell>
          <cell r="AI201">
            <v>0.2435132118846785</v>
          </cell>
          <cell r="AJ201">
            <v>0.2611109961425167</v>
          </cell>
          <cell r="AK201">
            <v>0.20436023579195536</v>
          </cell>
          <cell r="AL201">
            <v>0.23410805442262486</v>
          </cell>
          <cell r="AM201">
            <v>0.20600579193613672</v>
          </cell>
          <cell r="AN201">
            <v>0.19549266010258773</v>
          </cell>
          <cell r="AO201">
            <v>0</v>
          </cell>
          <cell r="AP201">
            <v>0</v>
          </cell>
          <cell r="AQ201">
            <v>0</v>
          </cell>
          <cell r="AR201">
            <v>0</v>
          </cell>
          <cell r="AS201">
            <v>0</v>
          </cell>
          <cell r="AT201">
            <v>0</v>
          </cell>
        </row>
        <row r="202">
          <cell r="A202" t="str">
            <v>BT02</v>
          </cell>
          <cell r="B202" t="str">
            <v xml:space="preserve">     Venc. May/2002 </v>
          </cell>
          <cell r="W202">
            <v>0</v>
          </cell>
          <cell r="X202">
            <v>0</v>
          </cell>
          <cell r="Y202">
            <v>8.5210070800060447E-2</v>
          </cell>
          <cell r="Z202">
            <v>0.23948202439616539</v>
          </cell>
          <cell r="AA202">
            <v>0.1926342857142857</v>
          </cell>
          <cell r="AB202">
            <v>0.16638714285714287</v>
          </cell>
          <cell r="AC202">
            <v>0.20353190476190475</v>
          </cell>
          <cell r="AD202">
            <v>0.18222761904761905</v>
          </cell>
          <cell r="AE202">
            <v>0.28757329842931939</v>
          </cell>
          <cell r="AF202">
            <v>0.28612980632939677</v>
          </cell>
          <cell r="AG202">
            <v>0.29107079132467761</v>
          </cell>
          <cell r="AH202">
            <v>0.27021431152873149</v>
          </cell>
          <cell r="AI202">
            <v>0.3177621702340192</v>
          </cell>
          <cell r="AJ202">
            <v>0.33182522249423402</v>
          </cell>
          <cell r="AK202">
            <v>0.32162984389805993</v>
          </cell>
          <cell r="AL202">
            <v>0.2999199866427566</v>
          </cell>
          <cell r="AM202">
            <v>0.2299747961538656</v>
          </cell>
          <cell r="AN202">
            <v>0.21664252200977596</v>
          </cell>
          <cell r="AO202">
            <v>0.1796202026583702</v>
          </cell>
          <cell r="AP202">
            <v>0.1975874891900993</v>
          </cell>
          <cell r="AQ202">
            <v>0.1975874891900993</v>
          </cell>
          <cell r="AR202">
            <v>0.24574651997029759</v>
          </cell>
          <cell r="AS202">
            <v>0.15649447968558047</v>
          </cell>
          <cell r="AT202">
            <v>0</v>
          </cell>
        </row>
        <row r="203">
          <cell r="A203" t="str">
            <v>BT03</v>
          </cell>
          <cell r="B203" t="str">
            <v xml:space="preserve">     Venc. May./2003</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0.5402613196087177</v>
          </cell>
          <cell r="AK203">
            <v>0.41331712639047224</v>
          </cell>
          <cell r="AL203">
            <v>0.29816686953565907</v>
          </cell>
          <cell r="AM203">
            <v>0.27097761672153287</v>
          </cell>
          <cell r="AN203">
            <v>0.18207090943891596</v>
          </cell>
          <cell r="AO203">
            <v>0.14031641937907274</v>
          </cell>
          <cell r="AP203">
            <v>9.9395199297938275E-2</v>
          </cell>
          <cell r="AQ203">
            <v>9.9395199297938275E-2</v>
          </cell>
          <cell r="AR203">
            <v>0.13942479819098919</v>
          </cell>
          <cell r="AS203">
            <v>0.12960751519392219</v>
          </cell>
          <cell r="AT203">
            <v>0.15297534098572288</v>
          </cell>
        </row>
        <row r="204">
          <cell r="A204" t="str">
            <v>BT03Flot</v>
          </cell>
          <cell r="B204" t="str">
            <v xml:space="preserve">     Venc. Jul./2003</v>
          </cell>
          <cell r="W204">
            <v>0</v>
          </cell>
          <cell r="X204">
            <v>0</v>
          </cell>
          <cell r="Y204">
            <v>0</v>
          </cell>
          <cell r="Z204">
            <v>0</v>
          </cell>
          <cell r="AA204">
            <v>0</v>
          </cell>
          <cell r="AB204">
            <v>0</v>
          </cell>
          <cell r="AC204">
            <v>0</v>
          </cell>
          <cell r="AD204">
            <v>0.2538396811662218</v>
          </cell>
          <cell r="AE204">
            <v>0.13721475082861584</v>
          </cell>
          <cell r="AF204">
            <v>0.11625370310620947</v>
          </cell>
          <cell r="AG204">
            <v>0.12209526149062856</v>
          </cell>
          <cell r="AH204">
            <v>0.12237030247479377</v>
          </cell>
          <cell r="AI204">
            <v>0.10291518786847739</v>
          </cell>
          <cell r="AJ204">
            <v>0.10429651981345142</v>
          </cell>
          <cell r="AK204">
            <v>0.12445553339395182</v>
          </cell>
          <cell r="AL204">
            <v>0.10859725603496317</v>
          </cell>
          <cell r="AM204">
            <v>6.2202101604434915E-2</v>
          </cell>
          <cell r="AN204">
            <v>4.6701855769166613E-2</v>
          </cell>
          <cell r="AO204">
            <v>5.3576992164812043E-2</v>
          </cell>
          <cell r="AP204">
            <v>6.8508852569995504E-2</v>
          </cell>
          <cell r="AQ204">
            <v>6.8508852569995504E-2</v>
          </cell>
          <cell r="AR204">
            <v>9.3640905113389128E-2</v>
          </cell>
          <cell r="AS204">
            <v>0.10071372689488553</v>
          </cell>
          <cell r="AT204">
            <v>0.10815913053463826</v>
          </cell>
        </row>
        <row r="205">
          <cell r="A205" t="str">
            <v>BT04</v>
          </cell>
          <cell r="B205" t="str">
            <v xml:space="preserve">     Venc. May./2004</v>
          </cell>
          <cell r="W205">
            <v>0</v>
          </cell>
          <cell r="X205">
            <v>0</v>
          </cell>
          <cell r="Y205">
            <v>0</v>
          </cell>
          <cell r="Z205">
            <v>0</v>
          </cell>
          <cell r="AA205">
            <v>0</v>
          </cell>
          <cell r="AB205">
            <v>0</v>
          </cell>
          <cell r="AC205">
            <v>0</v>
          </cell>
          <cell r="AD205">
            <v>0</v>
          </cell>
          <cell r="AE205">
            <v>0</v>
          </cell>
          <cell r="AF205">
            <v>0</v>
          </cell>
          <cell r="AG205">
            <v>0.15719220251414759</v>
          </cell>
          <cell r="AH205">
            <v>0.17624826922429174</v>
          </cell>
          <cell r="AI205">
            <v>0.27285840026768821</v>
          </cell>
          <cell r="AJ205">
            <v>0.26518481856223597</v>
          </cell>
          <cell r="AK205">
            <v>0.31420329243896467</v>
          </cell>
          <cell r="AL205">
            <v>0.29591012291776736</v>
          </cell>
          <cell r="AM205">
            <v>0.30075270611339122</v>
          </cell>
          <cell r="AN205">
            <v>0.21178635256677217</v>
          </cell>
          <cell r="AO205">
            <v>0.11254972350330385</v>
          </cell>
          <cell r="AP205">
            <v>0.10642312706283599</v>
          </cell>
          <cell r="AQ205">
            <v>0.10642312706283599</v>
          </cell>
          <cell r="AR205">
            <v>0.10904532719600582</v>
          </cell>
          <cell r="AS205">
            <v>0.16749740430227786</v>
          </cell>
          <cell r="AT205">
            <v>0.16987252303441233</v>
          </cell>
        </row>
        <row r="206">
          <cell r="A206" t="str">
            <v>BT05</v>
          </cell>
          <cell r="B206" t="str">
            <v xml:space="preserve">     Venc. May./2005</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0.46397261196584955</v>
          </cell>
          <cell r="AK206">
            <v>0.4150870704681569</v>
          </cell>
          <cell r="AL206">
            <v>0.33882668881354988</v>
          </cell>
          <cell r="AM206">
            <v>0.3647090798094571</v>
          </cell>
          <cell r="AN206">
            <v>0.33043036926761093</v>
          </cell>
          <cell r="AO206">
            <v>0.13843055218717715</v>
          </cell>
          <cell r="AP206">
            <v>0.14505988124917199</v>
          </cell>
          <cell r="AQ206">
            <v>0.14505988124917199</v>
          </cell>
          <cell r="AR206">
            <v>0.15788592532160559</v>
          </cell>
          <cell r="AS206">
            <v>0.14238509668031027</v>
          </cell>
          <cell r="AT206">
            <v>0.14616742646266329</v>
          </cell>
        </row>
        <row r="207">
          <cell r="A207" t="str">
            <v>BT06</v>
          </cell>
          <cell r="B207" t="str">
            <v xml:space="preserve">     Venc. May./2006</v>
          </cell>
          <cell r="AM207">
            <v>0</v>
          </cell>
          <cell r="AN207">
            <v>0.43159726601934634</v>
          </cell>
          <cell r="AO207">
            <v>6.1332092537042554E-2</v>
          </cell>
          <cell r="AP207">
            <v>4.2519058983659763E-2</v>
          </cell>
          <cell r="AQ207">
            <v>4.2519058983659763E-2</v>
          </cell>
          <cell r="AR207">
            <v>6.4106823724307385E-2</v>
          </cell>
          <cell r="AS207">
            <v>7.7659482839140509E-2</v>
          </cell>
          <cell r="AT207">
            <v>9.1795026976707314E-2</v>
          </cell>
        </row>
        <row r="208">
          <cell r="A208" t="str">
            <v>BT27</v>
          </cell>
          <cell r="B208" t="str">
            <v xml:space="preserve">     Venc. Jul./2027</v>
          </cell>
          <cell r="W208">
            <v>0</v>
          </cell>
          <cell r="X208">
            <v>0</v>
          </cell>
          <cell r="Y208">
            <v>0</v>
          </cell>
          <cell r="Z208">
            <v>0</v>
          </cell>
          <cell r="AA208">
            <v>0</v>
          </cell>
          <cell r="AB208">
            <v>0</v>
          </cell>
          <cell r="AC208">
            <v>0</v>
          </cell>
          <cell r="AD208">
            <v>0</v>
          </cell>
          <cell r="AE208">
            <v>0</v>
          </cell>
          <cell r="AF208">
            <v>0</v>
          </cell>
          <cell r="AG208">
            <v>1.0017602674898939E-2</v>
          </cell>
          <cell r="AH208">
            <v>1.0044345898004434E-2</v>
          </cell>
          <cell r="AI208">
            <v>6.2704543640411164E-4</v>
          </cell>
          <cell r="AJ208">
            <v>5.9485059999467883E-3</v>
          </cell>
          <cell r="AK208">
            <v>5.9485059999467883E-3</v>
          </cell>
          <cell r="AL208">
            <v>6.2704543640411164E-4</v>
          </cell>
          <cell r="AM208">
            <v>6.2704543640411164E-4</v>
          </cell>
          <cell r="AN208">
            <v>6.3556503259630558E-4</v>
          </cell>
          <cell r="AO208">
            <v>5.1332140336368109E-3</v>
          </cell>
          <cell r="AP208">
            <v>1.0251153254741159E-2</v>
          </cell>
          <cell r="AQ208">
            <v>1.0251153254741159E-2</v>
          </cell>
          <cell r="AR208">
            <v>8.5922009253139465E-3</v>
          </cell>
          <cell r="AS208">
            <v>8.5921650454680136E-3</v>
          </cell>
          <cell r="AT208">
            <v>0</v>
          </cell>
        </row>
        <row r="209">
          <cell r="A209" t="str">
            <v>BTVA$</v>
          </cell>
          <cell r="B209" t="str">
            <v>Bono Creadores de Mercado $</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row>
        <row r="210">
          <cell r="A210" t="str">
            <v>BTVAU$</v>
          </cell>
          <cell r="B210" t="str">
            <v>Bono Creadores de Mercado u$s</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0.21006196828064277</v>
          </cell>
          <cell r="AN210">
            <v>0</v>
          </cell>
          <cell r="AO210">
            <v>0</v>
          </cell>
          <cell r="AP210">
            <v>0</v>
          </cell>
          <cell r="AQ210">
            <v>0</v>
          </cell>
          <cell r="AR210">
            <v>0</v>
          </cell>
          <cell r="AS210">
            <v>0</v>
          </cell>
          <cell r="AT210">
            <v>0</v>
          </cell>
        </row>
        <row r="211">
          <cell r="A211" t="str">
            <v>BT2006</v>
          </cell>
          <cell r="B211" t="str">
            <v>Bono 2006</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row>
        <row r="212">
          <cell r="A212" t="str">
            <v>BPAGARE</v>
          </cell>
          <cell r="B212" t="str">
            <v>Bono Pagaré</v>
          </cell>
        </row>
        <row r="213">
          <cell r="A213" t="str">
            <v>BP01/E521</v>
          </cell>
          <cell r="B213" t="str">
            <v xml:space="preserve">   Bono 2001 / Encuesta + 5,21%</v>
          </cell>
          <cell r="AI213">
            <v>9.9423979863497741E-2</v>
          </cell>
          <cell r="AJ213">
            <v>8.5257121329454358E-2</v>
          </cell>
          <cell r="AK213">
            <v>2.0187743459843758E-2</v>
          </cell>
          <cell r="AL213">
            <v>2.0023840439345238E-2</v>
          </cell>
          <cell r="AM213">
            <v>2.3244428361608376E-2</v>
          </cell>
          <cell r="AN213">
            <v>0.21140083867259837</v>
          </cell>
          <cell r="AO213">
            <v>0.12997499106823865</v>
          </cell>
          <cell r="AP213">
            <v>2.874836251042039E-2</v>
          </cell>
          <cell r="AQ213">
            <v>2.874836251042039E-2</v>
          </cell>
          <cell r="AR213">
            <v>0</v>
          </cell>
          <cell r="AS213">
            <v>0</v>
          </cell>
          <cell r="AT213">
            <v>0</v>
          </cell>
        </row>
        <row r="214">
          <cell r="A214" t="str">
            <v>BP01/E600</v>
          </cell>
          <cell r="B214" t="str">
            <v xml:space="preserve">   Bono 2001 / Encuesta + 6,00%</v>
          </cell>
          <cell r="AI214">
            <v>5.0124936112215343E-2</v>
          </cell>
          <cell r="AJ214">
            <v>5.9449713214833326E-2</v>
          </cell>
          <cell r="AK214">
            <v>6.2178322293217653E-2</v>
          </cell>
          <cell r="AL214">
            <v>7.3867166891376984E-2</v>
          </cell>
          <cell r="AM214">
            <v>8.4234128612462628E-2</v>
          </cell>
          <cell r="AN214">
            <v>7.0229790726302824E-2</v>
          </cell>
          <cell r="AO214">
            <v>0.16712682969585413</v>
          </cell>
          <cell r="AP214">
            <v>0</v>
          </cell>
          <cell r="AQ214">
            <v>0</v>
          </cell>
          <cell r="AR214">
            <v>0</v>
          </cell>
          <cell r="AS214">
            <v>0</v>
          </cell>
          <cell r="AT214">
            <v>0</v>
          </cell>
        </row>
        <row r="215">
          <cell r="A215" t="str">
            <v>BP01/B410</v>
          </cell>
          <cell r="B215" t="str">
            <v xml:space="preserve">   Bono 2001 / Badlar + 4,10% </v>
          </cell>
          <cell r="AI215">
            <v>0</v>
          </cell>
          <cell r="AJ215">
            <v>0</v>
          </cell>
          <cell r="AK215">
            <v>0</v>
          </cell>
          <cell r="AL215">
            <v>0</v>
          </cell>
          <cell r="AM215">
            <v>0</v>
          </cell>
          <cell r="AN215">
            <v>0</v>
          </cell>
          <cell r="AO215">
            <v>0</v>
          </cell>
          <cell r="AP215">
            <v>0</v>
          </cell>
          <cell r="AQ215">
            <v>0</v>
          </cell>
          <cell r="AR215">
            <v>0</v>
          </cell>
          <cell r="AS215">
            <v>0</v>
          </cell>
          <cell r="AT215">
            <v>0</v>
          </cell>
        </row>
        <row r="216">
          <cell r="A216" t="str">
            <v>BP01/B500</v>
          </cell>
          <cell r="B216" t="str">
            <v xml:space="preserve">   Bono 2001 / Badlar + 5,00% </v>
          </cell>
          <cell r="AI216">
            <v>0</v>
          </cell>
          <cell r="AJ216">
            <v>0</v>
          </cell>
          <cell r="AK216">
            <v>0</v>
          </cell>
          <cell r="AL216">
            <v>0</v>
          </cell>
          <cell r="AM216">
            <v>0</v>
          </cell>
          <cell r="AN216">
            <v>0</v>
          </cell>
          <cell r="AO216">
            <v>1.366120218579235E-3</v>
          </cell>
          <cell r="AP216">
            <v>0</v>
          </cell>
          <cell r="AQ216">
            <v>0</v>
          </cell>
          <cell r="AR216">
            <v>0</v>
          </cell>
          <cell r="AS216">
            <v>0</v>
          </cell>
          <cell r="AT216">
            <v>0</v>
          </cell>
        </row>
        <row r="217">
          <cell r="A217" t="str">
            <v>BP02/E330</v>
          </cell>
          <cell r="B217" t="str">
            <v xml:space="preserve">   Bono 2002 / Encuesta + 3,30%</v>
          </cell>
          <cell r="AI217">
            <v>0</v>
          </cell>
          <cell r="AJ217">
            <v>0</v>
          </cell>
          <cell r="AK217">
            <v>0</v>
          </cell>
          <cell r="AL217">
            <v>0</v>
          </cell>
          <cell r="AM217">
            <v>0</v>
          </cell>
          <cell r="AN217">
            <v>0</v>
          </cell>
          <cell r="AO217">
            <v>0</v>
          </cell>
          <cell r="AP217">
            <v>0</v>
          </cell>
          <cell r="AQ217">
            <v>0</v>
          </cell>
          <cell r="AR217">
            <v>0</v>
          </cell>
          <cell r="AS217">
            <v>0</v>
          </cell>
          <cell r="AT217">
            <v>0</v>
          </cell>
        </row>
        <row r="218">
          <cell r="A218" t="str">
            <v>BP02/E400</v>
          </cell>
          <cell r="B218" t="str">
            <v xml:space="preserve">   Bono 2002 / Encuesta + 4,00%</v>
          </cell>
          <cell r="AI218">
            <v>0</v>
          </cell>
          <cell r="AJ218">
            <v>0</v>
          </cell>
          <cell r="AK218">
            <v>1.4492753623188406E-3</v>
          </cell>
          <cell r="AL218">
            <v>7.1863890299644489E-2</v>
          </cell>
          <cell r="AM218">
            <v>2.2854240731335703E-3</v>
          </cell>
          <cell r="AN218">
            <v>2.7932960893854749E-3</v>
          </cell>
          <cell r="AO218">
            <v>6.278713629402756E-2</v>
          </cell>
          <cell r="AP218">
            <v>6.278713629402756E-2</v>
          </cell>
          <cell r="AQ218">
            <v>6.278713629402756E-2</v>
          </cell>
          <cell r="AR218">
            <v>0</v>
          </cell>
          <cell r="AS218">
            <v>0</v>
          </cell>
          <cell r="AT218">
            <v>0</v>
          </cell>
        </row>
        <row r="219">
          <cell r="A219" t="str">
            <v>BP02/F900</v>
          </cell>
          <cell r="B219" t="str">
            <v xml:space="preserve">   Bono 2002 / 9,00%</v>
          </cell>
          <cell r="AI219">
            <v>0</v>
          </cell>
          <cell r="AJ219">
            <v>0</v>
          </cell>
          <cell r="AK219">
            <v>0</v>
          </cell>
          <cell r="AL219">
            <v>0</v>
          </cell>
          <cell r="AM219">
            <v>0</v>
          </cell>
          <cell r="AN219">
            <v>0</v>
          </cell>
          <cell r="AO219">
            <v>0</v>
          </cell>
          <cell r="AP219">
            <v>0</v>
          </cell>
          <cell r="AQ219">
            <v>0</v>
          </cell>
          <cell r="AR219">
            <v>0</v>
          </cell>
          <cell r="AS219">
            <v>0</v>
          </cell>
          <cell r="AT219">
            <v>0</v>
          </cell>
        </row>
        <row r="220">
          <cell r="A220" t="str">
            <v>BP02/E580</v>
          </cell>
          <cell r="B220" t="str">
            <v xml:space="preserve">   Bono 2002 / Encuesta + 5,80%</v>
          </cell>
          <cell r="AI220">
            <v>0</v>
          </cell>
          <cell r="AJ220">
            <v>0</v>
          </cell>
          <cell r="AK220">
            <v>0</v>
          </cell>
          <cell r="AL220">
            <v>0</v>
          </cell>
          <cell r="AM220">
            <v>0</v>
          </cell>
          <cell r="AN220">
            <v>1.0161662817551963E-4</v>
          </cell>
          <cell r="AO220">
            <v>0.72057142857142853</v>
          </cell>
          <cell r="AP220">
            <v>6.2857142857142851E-3</v>
          </cell>
          <cell r="AQ220">
            <v>6.2857142857142851E-3</v>
          </cell>
          <cell r="AR220">
            <v>0</v>
          </cell>
          <cell r="AS220">
            <v>2.8098817480251934E-2</v>
          </cell>
          <cell r="AT220">
            <v>2.8080658494108745E-2</v>
          </cell>
        </row>
        <row r="221">
          <cell r="A221" t="str">
            <v>BP02/E580-II</v>
          </cell>
          <cell r="B221" t="str">
            <v xml:space="preserve">   Bono 2002 / Encuesta + 5,80% - B</v>
          </cell>
          <cell r="AI221">
            <v>0</v>
          </cell>
          <cell r="AJ221">
            <v>0</v>
          </cell>
          <cell r="AK221">
            <v>0</v>
          </cell>
          <cell r="AL221">
            <v>0</v>
          </cell>
          <cell r="AM221">
            <v>0</v>
          </cell>
          <cell r="AN221">
            <v>0</v>
          </cell>
          <cell r="AO221">
            <v>0</v>
          </cell>
          <cell r="AP221">
            <v>0</v>
          </cell>
          <cell r="AQ221">
            <v>0</v>
          </cell>
          <cell r="AR221">
            <v>0</v>
          </cell>
          <cell r="AS221">
            <v>0</v>
          </cell>
          <cell r="AT221">
            <v>0</v>
          </cell>
        </row>
        <row r="222">
          <cell r="A222" t="str">
            <v>BP02/B300</v>
          </cell>
          <cell r="B222" t="str">
            <v xml:space="preserve">   Bono 2002 / Badlar + 3,00% </v>
          </cell>
          <cell r="AI222">
            <v>0</v>
          </cell>
          <cell r="AJ222">
            <v>0</v>
          </cell>
          <cell r="AK222">
            <v>0</v>
          </cell>
          <cell r="AL222">
            <v>0</v>
          </cell>
          <cell r="AM222">
            <v>0</v>
          </cell>
          <cell r="AN222">
            <v>0</v>
          </cell>
          <cell r="AO222">
            <v>0</v>
          </cell>
          <cell r="AP222">
            <v>0</v>
          </cell>
          <cell r="AQ222">
            <v>0</v>
          </cell>
          <cell r="AR222">
            <v>0</v>
          </cell>
          <cell r="AS222">
            <v>0</v>
          </cell>
          <cell r="AT222">
            <v>0</v>
          </cell>
        </row>
        <row r="223">
          <cell r="A223" t="str">
            <v>BP02/B075</v>
          </cell>
          <cell r="B223" t="str">
            <v xml:space="preserve">   Bono 2002 / Badlar Correg + 0,75% </v>
          </cell>
          <cell r="AI223">
            <v>0</v>
          </cell>
          <cell r="AJ223">
            <v>0</v>
          </cell>
          <cell r="AK223">
            <v>0</v>
          </cell>
          <cell r="AL223">
            <v>0</v>
          </cell>
          <cell r="AM223">
            <v>0</v>
          </cell>
          <cell r="AN223">
            <v>0</v>
          </cell>
          <cell r="AO223">
            <v>0</v>
          </cell>
          <cell r="AP223">
            <v>0</v>
          </cell>
          <cell r="AQ223">
            <v>0</v>
          </cell>
          <cell r="AR223">
            <v>0</v>
          </cell>
          <cell r="AS223">
            <v>0</v>
          </cell>
          <cell r="AT223">
            <v>0</v>
          </cell>
        </row>
        <row r="224">
          <cell r="A224" t="str">
            <v>BP03/B405-Fid1</v>
          </cell>
          <cell r="B224" t="str">
            <v xml:space="preserve">   Bono 2003 / Badlar + 4,05% - Fideic 1</v>
          </cell>
          <cell r="AI224">
            <v>0</v>
          </cell>
          <cell r="AJ224">
            <v>0</v>
          </cell>
          <cell r="AK224">
            <v>0</v>
          </cell>
          <cell r="AL224">
            <v>0</v>
          </cell>
          <cell r="AM224">
            <v>0</v>
          </cell>
          <cell r="AN224">
            <v>0</v>
          </cell>
          <cell r="AO224">
            <v>0</v>
          </cell>
          <cell r="AP224">
            <v>0</v>
          </cell>
          <cell r="AQ224">
            <v>0</v>
          </cell>
          <cell r="AR224">
            <v>0</v>
          </cell>
          <cell r="AS224">
            <v>0</v>
          </cell>
          <cell r="AT224">
            <v>0</v>
          </cell>
        </row>
        <row r="225">
          <cell r="A225" t="str">
            <v>BP03/B405-Fid2</v>
          </cell>
          <cell r="B225" t="str">
            <v xml:space="preserve">   Bono 2003 / Badlar + 4,05% - Fideic 2</v>
          </cell>
          <cell r="AI225">
            <v>0</v>
          </cell>
          <cell r="AJ225">
            <v>0</v>
          </cell>
          <cell r="AK225">
            <v>0</v>
          </cell>
          <cell r="AL225">
            <v>0</v>
          </cell>
          <cell r="AM225">
            <v>0</v>
          </cell>
          <cell r="AN225">
            <v>0</v>
          </cell>
          <cell r="AO225">
            <v>0</v>
          </cell>
          <cell r="AP225">
            <v>0</v>
          </cell>
          <cell r="AQ225">
            <v>0</v>
          </cell>
          <cell r="AR225">
            <v>0</v>
          </cell>
          <cell r="AS225">
            <v>0</v>
          </cell>
          <cell r="AT225">
            <v>0</v>
          </cell>
        </row>
        <row r="226">
          <cell r="A226" t="str">
            <v>BP04/E435</v>
          </cell>
          <cell r="B226" t="str">
            <v xml:space="preserve">   Bono 2004 / Encuesta + 4,35%</v>
          </cell>
          <cell r="AI226">
            <v>0</v>
          </cell>
          <cell r="AJ226">
            <v>0</v>
          </cell>
          <cell r="AK226">
            <v>0</v>
          </cell>
          <cell r="AL226">
            <v>0</v>
          </cell>
          <cell r="AM226">
            <v>0</v>
          </cell>
          <cell r="AN226">
            <v>0</v>
          </cell>
          <cell r="AO226">
            <v>0</v>
          </cell>
          <cell r="AP226">
            <v>0</v>
          </cell>
          <cell r="AQ226">
            <v>0</v>
          </cell>
          <cell r="AR226">
            <v>0</v>
          </cell>
          <cell r="AS226">
            <v>0</v>
          </cell>
          <cell r="AT226">
            <v>0</v>
          </cell>
        </row>
        <row r="227">
          <cell r="A227" t="str">
            <v>BP04/E495</v>
          </cell>
          <cell r="B227" t="str">
            <v xml:space="preserve">   Bono 2004 / Encuesta + 4,95%</v>
          </cell>
          <cell r="AI227">
            <v>0</v>
          </cell>
          <cell r="AJ227">
            <v>0</v>
          </cell>
          <cell r="AK227">
            <v>0</v>
          </cell>
          <cell r="AL227">
            <v>0</v>
          </cell>
          <cell r="AM227">
            <v>0</v>
          </cell>
          <cell r="AN227">
            <v>0</v>
          </cell>
          <cell r="AO227">
            <v>0</v>
          </cell>
          <cell r="AP227">
            <v>0</v>
          </cell>
          <cell r="AQ227">
            <v>0</v>
          </cell>
          <cell r="AR227">
            <v>0</v>
          </cell>
          <cell r="AS227">
            <v>0</v>
          </cell>
          <cell r="AT227">
            <v>0</v>
          </cell>
        </row>
        <row r="228">
          <cell r="A228" t="str">
            <v>BP04/B298</v>
          </cell>
          <cell r="B228" t="str">
            <v xml:space="preserve">   Bono 2004 / Badlar + 2,98%</v>
          </cell>
          <cell r="AI228">
            <v>0</v>
          </cell>
          <cell r="AJ228">
            <v>0</v>
          </cell>
          <cell r="AK228">
            <v>0</v>
          </cell>
          <cell r="AL228">
            <v>0</v>
          </cell>
          <cell r="AM228">
            <v>0</v>
          </cell>
          <cell r="AN228">
            <v>0</v>
          </cell>
          <cell r="AO228">
            <v>0</v>
          </cell>
          <cell r="AP228">
            <v>0</v>
          </cell>
          <cell r="AQ228">
            <v>0</v>
          </cell>
          <cell r="AR228">
            <v>0</v>
          </cell>
          <cell r="AS228">
            <v>0</v>
          </cell>
          <cell r="AT228">
            <v>0</v>
          </cell>
        </row>
        <row r="229">
          <cell r="A229" t="str">
            <v>BP05/B400</v>
          </cell>
          <cell r="B229" t="str">
            <v xml:space="preserve">   Bono 2005 / Badlar + 4,00%</v>
          </cell>
          <cell r="AI229">
            <v>0</v>
          </cell>
          <cell r="AJ229">
            <v>0</v>
          </cell>
          <cell r="AK229">
            <v>0</v>
          </cell>
          <cell r="AL229">
            <v>0</v>
          </cell>
          <cell r="AM229">
            <v>0</v>
          </cell>
          <cell r="AN229">
            <v>0</v>
          </cell>
          <cell r="AO229">
            <v>0</v>
          </cell>
          <cell r="AP229">
            <v>0</v>
          </cell>
          <cell r="AQ229">
            <v>0</v>
          </cell>
          <cell r="AR229">
            <v>0</v>
          </cell>
          <cell r="AS229">
            <v>0</v>
          </cell>
          <cell r="AT229">
            <v>0</v>
          </cell>
        </row>
        <row r="230">
          <cell r="A230" t="str">
            <v>BP06/E580</v>
          </cell>
          <cell r="B230" t="str">
            <v xml:space="preserve">   Bono 2006 / Encuesta + 5,80%</v>
          </cell>
          <cell r="AI230">
            <v>0</v>
          </cell>
          <cell r="AJ230">
            <v>0</v>
          </cell>
          <cell r="AK230">
            <v>0</v>
          </cell>
          <cell r="AL230">
            <v>0</v>
          </cell>
          <cell r="AM230">
            <v>0</v>
          </cell>
          <cell r="AN230">
            <v>0</v>
          </cell>
          <cell r="AO230">
            <v>1.2593684727853544E-4</v>
          </cell>
          <cell r="AP230">
            <v>1.8009471993944134E-4</v>
          </cell>
          <cell r="AQ230">
            <v>1.8009471993944134E-4</v>
          </cell>
          <cell r="AR230">
            <v>0</v>
          </cell>
          <cell r="AS230">
            <v>0.96434393910692384</v>
          </cell>
          <cell r="AT230">
            <v>0.96495472748688649</v>
          </cell>
        </row>
        <row r="231">
          <cell r="A231" t="str">
            <v>BP06/B450-Fid3</v>
          </cell>
          <cell r="B231" t="str">
            <v xml:space="preserve">   Bono 2006 / Badlar + 4,50% - Fideic 3</v>
          </cell>
          <cell r="AI231">
            <v>0</v>
          </cell>
          <cell r="AJ231">
            <v>0</v>
          </cell>
          <cell r="AK231">
            <v>0</v>
          </cell>
          <cell r="AL231">
            <v>0</v>
          </cell>
          <cell r="AM231">
            <v>0</v>
          </cell>
          <cell r="AN231">
            <v>0</v>
          </cell>
          <cell r="AO231">
            <v>0</v>
          </cell>
          <cell r="AP231">
            <v>0</v>
          </cell>
          <cell r="AQ231">
            <v>0</v>
          </cell>
          <cell r="AR231">
            <v>0</v>
          </cell>
          <cell r="AS231">
            <v>0</v>
          </cell>
          <cell r="AT231">
            <v>0</v>
          </cell>
        </row>
        <row r="232">
          <cell r="A232" t="str">
            <v>BP06/B450-Fid4</v>
          </cell>
          <cell r="B232" t="str">
            <v xml:space="preserve">   Bono 2006 / Badlar + 4,50% - Fideic 4</v>
          </cell>
          <cell r="AI232">
            <v>0</v>
          </cell>
          <cell r="AJ232">
            <v>0</v>
          </cell>
          <cell r="AK232">
            <v>0</v>
          </cell>
          <cell r="AL232">
            <v>0</v>
          </cell>
          <cell r="AM232">
            <v>0</v>
          </cell>
          <cell r="AN232">
            <v>0</v>
          </cell>
          <cell r="AO232">
            <v>0</v>
          </cell>
          <cell r="AP232">
            <v>0</v>
          </cell>
          <cell r="AQ232">
            <v>0</v>
          </cell>
          <cell r="AR232">
            <v>0</v>
          </cell>
          <cell r="AS232">
            <v>0</v>
          </cell>
          <cell r="AT232">
            <v>0</v>
          </cell>
        </row>
        <row r="233">
          <cell r="A233" t="str">
            <v>BP07/B450</v>
          </cell>
          <cell r="B233" t="str">
            <v xml:space="preserve">   Bono 2007 / Badlar + 4,50% - Serie 1</v>
          </cell>
          <cell r="AI233">
            <v>0</v>
          </cell>
          <cell r="AJ233">
            <v>0</v>
          </cell>
          <cell r="AK233">
            <v>0</v>
          </cell>
          <cell r="AL233">
            <v>0</v>
          </cell>
          <cell r="AM233">
            <v>0</v>
          </cell>
          <cell r="AN233">
            <v>0</v>
          </cell>
          <cell r="AO233">
            <v>0</v>
          </cell>
          <cell r="AP233">
            <v>0</v>
          </cell>
          <cell r="AQ233">
            <v>0</v>
          </cell>
          <cell r="AR233">
            <v>0</v>
          </cell>
          <cell r="AS233">
            <v>0</v>
          </cell>
          <cell r="AT233">
            <v>0</v>
          </cell>
        </row>
        <row r="234">
          <cell r="A234" t="str">
            <v>BP07/B450-II</v>
          </cell>
          <cell r="B234" t="str">
            <v xml:space="preserve">   Bono 2007 / Badlar + 4,50% - Serie 2</v>
          </cell>
          <cell r="AI234">
            <v>0</v>
          </cell>
          <cell r="AJ234">
            <v>0</v>
          </cell>
          <cell r="AK234">
            <v>0</v>
          </cell>
          <cell r="AL234">
            <v>0</v>
          </cell>
          <cell r="AM234">
            <v>0</v>
          </cell>
          <cell r="AN234">
            <v>0</v>
          </cell>
          <cell r="AO234">
            <v>0</v>
          </cell>
          <cell r="AP234">
            <v>0</v>
          </cell>
          <cell r="AQ234">
            <v>0</v>
          </cell>
          <cell r="AR234">
            <v>0</v>
          </cell>
          <cell r="AS234">
            <v>0</v>
          </cell>
          <cell r="AT234">
            <v>0</v>
          </cell>
        </row>
        <row r="235">
          <cell r="A235" t="str">
            <v>Pmos Gdos</v>
          </cell>
          <cell r="B235" t="str">
            <v xml:space="preserve">   Préstamos Garantizados</v>
          </cell>
        </row>
        <row r="236">
          <cell r="A236" t="str">
            <v>P FRB</v>
          </cell>
          <cell r="AR236">
            <v>0</v>
          </cell>
          <cell r="AS236">
            <v>0</v>
          </cell>
          <cell r="AT236">
            <v>0</v>
          </cell>
        </row>
        <row r="237">
          <cell r="A237" t="str">
            <v>P BG01/03</v>
          </cell>
          <cell r="AR237">
            <v>0</v>
          </cell>
          <cell r="AS237">
            <v>0</v>
          </cell>
          <cell r="AT237">
            <v>0</v>
          </cell>
        </row>
        <row r="238">
          <cell r="A238" t="str">
            <v>P BG04/06</v>
          </cell>
          <cell r="AR238">
            <v>0</v>
          </cell>
          <cell r="AS238">
            <v>0</v>
          </cell>
          <cell r="AT238">
            <v>0</v>
          </cell>
        </row>
        <row r="239">
          <cell r="A239" t="str">
            <v>P BG05/17</v>
          </cell>
          <cell r="AR239">
            <v>0.3829088324207669</v>
          </cell>
          <cell r="AS239">
            <v>0.39010764751303284</v>
          </cell>
          <cell r="AT239">
            <v>0.37399351744622328</v>
          </cell>
        </row>
        <row r="240">
          <cell r="A240" t="str">
            <v>P BG06/27</v>
          </cell>
          <cell r="AR240">
            <v>0</v>
          </cell>
          <cell r="AS240">
            <v>0</v>
          </cell>
          <cell r="AT240">
            <v>0</v>
          </cell>
        </row>
        <row r="241">
          <cell r="A241" t="str">
            <v>P BG07/05</v>
          </cell>
          <cell r="AR241">
            <v>0</v>
          </cell>
          <cell r="AS241">
            <v>0</v>
          </cell>
          <cell r="AT241">
            <v>0</v>
          </cell>
        </row>
        <row r="242">
          <cell r="A242" t="str">
            <v>P BG08/19</v>
          </cell>
          <cell r="AR242">
            <v>0</v>
          </cell>
          <cell r="AS242">
            <v>0</v>
          </cell>
          <cell r="AT242">
            <v>0</v>
          </cell>
        </row>
        <row r="243">
          <cell r="A243" t="str">
            <v>P BG09/09</v>
          </cell>
          <cell r="AR243">
            <v>0</v>
          </cell>
          <cell r="AS243">
            <v>0</v>
          </cell>
          <cell r="AT243">
            <v>0</v>
          </cell>
        </row>
        <row r="244">
          <cell r="A244" t="str">
            <v>P BG10/20</v>
          </cell>
          <cell r="AR244">
            <v>0</v>
          </cell>
          <cell r="AS244">
            <v>0</v>
          </cell>
          <cell r="AT244">
            <v>0</v>
          </cell>
        </row>
        <row r="245">
          <cell r="A245" t="str">
            <v>P BG11/10</v>
          </cell>
          <cell r="AR245">
            <v>0</v>
          </cell>
          <cell r="AS245">
            <v>0</v>
          </cell>
          <cell r="AT245">
            <v>0</v>
          </cell>
        </row>
        <row r="246">
          <cell r="A246" t="str">
            <v>P BG12/15</v>
          </cell>
          <cell r="AR246">
            <v>0</v>
          </cell>
          <cell r="AS246">
            <v>0</v>
          </cell>
          <cell r="AT246">
            <v>0</v>
          </cell>
        </row>
        <row r="247">
          <cell r="A247" t="str">
            <v>P BG13/30</v>
          </cell>
          <cell r="AR247">
            <v>0</v>
          </cell>
          <cell r="AS247">
            <v>0</v>
          </cell>
          <cell r="AT247">
            <v>0</v>
          </cell>
        </row>
        <row r="248">
          <cell r="A248" t="str">
            <v>P BG14/31</v>
          </cell>
          <cell r="AR248">
            <v>0</v>
          </cell>
          <cell r="AS248">
            <v>0</v>
          </cell>
          <cell r="AT248">
            <v>0</v>
          </cell>
        </row>
        <row r="249">
          <cell r="A249" t="str">
            <v>P BG15/12</v>
          </cell>
          <cell r="AR249">
            <v>0.69122243694526697</v>
          </cell>
          <cell r="AS249">
            <v>0.69381214662704005</v>
          </cell>
          <cell r="AT249">
            <v>0.7063834816154313</v>
          </cell>
        </row>
        <row r="250">
          <cell r="A250" t="str">
            <v>P BG16/08$</v>
          </cell>
          <cell r="AR250">
            <v>0</v>
          </cell>
          <cell r="AS250">
            <v>0</v>
          </cell>
          <cell r="AT250">
            <v>0</v>
          </cell>
        </row>
        <row r="251">
          <cell r="A251" t="str">
            <v>P BG17/08</v>
          </cell>
          <cell r="AR251">
            <v>9.9791009654470658E-2</v>
          </cell>
          <cell r="AS251">
            <v>0.10062199772417149</v>
          </cell>
          <cell r="AT251">
            <v>0.10024357003653708</v>
          </cell>
        </row>
        <row r="252">
          <cell r="A252" t="str">
            <v>P BG18/18</v>
          </cell>
          <cell r="AR252">
            <v>0</v>
          </cell>
          <cell r="AS252">
            <v>0</v>
          </cell>
          <cell r="AT252">
            <v>0</v>
          </cell>
        </row>
        <row r="253">
          <cell r="A253" t="str">
            <v>P BG19/31</v>
          </cell>
          <cell r="AR253">
            <v>0</v>
          </cell>
          <cell r="AS253">
            <v>0</v>
          </cell>
          <cell r="AT253">
            <v>0</v>
          </cell>
        </row>
        <row r="254">
          <cell r="A254" t="str">
            <v>P EL/ARP-61</v>
          </cell>
          <cell r="AR254">
            <v>0</v>
          </cell>
          <cell r="AS254">
            <v>0</v>
          </cell>
          <cell r="AT254">
            <v>0</v>
          </cell>
        </row>
        <row r="255">
          <cell r="A255" t="str">
            <v>P EL/ARP-68</v>
          </cell>
          <cell r="AR255">
            <v>0</v>
          </cell>
          <cell r="AS255">
            <v>0</v>
          </cell>
          <cell r="AT255">
            <v>0</v>
          </cell>
        </row>
        <row r="256">
          <cell r="A256" t="str">
            <v>P EL/USD-74</v>
          </cell>
          <cell r="AR256">
            <v>0</v>
          </cell>
          <cell r="AS256">
            <v>0</v>
          </cell>
          <cell r="AT256">
            <v>0</v>
          </cell>
        </row>
        <row r="257">
          <cell r="A257" t="str">
            <v>P EL/USD-79</v>
          </cell>
          <cell r="AR257">
            <v>0</v>
          </cell>
          <cell r="AS257">
            <v>0</v>
          </cell>
          <cell r="AT257">
            <v>0</v>
          </cell>
        </row>
        <row r="258">
          <cell r="A258" t="str">
            <v>P EL/USD-91</v>
          </cell>
          <cell r="AR258">
            <v>0</v>
          </cell>
          <cell r="AS258">
            <v>0</v>
          </cell>
          <cell r="AT258">
            <v>0</v>
          </cell>
        </row>
        <row r="259">
          <cell r="B259" t="str">
            <v>Otros</v>
          </cell>
        </row>
        <row r="260">
          <cell r="A260" t="str">
            <v>NMB</v>
          </cell>
          <cell r="B260" t="str">
            <v xml:space="preserve">   BONOS DINERO NUEVO </v>
          </cell>
          <cell r="W260">
            <v>0.94334998966001349</v>
          </cell>
          <cell r="X260">
            <v>0.94289678957729373</v>
          </cell>
          <cell r="Y260">
            <v>0.94267074332354261</v>
          </cell>
          <cell r="Z260">
            <v>0.941133653780306</v>
          </cell>
          <cell r="AA260">
            <v>0.9060919827569297</v>
          </cell>
          <cell r="AB260">
            <v>0.93980943275753692</v>
          </cell>
          <cell r="AC260">
            <v>0.94086024560827752</v>
          </cell>
          <cell r="AD260">
            <v>0.93984676191406447</v>
          </cell>
          <cell r="AE260">
            <v>0.93741811692545707</v>
          </cell>
          <cell r="AF260">
            <v>0.93389616031125477</v>
          </cell>
          <cell r="AG260">
            <v>1</v>
          </cell>
          <cell r="AH260">
            <v>1</v>
          </cell>
          <cell r="AI260">
            <v>0</v>
          </cell>
          <cell r="AJ260">
            <v>0</v>
          </cell>
          <cell r="AK260">
            <v>0</v>
          </cell>
          <cell r="AL260">
            <v>0</v>
          </cell>
          <cell r="AM260">
            <v>0</v>
          </cell>
          <cell r="AN260">
            <v>0</v>
          </cell>
          <cell r="AO260">
            <v>0</v>
          </cell>
          <cell r="AP260">
            <v>0</v>
          </cell>
          <cell r="AQ260">
            <v>0</v>
          </cell>
          <cell r="AR260">
            <v>0</v>
          </cell>
          <cell r="AS260">
            <v>0</v>
          </cell>
          <cell r="AT260">
            <v>1</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 Pmos Gdos"/>
      <sheetName val="Total"/>
      <sheetName val="AFJP"/>
      <sheetName val="S.Publico"/>
      <sheetName val="Bancos"/>
      <sheetName val="Cia.Seguros"/>
      <sheetName val="FCI"/>
      <sheetName val="CarteraResidentes"/>
    </sheetNames>
    <definedNames>
      <definedName name="RESIDENTES" refersTo="='Total'!$A$4:$BA$287"/>
    </definedNames>
    <sheetDataSet>
      <sheetData sheetId="0" refreshError="1">
        <row r="4">
          <cell r="A4" t="str">
            <v>Indice Aplicado</v>
          </cell>
          <cell r="G4">
            <v>1.0117238772746693</v>
          </cell>
          <cell r="J4" t="str">
            <v>* 4% excepto GL31 Mega (5%)</v>
          </cell>
          <cell r="K4" t="str">
            <v>* 4% excepto GL31 Mega (5%)</v>
          </cell>
          <cell r="N4" t="str">
            <v>* 4% excepto GL31 Mega (5%)</v>
          </cell>
          <cell r="O4" t="str">
            <v>* 4% excepto GL31 Mega (5%)</v>
          </cell>
        </row>
        <row r="5">
          <cell r="A5" t="str">
            <v>P FRB</v>
          </cell>
          <cell r="F5">
            <v>1.8321377270412202</v>
          </cell>
          <cell r="G5">
            <v>2.1420472601529901</v>
          </cell>
          <cell r="H5">
            <v>1.8210571398913569</v>
          </cell>
          <cell r="I5">
            <v>1.6076648529157773</v>
          </cell>
          <cell r="J5" t="str">
            <v>* Todos capitalizan hasta el 31/3/02 excepto GL31 Mega (hasta el 19/6/06)</v>
          </cell>
          <cell r="K5" t="str">
            <v>* Todos capitalizan hasta el 31/3/02 excepto GL31 Mega (hasta el 19/6/06)</v>
          </cell>
          <cell r="L5">
            <v>0</v>
          </cell>
          <cell r="M5">
            <v>0</v>
          </cell>
          <cell r="N5" t="str">
            <v>* Todos capitalizan hasta el 31/3/02 excepto GL31 Mega (hasta el 19/6/06)</v>
          </cell>
          <cell r="O5" t="str">
            <v>* Todos capitalizan hasta el 31/3/02 excepto GL31 Mega (hasta el 19/6/06)</v>
          </cell>
        </row>
        <row r="6">
          <cell r="A6" t="str">
            <v>P BG01/03</v>
          </cell>
          <cell r="F6">
            <v>9.0948711431547591E-2</v>
          </cell>
          <cell r="G6">
            <v>6.2382945161629302E-2</v>
          </cell>
          <cell r="H6">
            <v>5.2854968755540681E-2</v>
          </cell>
          <cell r="I6">
            <v>4.6606671339985993E-2</v>
          </cell>
          <cell r="J6">
            <v>0</v>
          </cell>
          <cell r="K6">
            <v>0</v>
          </cell>
          <cell r="L6">
            <v>0</v>
          </cell>
          <cell r="M6">
            <v>0</v>
          </cell>
        </row>
        <row r="7">
          <cell r="A7" t="str">
            <v>P BG04/06</v>
          </cell>
          <cell r="F7">
            <v>0.21516501245345732</v>
          </cell>
          <cell r="G7">
            <v>0.12310342535411911</v>
          </cell>
          <cell r="H7">
            <v>0.10410019773067913</v>
          </cell>
          <cell r="I7">
            <v>9.1799647451591138E-2</v>
          </cell>
          <cell r="J7">
            <v>0</v>
          </cell>
          <cell r="K7">
            <v>0</v>
          </cell>
          <cell r="L7">
            <v>0</v>
          </cell>
          <cell r="M7">
            <v>0</v>
          </cell>
        </row>
        <row r="8">
          <cell r="A8" t="str">
            <v>P BG05/17</v>
          </cell>
          <cell r="F8">
            <v>4.6347042274581582</v>
          </cell>
          <cell r="G8">
            <v>1.2185405956714026</v>
          </cell>
          <cell r="H8">
            <v>1.0173487935862517</v>
          </cell>
          <cell r="I8">
            <v>0.88235935385816422</v>
          </cell>
          <cell r="J8">
            <v>0</v>
          </cell>
          <cell r="K8">
            <v>0</v>
          </cell>
          <cell r="L8">
            <v>0</v>
          </cell>
          <cell r="M8">
            <v>0</v>
          </cell>
        </row>
        <row r="9">
          <cell r="A9" t="str">
            <v>P BG06/27</v>
          </cell>
          <cell r="F9">
            <v>3.43556979386477</v>
          </cell>
          <cell r="G9">
            <v>1.8270690553277718</v>
          </cell>
          <cell r="H9">
            <v>1.5438028766087397</v>
          </cell>
          <cell r="I9">
            <v>1.3572225628466936</v>
          </cell>
          <cell r="J9">
            <v>0</v>
          </cell>
          <cell r="K9">
            <v>0</v>
          </cell>
          <cell r="L9">
            <v>0</v>
          </cell>
          <cell r="M9">
            <v>0</v>
          </cell>
        </row>
        <row r="10">
          <cell r="A10" t="str">
            <v>P BG07/05</v>
          </cell>
          <cell r="F10">
            <v>0.44621361893279371</v>
          </cell>
          <cell r="G10">
            <v>0.25895715622177112</v>
          </cell>
          <cell r="H10">
            <v>0.21901485426261297</v>
          </cell>
          <cell r="I10">
            <v>0.1964442701871448</v>
          </cell>
          <cell r="J10">
            <v>0</v>
          </cell>
          <cell r="K10">
            <v>0</v>
          </cell>
          <cell r="L10">
            <v>0</v>
          </cell>
          <cell r="M10">
            <v>0</v>
          </cell>
        </row>
        <row r="11">
          <cell r="A11" t="str">
            <v>P BG08/19</v>
          </cell>
          <cell r="F11">
            <v>0.70358763476921937</v>
          </cell>
          <cell r="G11">
            <v>0.40322775606239308</v>
          </cell>
          <cell r="H11">
            <v>0.34098831985679595</v>
          </cell>
          <cell r="I11">
            <v>0.30953341273529189</v>
          </cell>
          <cell r="J11">
            <v>0</v>
          </cell>
          <cell r="K11">
            <v>0</v>
          </cell>
          <cell r="L11">
            <v>0</v>
          </cell>
          <cell r="M11">
            <v>0</v>
          </cell>
        </row>
        <row r="12">
          <cell r="A12" t="str">
            <v>P BG09/09</v>
          </cell>
          <cell r="F12">
            <v>1.6811194055609913</v>
          </cell>
          <cell r="G12">
            <v>0.80798083886647554</v>
          </cell>
          <cell r="H12">
            <v>0.6818938937312734</v>
          </cell>
          <cell r="I12">
            <v>0.59526205475211702</v>
          </cell>
          <cell r="J12">
            <v>0</v>
          </cell>
          <cell r="K12">
            <v>0</v>
          </cell>
          <cell r="L12">
            <v>0</v>
          </cell>
          <cell r="M12">
            <v>0</v>
          </cell>
        </row>
        <row r="13">
          <cell r="A13" t="str">
            <v>P BG10/20</v>
          </cell>
          <cell r="F13">
            <v>0.25508259901253444</v>
          </cell>
          <cell r="G13">
            <v>0.1565725602167907</v>
          </cell>
          <cell r="H13">
            <v>0.13249678615533969</v>
          </cell>
          <cell r="I13">
            <v>0.1190178001090199</v>
          </cell>
          <cell r="J13">
            <v>0</v>
          </cell>
          <cell r="K13">
            <v>0</v>
          </cell>
          <cell r="L13">
            <v>0</v>
          </cell>
          <cell r="M13">
            <v>0</v>
          </cell>
        </row>
        <row r="14">
          <cell r="A14" t="str">
            <v>P BG11/10</v>
          </cell>
          <cell r="F14">
            <v>0.8243318908376599</v>
          </cell>
          <cell r="G14">
            <v>0.52265354882992621</v>
          </cell>
          <cell r="H14">
            <v>0.44242381932227048</v>
          </cell>
          <cell r="I14">
            <v>0.39095719993974515</v>
          </cell>
          <cell r="J14">
            <v>0</v>
          </cell>
          <cell r="K14">
            <v>0</v>
          </cell>
          <cell r="L14">
            <v>0</v>
          </cell>
          <cell r="M14">
            <v>0</v>
          </cell>
        </row>
        <row r="15">
          <cell r="A15" t="str">
            <v>P BG12/15</v>
          </cell>
          <cell r="F15">
            <v>2.3126774881741525</v>
          </cell>
          <cell r="G15">
            <v>1.378623998379404</v>
          </cell>
          <cell r="H15">
            <v>1.1635466244114994</v>
          </cell>
          <cell r="I15">
            <v>1.0397836889255403</v>
          </cell>
          <cell r="J15">
            <v>0</v>
          </cell>
          <cell r="K15">
            <v>0</v>
          </cell>
          <cell r="L15">
            <v>0</v>
          </cell>
          <cell r="M15">
            <v>0</v>
          </cell>
        </row>
        <row r="16">
          <cell r="A16" t="str">
            <v>P BG13/30</v>
          </cell>
          <cell r="F16">
            <v>1.0232858834022829</v>
          </cell>
          <cell r="G16">
            <v>0.69254313978483462</v>
          </cell>
          <cell r="H16">
            <v>0.58658368405925521</v>
          </cell>
          <cell r="I16">
            <v>0.52485170358539901</v>
          </cell>
          <cell r="J16">
            <v>0</v>
          </cell>
          <cell r="K16">
            <v>0</v>
          </cell>
          <cell r="L16">
            <v>0</v>
          </cell>
          <cell r="M16">
            <v>0</v>
          </cell>
        </row>
        <row r="17">
          <cell r="A17" t="str">
            <v>P BG14/31</v>
          </cell>
          <cell r="F17">
            <v>0.41716744391854998</v>
          </cell>
          <cell r="G17">
            <v>0.23825166512906273</v>
          </cell>
          <cell r="H17">
            <v>0.38095269985591129</v>
          </cell>
          <cell r="I17">
            <v>0.13195858422059573</v>
          </cell>
          <cell r="J17">
            <v>0</v>
          </cell>
          <cell r="K17">
            <v>0</v>
          </cell>
          <cell r="L17">
            <v>0</v>
          </cell>
          <cell r="M17">
            <v>0</v>
          </cell>
        </row>
        <row r="18">
          <cell r="A18" t="str">
            <v>P BG15/12</v>
          </cell>
          <cell r="F18">
            <v>1.4285921705746123</v>
          </cell>
          <cell r="G18">
            <v>0.59296127210215765</v>
          </cell>
          <cell r="H18">
            <v>0.49944262988378824</v>
          </cell>
          <cell r="I18">
            <v>0.43610297886043997</v>
          </cell>
          <cell r="J18">
            <v>0</v>
          </cell>
          <cell r="K18">
            <v>0</v>
          </cell>
          <cell r="L18">
            <v>0</v>
          </cell>
          <cell r="M18">
            <v>0</v>
          </cell>
        </row>
        <row r="19">
          <cell r="A19" t="str">
            <v>P BG16/08$</v>
          </cell>
          <cell r="F19">
            <v>3.4254629828830812</v>
          </cell>
          <cell r="G19">
            <v>1.9563486173502602</v>
          </cell>
          <cell r="H19">
            <v>1.1872437748577791</v>
          </cell>
          <cell r="I19">
            <v>1.2348152111558897</v>
          </cell>
          <cell r="J19">
            <v>0</v>
          </cell>
          <cell r="K19">
            <v>0</v>
          </cell>
          <cell r="L19">
            <v>0</v>
          </cell>
          <cell r="M19">
            <v>0</v>
          </cell>
        </row>
        <row r="20">
          <cell r="A20" t="str">
            <v>P BG17/08</v>
          </cell>
          <cell r="F20">
            <v>71.020798384178406</v>
          </cell>
          <cell r="G20">
            <v>35.865966913088577</v>
          </cell>
          <cell r="H20">
            <v>31.841522913840237</v>
          </cell>
          <cell r="I20">
            <v>28.48250817377324</v>
          </cell>
          <cell r="J20">
            <v>0</v>
          </cell>
          <cell r="K20">
            <v>0</v>
          </cell>
          <cell r="L20">
            <v>0</v>
          </cell>
          <cell r="M20">
            <v>0</v>
          </cell>
        </row>
        <row r="21">
          <cell r="A21" t="str">
            <v>P BG18/18</v>
          </cell>
          <cell r="F21">
            <v>47.943252546079506</v>
          </cell>
          <cell r="G21">
            <v>30.738780777525051</v>
          </cell>
          <cell r="H21">
            <v>27.63376843626267</v>
          </cell>
          <cell r="I21">
            <v>25.270756790910319</v>
          </cell>
          <cell r="J21">
            <v>25.808797156798288</v>
          </cell>
          <cell r="K21">
            <v>29.127477273434756</v>
          </cell>
          <cell r="L21">
            <v>35.602248189393656</v>
          </cell>
          <cell r="M21">
            <v>6.1830371977160352</v>
          </cell>
        </row>
        <row r="22">
          <cell r="A22" t="str">
            <v>P BG19/31</v>
          </cell>
          <cell r="F22">
            <v>87.687222274272457</v>
          </cell>
          <cell r="G22">
            <v>50.660541776961075</v>
          </cell>
          <cell r="H22">
            <v>53.252897119449052</v>
          </cell>
          <cell r="I22">
            <v>49.386782867428067</v>
          </cell>
          <cell r="J22">
            <v>53.636547917972024</v>
          </cell>
          <cell r="K22">
            <v>60.567949695188695</v>
          </cell>
          <cell r="L22">
            <v>74.015292981261325</v>
          </cell>
          <cell r="M22">
            <v>2.5462609685711408</v>
          </cell>
        </row>
        <row r="23">
          <cell r="A23" t="str">
            <v>P EL/ARP-61</v>
          </cell>
          <cell r="F23">
            <v>0.68599945966000475</v>
          </cell>
          <cell r="G23">
            <v>0.39178739924063838</v>
          </cell>
          <cell r="H23">
            <v>0.23605237787319946</v>
          </cell>
          <cell r="I23">
            <v>0.22688728704455557</v>
          </cell>
          <cell r="J23">
            <v>0</v>
          </cell>
          <cell r="K23">
            <v>0</v>
          </cell>
          <cell r="L23">
            <v>0</v>
          </cell>
          <cell r="M23">
            <v>0</v>
          </cell>
        </row>
        <row r="24">
          <cell r="A24" t="str">
            <v>P EL/ARP-68</v>
          </cell>
          <cell r="F24">
            <v>5.2886195451947116E-2</v>
          </cell>
          <cell r="G24">
            <v>3.44374406127552E-2</v>
          </cell>
          <cell r="H24">
            <v>1.9981261081989627E-2</v>
          </cell>
          <cell r="I24">
            <v>0.14862179535445882</v>
          </cell>
          <cell r="J24">
            <v>0</v>
          </cell>
          <cell r="K24">
            <v>0</v>
          </cell>
          <cell r="L24">
            <v>0</v>
          </cell>
          <cell r="M24">
            <v>0</v>
          </cell>
        </row>
        <row r="25">
          <cell r="A25" t="str">
            <v>P EL/USD-74</v>
          </cell>
          <cell r="F25">
            <v>0</v>
          </cell>
          <cell r="G25">
            <v>8.2166167514112501E-2</v>
          </cell>
          <cell r="H25">
            <v>7.0208995254968723E-2</v>
          </cell>
          <cell r="I25">
            <v>6.4898907528865485E-2</v>
          </cell>
          <cell r="J25">
            <v>0</v>
          </cell>
          <cell r="K25">
            <v>0</v>
          </cell>
          <cell r="L25">
            <v>0</v>
          </cell>
          <cell r="M25">
            <v>0</v>
          </cell>
        </row>
        <row r="26">
          <cell r="A26" t="str">
            <v>P EL/USD-79</v>
          </cell>
          <cell r="F26">
            <v>0</v>
          </cell>
          <cell r="G26">
            <v>0.75254053033564805</v>
          </cell>
          <cell r="H26">
            <v>0.64302761248335483</v>
          </cell>
          <cell r="I26">
            <v>0.57975506751685679</v>
          </cell>
          <cell r="J26">
            <v>0</v>
          </cell>
          <cell r="K26">
            <v>0</v>
          </cell>
          <cell r="L26">
            <v>0</v>
          </cell>
          <cell r="M26">
            <v>0</v>
          </cell>
        </row>
        <row r="27">
          <cell r="A27" t="str">
            <v>P EL/USD-91</v>
          </cell>
          <cell r="F27">
            <v>0</v>
          </cell>
          <cell r="G27">
            <v>3.0149987005535835E-2</v>
          </cell>
          <cell r="H27">
            <v>2.5762431894434671E-2</v>
          </cell>
          <cell r="I27">
            <v>2.2717081993840808E-2</v>
          </cell>
          <cell r="J27">
            <v>0</v>
          </cell>
          <cell r="K27">
            <v>0</v>
          </cell>
          <cell r="L27">
            <v>0</v>
          </cell>
          <cell r="M27">
            <v>0</v>
          </cell>
        </row>
        <row r="29">
          <cell r="A29" t="str">
            <v>P GPBX7</v>
          </cell>
          <cell r="F29">
            <v>2.1347468926446425</v>
          </cell>
          <cell r="G29">
            <v>1.5316847477808353</v>
          </cell>
          <cell r="H29">
            <v>0.98989669456636475</v>
          </cell>
          <cell r="I29">
            <v>0.89588187067517555</v>
          </cell>
          <cell r="J29">
            <v>0</v>
          </cell>
          <cell r="K29">
            <v>0</v>
          </cell>
          <cell r="L29">
            <v>0</v>
          </cell>
          <cell r="M29">
            <v>0</v>
          </cell>
        </row>
        <row r="30">
          <cell r="A30" t="str">
            <v>P PBAS2</v>
          </cell>
          <cell r="F30">
            <v>0.45987009421527603</v>
          </cell>
          <cell r="G30">
            <v>0.3299576224689873</v>
          </cell>
          <cell r="H30">
            <v>0.35112738748642608</v>
          </cell>
          <cell r="I30">
            <v>0.31701565183783809</v>
          </cell>
          <cell r="J30">
            <v>0</v>
          </cell>
          <cell r="K30">
            <v>0</v>
          </cell>
          <cell r="L30">
            <v>0</v>
          </cell>
          <cell r="M30">
            <v>0</v>
          </cell>
        </row>
        <row r="31">
          <cell r="A31" t="str">
            <v>P PX21</v>
          </cell>
          <cell r="F31">
            <v>0.18458714038194657</v>
          </cell>
          <cell r="G31">
            <v>0.13244160632516333</v>
          </cell>
          <cell r="H31">
            <v>0.37055235672764203</v>
          </cell>
          <cell r="I31">
            <v>0.38004054762210721</v>
          </cell>
          <cell r="J31">
            <v>0</v>
          </cell>
          <cell r="K31">
            <v>0</v>
          </cell>
          <cell r="L31">
            <v>0</v>
          </cell>
          <cell r="M31">
            <v>0</v>
          </cell>
        </row>
        <row r="32">
          <cell r="A32" t="str">
            <v>P PX13D</v>
          </cell>
          <cell r="F32">
            <v>0.14919684722222115</v>
          </cell>
          <cell r="G32">
            <v>0.10704900711866665</v>
          </cell>
          <cell r="H32">
            <v>5.6512031194808673E-2</v>
          </cell>
          <cell r="I32">
            <v>5.069350577927733E-2</v>
          </cell>
          <cell r="J32">
            <v>0</v>
          </cell>
          <cell r="K32">
            <v>0</v>
          </cell>
          <cell r="L32">
            <v>0</v>
          </cell>
          <cell r="M32">
            <v>0</v>
          </cell>
        </row>
        <row r="33">
          <cell r="A33" t="str">
            <v>P PX14D</v>
          </cell>
          <cell r="F33">
            <v>1.1296426637798618</v>
          </cell>
          <cell r="G33">
            <v>0.81052064978561</v>
          </cell>
          <cell r="H33">
            <v>0.41031301608804172</v>
          </cell>
          <cell r="I33">
            <v>0.37041298235225717</v>
          </cell>
          <cell r="J33">
            <v>0</v>
          </cell>
          <cell r="K33">
            <v>0</v>
          </cell>
          <cell r="L33">
            <v>0</v>
          </cell>
          <cell r="M33">
            <v>0</v>
          </cell>
        </row>
        <row r="34">
          <cell r="A34" t="str">
            <v>P PX22D</v>
          </cell>
          <cell r="F34">
            <v>0.54107625699653283</v>
          </cell>
          <cell r="G34">
            <v>0.38822319080704831</v>
          </cell>
          <cell r="H34">
            <v>0.19692521230339935</v>
          </cell>
          <cell r="I34">
            <v>0.17913614787541171</v>
          </cell>
          <cell r="J34">
            <v>0</v>
          </cell>
          <cell r="K34">
            <v>0</v>
          </cell>
          <cell r="L34">
            <v>0</v>
          </cell>
          <cell r="M34">
            <v>0</v>
          </cell>
        </row>
        <row r="41">
          <cell r="H41">
            <v>0.998163019394254</v>
          </cell>
          <cell r="I41">
            <v>0.90336310643550122</v>
          </cell>
        </row>
      </sheetData>
      <sheetData sheetId="1" refreshError="1">
        <row r="4">
          <cell r="A4" t="str">
            <v>DNCI</v>
          </cell>
          <cell r="B4" t="str">
            <v>EXT/DOM</v>
          </cell>
          <cell r="C4" t="str">
            <v>AGREGAR TITULOS</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cell r="BA4">
            <v>37986</v>
          </cell>
        </row>
        <row r="5">
          <cell r="A5" t="str">
            <v>x</v>
          </cell>
          <cell r="C5" t="str">
            <v>x</v>
          </cell>
          <cell r="D5">
            <v>4</v>
          </cell>
          <cell r="E5">
            <v>5</v>
          </cell>
          <cell r="F5">
            <v>6</v>
          </cell>
          <cell r="G5">
            <v>7</v>
          </cell>
          <cell r="H5">
            <v>8</v>
          </cell>
          <cell r="I5">
            <v>9</v>
          </cell>
          <cell r="J5">
            <v>10</v>
          </cell>
          <cell r="K5">
            <v>11</v>
          </cell>
          <cell r="L5">
            <v>12</v>
          </cell>
          <cell r="M5">
            <v>13</v>
          </cell>
          <cell r="N5">
            <v>14</v>
          </cell>
          <cell r="O5">
            <v>15</v>
          </cell>
          <cell r="P5">
            <v>16</v>
          </cell>
          <cell r="Q5">
            <v>17</v>
          </cell>
          <cell r="R5">
            <v>18</v>
          </cell>
          <cell r="S5">
            <v>19</v>
          </cell>
          <cell r="T5">
            <v>20</v>
          </cell>
          <cell r="U5">
            <v>21</v>
          </cell>
          <cell r="V5">
            <v>22</v>
          </cell>
          <cell r="W5">
            <v>23</v>
          </cell>
          <cell r="X5">
            <v>24</v>
          </cell>
          <cell r="Y5">
            <v>25</v>
          </cell>
          <cell r="Z5">
            <v>26</v>
          </cell>
          <cell r="AA5">
            <v>27</v>
          </cell>
          <cell r="AB5">
            <v>28</v>
          </cell>
          <cell r="AC5">
            <v>29</v>
          </cell>
          <cell r="AD5">
            <v>30</v>
          </cell>
          <cell r="AE5">
            <v>31</v>
          </cell>
          <cell r="AF5">
            <v>32</v>
          </cell>
          <cell r="AG5">
            <v>33</v>
          </cell>
          <cell r="AH5">
            <v>34</v>
          </cell>
          <cell r="AI5">
            <v>35</v>
          </cell>
          <cell r="AJ5">
            <v>36</v>
          </cell>
          <cell r="AK5">
            <v>37</v>
          </cell>
          <cell r="AL5">
            <v>38</v>
          </cell>
          <cell r="AM5">
            <v>39</v>
          </cell>
          <cell r="AN5">
            <v>40</v>
          </cell>
          <cell r="AO5">
            <v>41</v>
          </cell>
          <cell r="AP5">
            <v>42</v>
          </cell>
          <cell r="AQ5">
            <v>43</v>
          </cell>
          <cell r="AR5">
            <v>44</v>
          </cell>
          <cell r="AS5">
            <v>45</v>
          </cell>
          <cell r="AT5">
            <v>46</v>
          </cell>
          <cell r="AU5">
            <v>47</v>
          </cell>
          <cell r="AV5">
            <v>48</v>
          </cell>
          <cell r="AW5">
            <v>49</v>
          </cell>
          <cell r="AX5">
            <v>50</v>
          </cell>
          <cell r="AY5">
            <v>51</v>
          </cell>
          <cell r="AZ5">
            <v>52</v>
          </cell>
          <cell r="BA5">
            <v>53</v>
          </cell>
        </row>
        <row r="6">
          <cell r="A6" t="str">
            <v>TENENCIAS TOTALES</v>
          </cell>
        </row>
        <row r="7">
          <cell r="A7" t="str">
            <v>TENENCIAS TOTALES - EMITIDOS EN EXTERIOR</v>
          </cell>
          <cell r="AI7">
            <v>9568.2308039596883</v>
          </cell>
          <cell r="AJ7">
            <v>10701.753381840224</v>
          </cell>
          <cell r="AK7">
            <v>12727.98381283394</v>
          </cell>
          <cell r="AL7">
            <v>13833.698941187631</v>
          </cell>
          <cell r="AM7">
            <v>15490.840087282517</v>
          </cell>
          <cell r="AN7">
            <v>14961.672005249671</v>
          </cell>
          <cell r="AO7">
            <v>16801.693853613244</v>
          </cell>
          <cell r="AP7">
            <v>24974.13088426206</v>
          </cell>
          <cell r="AQ7">
            <v>24855.073223565843</v>
          </cell>
          <cell r="AR7">
            <v>25654.617618679375</v>
          </cell>
          <cell r="AS7">
            <v>29464.063733573075</v>
          </cell>
          <cell r="AT7">
            <v>17434.91899900918</v>
          </cell>
          <cell r="AU7">
            <v>8891.8472416805544</v>
          </cell>
          <cell r="AV7">
            <v>17102.896399122848</v>
          </cell>
          <cell r="AW7">
            <v>19414.167488074305</v>
          </cell>
          <cell r="AX7">
            <v>22014.643112294158</v>
          </cell>
          <cell r="AY7">
            <v>22400.792055415688</v>
          </cell>
          <cell r="AZ7">
            <v>21223.142830016623</v>
          </cell>
          <cell r="BA7">
            <v>20766.233011672124</v>
          </cell>
        </row>
        <row r="8">
          <cell r="A8" t="str">
            <v>x</v>
          </cell>
          <cell r="C8" t="str">
            <v>x</v>
          </cell>
          <cell r="D8" t="str">
            <v/>
          </cell>
          <cell r="E8" t="str">
            <v/>
          </cell>
          <cell r="F8" t="str">
            <v/>
          </cell>
          <cell r="G8" t="str">
            <v/>
          </cell>
          <cell r="H8" t="str">
            <v/>
          </cell>
          <cell r="I8" t="str">
            <v/>
          </cell>
          <cell r="J8" t="str">
            <v/>
          </cell>
          <cell r="K8" t="str">
            <v/>
          </cell>
          <cell r="L8" t="str">
            <v/>
          </cell>
          <cell r="M8" t="str">
            <v/>
          </cell>
          <cell r="N8" t="str">
            <v/>
          </cell>
          <cell r="O8" t="str">
            <v/>
          </cell>
          <cell r="P8" t="str">
            <v>ERROR</v>
          </cell>
          <cell r="Q8" t="str">
            <v>ERROR</v>
          </cell>
          <cell r="R8" t="str">
            <v>ERROR</v>
          </cell>
          <cell r="S8" t="str">
            <v>ERROR</v>
          </cell>
          <cell r="T8" t="str">
            <v>ERROR</v>
          </cell>
          <cell r="U8" t="str">
            <v>ERROR</v>
          </cell>
          <cell r="V8" t="str">
            <v>ERROR</v>
          </cell>
          <cell r="W8" t="str">
            <v>ERROR</v>
          </cell>
          <cell r="X8" t="str">
            <v>ERROR</v>
          </cell>
          <cell r="Y8" t="str">
            <v>ERROR</v>
          </cell>
          <cell r="Z8" t="str">
            <v>ERROR</v>
          </cell>
          <cell r="AA8" t="str">
            <v>ERROR</v>
          </cell>
          <cell r="AB8" t="str">
            <v>ERROR</v>
          </cell>
          <cell r="AC8" t="str">
            <v>ERROR</v>
          </cell>
          <cell r="AD8" t="str">
            <v>ERROR</v>
          </cell>
          <cell r="AE8" t="str">
            <v>ERROR</v>
          </cell>
          <cell r="AF8" t="str">
            <v>ERROR</v>
          </cell>
          <cell r="AG8" t="str">
            <v>ERROR</v>
          </cell>
          <cell r="AH8" t="str">
            <v>ERROR</v>
          </cell>
          <cell r="AI8" t="str">
            <v>ERROR</v>
          </cell>
          <cell r="AJ8" t="str">
            <v>ERROR</v>
          </cell>
          <cell r="AK8" t="str">
            <v>ERROR</v>
          </cell>
          <cell r="AL8" t="str">
            <v>ERROR</v>
          </cell>
          <cell r="AM8" t="str">
            <v>ERROR</v>
          </cell>
          <cell r="AN8" t="str">
            <v>ERROR</v>
          </cell>
          <cell r="AO8" t="str">
            <v>ERROR</v>
          </cell>
          <cell r="AP8" t="str">
            <v>ERROR</v>
          </cell>
          <cell r="AQ8" t="str">
            <v>ERROR</v>
          </cell>
          <cell r="AR8" t="str">
            <v>ERROR</v>
          </cell>
          <cell r="AS8" t="str">
            <v>ERROR</v>
          </cell>
          <cell r="AT8" t="str">
            <v>ERROR</v>
          </cell>
          <cell r="AU8" t="str">
            <v>ERROR</v>
          </cell>
          <cell r="AV8" t="e">
            <v>#N/A</v>
          </cell>
        </row>
        <row r="9">
          <cell r="A9" t="str">
            <v>TITULOS Y PMOS GDOS TOTALES</v>
          </cell>
          <cell r="AS9">
            <v>27472.090089922502</v>
          </cell>
          <cell r="AT9">
            <v>18817.960904084295</v>
          </cell>
          <cell r="AU9">
            <v>18093.491672144268</v>
          </cell>
          <cell r="AV9">
            <v>18958.99053357177</v>
          </cell>
          <cell r="AW9">
            <v>20468.132206423816</v>
          </cell>
          <cell r="AX9">
            <v>22790.477499443383</v>
          </cell>
          <cell r="AY9">
            <v>23254.078441893344</v>
          </cell>
          <cell r="AZ9">
            <v>28634.027393291086</v>
          </cell>
          <cell r="BA9">
            <v>29106.829253938613</v>
          </cell>
        </row>
        <row r="10">
          <cell r="A10" t="str">
            <v>TITULOS GOBIERNO NACIONAL Y PMOS GDOS</v>
          </cell>
          <cell r="X10">
            <v>3130.3016513335606</v>
          </cell>
          <cell r="Y10">
            <v>3403.5856142641769</v>
          </cell>
          <cell r="Z10">
            <v>4341.1107843127302</v>
          </cell>
          <cell r="AA10">
            <v>5036.3486155427845</v>
          </cell>
          <cell r="AB10">
            <v>5043.4431876661811</v>
          </cell>
          <cell r="AC10">
            <v>4830.2914804051406</v>
          </cell>
          <cell r="AD10">
            <v>6064.3224705174889</v>
          </cell>
          <cell r="AE10">
            <v>5617.7209414202898</v>
          </cell>
          <cell r="AF10">
            <v>5684.4454038203294</v>
          </cell>
          <cell r="AG10">
            <v>6434.6211951994874</v>
          </cell>
          <cell r="AH10">
            <v>8202.5079001721551</v>
          </cell>
          <cell r="AI10">
            <v>9827.43664681683</v>
          </cell>
          <cell r="AJ10">
            <v>11002.938233062159</v>
          </cell>
          <cell r="AK10">
            <v>13243.364609689672</v>
          </cell>
          <cell r="AL10">
            <v>14394.726527957891</v>
          </cell>
          <cell r="AM10">
            <v>16293.357527989927</v>
          </cell>
          <cell r="AN10">
            <v>15787.191317386092</v>
          </cell>
          <cell r="AO10">
            <v>17594.072459415351</v>
          </cell>
          <cell r="AP10">
            <v>25774.246967971627</v>
          </cell>
          <cell r="AQ10">
            <v>25666.067867120222</v>
          </cell>
          <cell r="AR10">
            <v>26465.61226223375</v>
          </cell>
          <cell r="AS10">
            <v>5214.1381301853689</v>
          </cell>
          <cell r="AT10">
            <v>7171.957715245393</v>
          </cell>
          <cell r="AU10">
            <v>7547.0068221783768</v>
          </cell>
          <cell r="AV10">
            <v>7366.4967260119301</v>
          </cell>
          <cell r="AW10">
            <v>7826.1663791676765</v>
          </cell>
          <cell r="AX10">
            <v>7615.0226578566362</v>
          </cell>
          <cell r="AY10">
            <v>7568.7759360705604</v>
          </cell>
          <cell r="AZ10">
            <v>24117.285765515779</v>
          </cell>
          <cell r="BA10">
            <v>24546.547774524814</v>
          </cell>
        </row>
        <row r="11">
          <cell r="A11" t="str">
            <v>TITULOS GOB. NACIONAL EMITIDOS EN EL EXTERIOR</v>
          </cell>
          <cell r="X11">
            <v>3130.3016513335633</v>
          </cell>
          <cell r="Y11">
            <v>3403.5856142641787</v>
          </cell>
          <cell r="Z11">
            <v>4341.1107843127356</v>
          </cell>
          <cell r="AA11">
            <v>5036.3486155427881</v>
          </cell>
          <cell r="AB11">
            <v>5043.4431876661793</v>
          </cell>
          <cell r="AC11">
            <v>4830.2914804051388</v>
          </cell>
          <cell r="AD11">
            <v>6064.3224705174916</v>
          </cell>
          <cell r="AE11">
            <v>5617.7209414202889</v>
          </cell>
          <cell r="AF11">
            <v>5684.4454038203285</v>
          </cell>
          <cell r="AG11">
            <v>6434.6211951994874</v>
          </cell>
          <cell r="AH11">
            <v>8202.507900172157</v>
          </cell>
          <cell r="AI11">
            <v>9827.4366468168319</v>
          </cell>
          <cell r="AJ11">
            <v>11002.938233062163</v>
          </cell>
          <cell r="AK11">
            <v>13243.364609689675</v>
          </cell>
          <cell r="AL11">
            <v>14394.726527957893</v>
          </cell>
          <cell r="AM11">
            <v>16293.357527989931</v>
          </cell>
          <cell r="AN11">
            <v>15787.19131738609</v>
          </cell>
          <cell r="AO11">
            <v>17594.072459415347</v>
          </cell>
          <cell r="AP11">
            <v>25774.246967971598</v>
          </cell>
          <cell r="AQ11">
            <v>25666.067867120197</v>
          </cell>
          <cell r="AR11">
            <v>26465.612262233728</v>
          </cell>
          <cell r="AS11">
            <v>5214.138130185368</v>
          </cell>
          <cell r="AT11">
            <v>7171.957715245383</v>
          </cell>
          <cell r="AU11">
            <v>7547.006822178384</v>
          </cell>
          <cell r="AV11">
            <v>7366.4967260119238</v>
          </cell>
          <cell r="AW11">
            <v>7826.1663791676856</v>
          </cell>
          <cell r="AX11">
            <v>7615.0226578566362</v>
          </cell>
          <cell r="AY11">
            <v>7568.7759360705586</v>
          </cell>
          <cell r="AZ11">
            <v>24117.28576551579</v>
          </cell>
          <cell r="BA11">
            <v>24546.547774524792</v>
          </cell>
        </row>
        <row r="12">
          <cell r="A12" t="str">
            <v>TITULOS GOB. NACIONAL EMITIDOS LOCALMENTE</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row>
        <row r="13">
          <cell r="C13" t="str">
            <v>x</v>
          </cell>
        </row>
        <row r="14">
          <cell r="A14" t="str">
            <v>BIC</v>
          </cell>
          <cell r="B14" t="str">
            <v>DOM</v>
          </cell>
          <cell r="C14" t="str">
            <v>Bic</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row>
        <row r="15">
          <cell r="A15" t="str">
            <v>BOT5</v>
          </cell>
          <cell r="B15" t="str">
            <v>DOM</v>
          </cell>
          <cell r="C15" t="str">
            <v xml:space="preserve">Boteso 5 años </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row>
        <row r="16">
          <cell r="A16" t="str">
            <v>BOT10</v>
          </cell>
          <cell r="B16" t="str">
            <v>DOM</v>
          </cell>
          <cell r="C16" t="str">
            <v xml:space="preserve">Boteso 10 años </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row>
        <row r="17">
          <cell r="C17" t="str">
            <v>Botes</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row>
        <row r="18">
          <cell r="A18" t="str">
            <v>BOTE</v>
          </cell>
          <cell r="B18" t="str">
            <v>DOM</v>
          </cell>
          <cell r="C18" t="str">
            <v xml:space="preserve">    Botes Serie I </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A19" t="str">
            <v>BOTE2</v>
          </cell>
          <cell r="B19" t="str">
            <v>DOM</v>
          </cell>
          <cell r="C19" t="str">
            <v xml:space="preserve">    Botes Serie II</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A20" t="str">
            <v>BOTE3</v>
          </cell>
          <cell r="B20" t="str">
            <v>DOM</v>
          </cell>
          <cell r="C20" t="str">
            <v xml:space="preserve">    Botes Serie III</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C21" t="str">
            <v>Bonex</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A22" t="str">
            <v>BX84</v>
          </cell>
          <cell r="B22" t="str">
            <v>DOM</v>
          </cell>
          <cell r="C22" t="str">
            <v xml:space="preserve">    Bonex 84</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A23" t="str">
            <v>BX87</v>
          </cell>
          <cell r="B23" t="str">
            <v>DOM</v>
          </cell>
          <cell r="C23" t="str">
            <v xml:space="preserve">    Bonex 87</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A24" t="str">
            <v>BX89</v>
          </cell>
          <cell r="B24" t="str">
            <v>DOM</v>
          </cell>
          <cell r="C24" t="str">
            <v xml:space="preserve">    Bonex 89</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A25" t="str">
            <v>BX92</v>
          </cell>
          <cell r="B25" t="str">
            <v>DOM</v>
          </cell>
          <cell r="C25" t="str">
            <v xml:space="preserve">    Bonex 92</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C26" t="str">
            <v>Bonos de Consolidación en Pesos</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A27" t="str">
            <v>PRE1</v>
          </cell>
          <cell r="B27" t="str">
            <v>DOM</v>
          </cell>
          <cell r="C27" t="str">
            <v xml:space="preserve">    Bocon Previsional I Pesos</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A28" t="str">
            <v>PRE3</v>
          </cell>
          <cell r="B28" t="str">
            <v>DOM</v>
          </cell>
          <cell r="C28" t="str">
            <v xml:space="preserve">    Bocon Previsional II Pesos</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A29" t="str">
            <v>PRO1</v>
          </cell>
          <cell r="B29" t="str">
            <v>DOM</v>
          </cell>
          <cell r="C29" t="str">
            <v xml:space="preserve">    Bocon Proveedores I Pesos</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A30" t="str">
            <v>PRO3</v>
          </cell>
          <cell r="B30" t="str">
            <v>DOM</v>
          </cell>
          <cell r="C30" t="str">
            <v xml:space="preserve">    Bocon Proveedores II Pesos</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A31" t="str">
            <v>PRO5</v>
          </cell>
          <cell r="B31" t="str">
            <v>DOM</v>
          </cell>
          <cell r="C31" t="str">
            <v xml:space="preserve">    Bocon Proveedores III Pesos</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A32" t="str">
            <v>PRO7</v>
          </cell>
          <cell r="B32" t="str">
            <v>DOM</v>
          </cell>
          <cell r="C32" t="str">
            <v xml:space="preserve">    Bocon Proveedores IV Pesos</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A33" t="str">
            <v>PRO9</v>
          </cell>
          <cell r="B33" t="str">
            <v>DOM</v>
          </cell>
          <cell r="C33" t="str">
            <v xml:space="preserve">    Bocon Proveedores V Pesos</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C34" t="str">
            <v>Bonos de Consolidación en Dólares</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A35" t="str">
            <v>PRE2</v>
          </cell>
          <cell r="B35" t="str">
            <v>DOM</v>
          </cell>
          <cell r="C35" t="str">
            <v xml:space="preserve">    Bocon Previsional I Dólares</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A36" t="str">
            <v>PRE4</v>
          </cell>
          <cell r="B36" t="str">
            <v>DOM</v>
          </cell>
          <cell r="C36" t="str">
            <v xml:space="preserve">    Bocon Previsional II Dólares</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A37" t="str">
            <v>PRO2</v>
          </cell>
          <cell r="B37" t="str">
            <v>DOM</v>
          </cell>
          <cell r="C37" t="str">
            <v xml:space="preserve">    Bocon Proveedores I Dólares</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A38" t="str">
            <v>PRO4</v>
          </cell>
          <cell r="B38" t="str">
            <v>DOM</v>
          </cell>
          <cell r="C38" t="str">
            <v xml:space="preserve">    Bocon Proveedores II Dólares</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A39" t="str">
            <v>PRO6</v>
          </cell>
          <cell r="B39" t="str">
            <v>DOM</v>
          </cell>
          <cell r="C39" t="str">
            <v xml:space="preserve">    Bocon Proveedores III Dólares</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A40" t="str">
            <v>PRO8</v>
          </cell>
          <cell r="B40" t="str">
            <v>DOM</v>
          </cell>
          <cell r="C40" t="str">
            <v xml:space="preserve">    Bocon Proveedores IV Dólares</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A41" t="str">
            <v>PRO10</v>
          </cell>
          <cell r="B41" t="str">
            <v>DOM</v>
          </cell>
          <cell r="C41" t="str">
            <v xml:space="preserve">    Bocon Proveedores V Dólares</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A42" t="str">
            <v>BIHD</v>
          </cell>
          <cell r="B42" t="str">
            <v>DOM</v>
          </cell>
          <cell r="C42" t="str">
            <v xml:space="preserve">    Bonos Regalías Hidrocarburíferas</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C43" t="str">
            <v>Bonos Brady</v>
          </cell>
          <cell r="X43">
            <v>2926.3003453200517</v>
          </cell>
          <cell r="Y43">
            <v>2928.0714066299147</v>
          </cell>
          <cell r="Z43">
            <v>3216.1427039529535</v>
          </cell>
          <cell r="AA43">
            <v>3125.172723622828</v>
          </cell>
          <cell r="AB43">
            <v>2982.9105091701495</v>
          </cell>
          <cell r="AC43">
            <v>2549.4733244745094</v>
          </cell>
          <cell r="AD43">
            <v>2392.5244157025177</v>
          </cell>
          <cell r="AE43">
            <v>1631.7447130814357</v>
          </cell>
          <cell r="AF43">
            <v>1440.7510028301383</v>
          </cell>
          <cell r="AG43">
            <v>1525.7604568892953</v>
          </cell>
          <cell r="AH43">
            <v>2075.6921840445143</v>
          </cell>
          <cell r="AI43">
            <v>3448.7882018634227</v>
          </cell>
          <cell r="AJ43">
            <v>3363.9245895098152</v>
          </cell>
          <cell r="AK43">
            <v>3341.0126121796598</v>
          </cell>
          <cell r="AL43">
            <v>3009.03470090663</v>
          </cell>
          <cell r="AM43">
            <v>2844.7148756697875</v>
          </cell>
          <cell r="AN43">
            <v>2360.1442085170602</v>
          </cell>
          <cell r="AO43">
            <v>2759.7203759787535</v>
          </cell>
          <cell r="AP43">
            <v>1497.0382656500001</v>
          </cell>
          <cell r="AQ43">
            <v>1207.7463697019368</v>
          </cell>
          <cell r="AR43">
            <v>1044.7171802282528</v>
          </cell>
          <cell r="AS43">
            <v>408.17030084000004</v>
          </cell>
          <cell r="AT43">
            <v>998.09961237174321</v>
          </cell>
          <cell r="AU43">
            <v>1155.7999105073304</v>
          </cell>
          <cell r="AV43">
            <v>1190.5322906241558</v>
          </cell>
          <cell r="AW43">
            <v>1277.2432910550713</v>
          </cell>
          <cell r="AX43">
            <v>1144.2723226570481</v>
          </cell>
          <cell r="AY43">
            <v>1054.3282749662337</v>
          </cell>
          <cell r="AZ43">
            <v>904.70195074560365</v>
          </cell>
          <cell r="BA43">
            <v>782.08221479560348</v>
          </cell>
        </row>
        <row r="44">
          <cell r="A44" t="str">
            <v>PAR</v>
          </cell>
          <cell r="B44" t="str">
            <v>EXT</v>
          </cell>
          <cell r="C44" t="str">
            <v xml:space="preserve">    Bono Par </v>
          </cell>
          <cell r="X44">
            <v>1824.8041458545233</v>
          </cell>
          <cell r="Y44">
            <v>1912.1352507759157</v>
          </cell>
          <cell r="Z44">
            <v>2033.3767326004145</v>
          </cell>
          <cell r="AA44">
            <v>2045.553006451059</v>
          </cell>
          <cell r="AB44">
            <v>2027.739107362406</v>
          </cell>
          <cell r="AC44">
            <v>1672.9539499638661</v>
          </cell>
          <cell r="AD44">
            <v>1230.6277408888147</v>
          </cell>
          <cell r="AE44">
            <v>525.60509288640276</v>
          </cell>
          <cell r="AF44">
            <v>326.12544915954805</v>
          </cell>
          <cell r="AG44">
            <v>332.60181184668988</v>
          </cell>
          <cell r="AH44">
            <v>397.71658001879115</v>
          </cell>
          <cell r="AI44">
            <v>1257.295635979475</v>
          </cell>
          <cell r="AJ44">
            <v>1790.2516957849728</v>
          </cell>
          <cell r="AK44">
            <v>1822.3838660763697</v>
          </cell>
          <cell r="AL44">
            <v>1395.7494144865066</v>
          </cell>
          <cell r="AM44">
            <v>1302.2037762039658</v>
          </cell>
          <cell r="AN44">
            <v>1437.9827391304348</v>
          </cell>
          <cell r="AO44">
            <v>1337.9849130434782</v>
          </cell>
          <cell r="AP44">
            <v>838.5383015000001</v>
          </cell>
          <cell r="AQ44">
            <v>444.84712591986914</v>
          </cell>
          <cell r="AR44">
            <v>195.85486276197446</v>
          </cell>
          <cell r="AS44">
            <v>126.89968684210527</v>
          </cell>
          <cell r="AT44">
            <v>304.04380500811499</v>
          </cell>
          <cell r="AU44">
            <v>442.96638325991188</v>
          </cell>
          <cell r="AV44">
            <v>590.05247611483253</v>
          </cell>
          <cell r="AW44">
            <v>698.67616910016966</v>
          </cell>
          <cell r="AX44">
            <v>677.45743684210504</v>
          </cell>
          <cell r="AY44">
            <v>565.4054033972036</v>
          </cell>
          <cell r="AZ44">
            <v>543.95953684210531</v>
          </cell>
          <cell r="BA44">
            <v>454.37495684210523</v>
          </cell>
        </row>
        <row r="45">
          <cell r="A45" t="str">
            <v>PARDM</v>
          </cell>
          <cell r="B45" t="str">
            <v>EXT</v>
          </cell>
          <cell r="C45" t="str">
            <v xml:space="preserve">    Bono Par en Marcos</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A46" t="str">
            <v>DISD</v>
          </cell>
          <cell r="B46" t="str">
            <v>EXT</v>
          </cell>
          <cell r="C46" t="str">
            <v xml:space="preserve">    Discount Bond </v>
          </cell>
          <cell r="X46">
            <v>83.500220484412679</v>
          </cell>
          <cell r="Y46">
            <v>157.71902968863142</v>
          </cell>
          <cell r="Z46">
            <v>228.47288088596576</v>
          </cell>
          <cell r="AA46">
            <v>149.12032048435358</v>
          </cell>
          <cell r="AB46">
            <v>141.80477941091451</v>
          </cell>
          <cell r="AC46">
            <v>212.90046059187023</v>
          </cell>
          <cell r="AD46">
            <v>124.38517712267023</v>
          </cell>
          <cell r="AE46">
            <v>159.53983190537377</v>
          </cell>
          <cell r="AF46">
            <v>163.49751495941143</v>
          </cell>
          <cell r="AG46">
            <v>189.70695930917179</v>
          </cell>
          <cell r="AH46">
            <v>245.04231791825768</v>
          </cell>
          <cell r="AI46">
            <v>247.00250423150425</v>
          </cell>
          <cell r="AJ46">
            <v>301.38661397336011</v>
          </cell>
          <cell r="AK46">
            <v>355.18218287937742</v>
          </cell>
          <cell r="AL46">
            <v>147.62362992125983</v>
          </cell>
          <cell r="AM46">
            <v>143.08496667448955</v>
          </cell>
          <cell r="AN46">
            <v>147.64815044939428</v>
          </cell>
          <cell r="AO46">
            <v>147.80560305343514</v>
          </cell>
          <cell r="AP46">
            <v>141.77035075000001</v>
          </cell>
          <cell r="AQ46">
            <v>95.132000000000005</v>
          </cell>
          <cell r="AR46">
            <v>88.46121052631581</v>
          </cell>
          <cell r="AS46">
            <v>58.902000000000001</v>
          </cell>
          <cell r="AT46">
            <v>84.403000000000006</v>
          </cell>
          <cell r="AU46">
            <v>103.986</v>
          </cell>
          <cell r="AV46">
            <v>105.48699999999999</v>
          </cell>
          <cell r="AW46">
            <v>101.53</v>
          </cell>
          <cell r="AX46">
            <v>100.10599999999999</v>
          </cell>
          <cell r="AY46">
            <v>99.105999999999995</v>
          </cell>
          <cell r="AZ46">
            <v>99.135069000000001</v>
          </cell>
          <cell r="BA46">
            <v>99.396499999999989</v>
          </cell>
        </row>
        <row r="47">
          <cell r="A47" t="str">
            <v>DISDDM</v>
          </cell>
          <cell r="B47" t="str">
            <v>EXT</v>
          </cell>
          <cell r="C47" t="str">
            <v xml:space="preserve">    Discount Bond en Marcos</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A48" t="str">
            <v>FRB</v>
          </cell>
          <cell r="B48" t="str">
            <v>EXT</v>
          </cell>
          <cell r="C48" t="str">
            <v xml:space="preserve">    Floating Rate Bond</v>
          </cell>
          <cell r="X48">
            <v>1017.9959789811156</v>
          </cell>
          <cell r="Y48">
            <v>858.2171261653674</v>
          </cell>
          <cell r="Z48">
            <v>954.29309046657306</v>
          </cell>
          <cell r="AA48">
            <v>930.49939668741513</v>
          </cell>
          <cell r="AB48">
            <v>813.36662239682892</v>
          </cell>
          <cell r="AC48">
            <v>663.61891391877305</v>
          </cell>
          <cell r="AD48">
            <v>1037.5114976910327</v>
          </cell>
          <cell r="AE48">
            <v>946.59978828965916</v>
          </cell>
          <cell r="AF48">
            <v>951.12803871117887</v>
          </cell>
          <cell r="AG48">
            <v>1003.4516857334336</v>
          </cell>
          <cell r="AH48">
            <v>1432.9332861074656</v>
          </cell>
          <cell r="AI48">
            <v>1944.4900616524437</v>
          </cell>
          <cell r="AJ48">
            <v>1272.2862797514822</v>
          </cell>
          <cell r="AK48">
            <v>1163.4465632239126</v>
          </cell>
          <cell r="AL48">
            <v>1465.6616564988633</v>
          </cell>
          <cell r="AM48">
            <v>1399.4261327913321</v>
          </cell>
          <cell r="AN48">
            <v>774.51331893723091</v>
          </cell>
          <cell r="AO48">
            <v>1273.92985988184</v>
          </cell>
          <cell r="AP48">
            <v>516.72961339999995</v>
          </cell>
          <cell r="AQ48">
            <v>667.76724378206768</v>
          </cell>
          <cell r="AR48">
            <v>760.40110693996246</v>
          </cell>
          <cell r="AS48">
            <v>222.36861399789478</v>
          </cell>
          <cell r="AT48">
            <v>609.6528073636282</v>
          </cell>
          <cell r="AU48">
            <v>608.84752724741861</v>
          </cell>
          <cell r="AV48">
            <v>494.9928145093233</v>
          </cell>
          <cell r="AW48">
            <v>477.03712195490158</v>
          </cell>
          <cell r="AX48">
            <v>366.70888581494313</v>
          </cell>
          <cell r="AY48">
            <v>389.81687156903007</v>
          </cell>
          <cell r="AZ48">
            <v>261.60734490349824</v>
          </cell>
          <cell r="BA48">
            <v>228.31075795349827</v>
          </cell>
        </row>
        <row r="49">
          <cell r="A49" t="str">
            <v>BESP</v>
          </cell>
          <cell r="B49" t="str">
            <v>EXT</v>
          </cell>
          <cell r="C49" t="str">
            <v xml:space="preserve">    Bancos Españoles</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C50" t="str">
            <v>Bonos Globales</v>
          </cell>
          <cell r="X50">
            <v>139.77113934684451</v>
          </cell>
          <cell r="Y50">
            <v>347.00868536098892</v>
          </cell>
          <cell r="Z50">
            <v>924.26456527298581</v>
          </cell>
          <cell r="AA50">
            <v>1701.4581394341969</v>
          </cell>
          <cell r="AB50">
            <v>1775.8079880963699</v>
          </cell>
          <cell r="AC50">
            <v>1961.1570554968332</v>
          </cell>
          <cell r="AD50">
            <v>3280.6009701546654</v>
          </cell>
          <cell r="AE50">
            <v>3535.4151976403682</v>
          </cell>
          <cell r="AF50">
            <v>3696.6849434908227</v>
          </cell>
          <cell r="AG50">
            <v>4156.7796683997913</v>
          </cell>
          <cell r="AH50">
            <v>5128.0116529157558</v>
          </cell>
          <cell r="AI50">
            <v>5183.2543849124131</v>
          </cell>
          <cell r="AJ50">
            <v>5969.686144759522</v>
          </cell>
          <cell r="AK50">
            <v>7954.3939026734442</v>
          </cell>
          <cell r="AL50">
            <v>9219.7243474829429</v>
          </cell>
          <cell r="AM50">
            <v>10682.76029988821</v>
          </cell>
          <cell r="AN50">
            <v>10675.177323185144</v>
          </cell>
          <cell r="AO50">
            <v>12263.775438524941</v>
          </cell>
          <cell r="AP50">
            <v>22513.658434199999</v>
          </cell>
          <cell r="AQ50">
            <v>22640.511935164148</v>
          </cell>
          <cell r="AR50">
            <v>23609.546915692437</v>
          </cell>
          <cell r="AS50">
            <v>3207.4557565545279</v>
          </cell>
          <cell r="AT50">
            <v>4590.598095578519</v>
          </cell>
          <cell r="AU50">
            <v>4703.6164662840129</v>
          </cell>
          <cell r="AV50">
            <v>4465.9709511991059</v>
          </cell>
          <cell r="AW50">
            <v>4926.9937565556493</v>
          </cell>
          <cell r="AX50">
            <v>4879.9216835066445</v>
          </cell>
          <cell r="AY50">
            <v>4978.2852778430415</v>
          </cell>
          <cell r="AZ50">
            <v>21656.272112550047</v>
          </cell>
          <cell r="BA50">
            <v>22426.909951861311</v>
          </cell>
        </row>
        <row r="51">
          <cell r="A51" t="str">
            <v>BG01/03</v>
          </cell>
          <cell r="B51" t="str">
            <v>EXT</v>
          </cell>
          <cell r="C51" t="str">
            <v xml:space="preserve">    Bono Global I (8.375%)</v>
          </cell>
          <cell r="X51">
            <v>73.658139346844493</v>
          </cell>
          <cell r="Y51">
            <v>61.013519772865543</v>
          </cell>
          <cell r="Z51">
            <v>164.51582647865257</v>
          </cell>
          <cell r="AA51">
            <v>279.91836893203885</v>
          </cell>
          <cell r="AB51">
            <v>63.967589403973513</v>
          </cell>
          <cell r="AC51">
            <v>99.006582241630269</v>
          </cell>
          <cell r="AD51">
            <v>187.05924688279302</v>
          </cell>
          <cell r="AE51">
            <v>283.96455737704918</v>
          </cell>
          <cell r="AF51">
            <v>188.79156480982653</v>
          </cell>
          <cell r="AG51">
            <v>173.35690575916232</v>
          </cell>
          <cell r="AH51">
            <v>94.058263244128895</v>
          </cell>
          <cell r="AI51">
            <v>100.07951217464317</v>
          </cell>
          <cell r="AJ51">
            <v>136.2622987012987</v>
          </cell>
          <cell r="AK51">
            <v>136.48067710049426</v>
          </cell>
          <cell r="AL51">
            <v>153.42671489151402</v>
          </cell>
          <cell r="AM51">
            <v>139.05033527939949</v>
          </cell>
          <cell r="AN51">
            <v>135.16303485838779</v>
          </cell>
          <cell r="AO51">
            <v>193.53141019906062</v>
          </cell>
          <cell r="AP51">
            <v>43.491405</v>
          </cell>
          <cell r="AQ51">
            <v>52.446024799018936</v>
          </cell>
          <cell r="AR51">
            <v>63.301603746387357</v>
          </cell>
          <cell r="AS51">
            <v>20.987114947368422</v>
          </cell>
          <cell r="AT51">
            <v>52.493757670772681</v>
          </cell>
          <cell r="AU51">
            <v>66.615848548770074</v>
          </cell>
          <cell r="AV51">
            <v>28.07936356275302</v>
          </cell>
          <cell r="AW51">
            <v>14.631031820931643</v>
          </cell>
          <cell r="AX51">
            <v>8.4439959408324725</v>
          </cell>
          <cell r="AY51">
            <v>14.553878947368421</v>
          </cell>
          <cell r="AZ51">
            <v>29.754695947368322</v>
          </cell>
          <cell r="BA51">
            <v>0</v>
          </cell>
        </row>
        <row r="52">
          <cell r="A52" t="str">
            <v>BG02/99</v>
          </cell>
          <cell r="B52" t="str">
            <v>EXT</v>
          </cell>
          <cell r="C52" t="str">
            <v xml:space="preserve">    Bono Global II (10.95%)</v>
          </cell>
          <cell r="X52">
            <v>5.9</v>
          </cell>
          <cell r="Y52">
            <v>3</v>
          </cell>
          <cell r="Z52">
            <v>67.915306122448968</v>
          </cell>
          <cell r="AA52">
            <v>95.780612244897952</v>
          </cell>
          <cell r="AB52">
            <v>27.312348668280872</v>
          </cell>
          <cell r="AC52">
            <v>3.0680000000000001</v>
          </cell>
          <cell r="AD52">
            <v>95.837999999999994</v>
          </cell>
          <cell r="AE52">
            <v>98.778999999999996</v>
          </cell>
          <cell r="AF52">
            <v>96.108526979125628</v>
          </cell>
          <cell r="AG52">
            <v>82.493692661646946</v>
          </cell>
          <cell r="AH52">
            <v>107.10733161494993</v>
          </cell>
          <cell r="AI52">
            <v>113.09163859080785</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A53" t="str">
            <v>BG03/01</v>
          </cell>
          <cell r="B53" t="str">
            <v>EXT</v>
          </cell>
          <cell r="C53" t="str">
            <v xml:space="preserve">    Bono Global III (9,25%)</v>
          </cell>
          <cell r="X53">
            <v>6.5000000000000002E-2</v>
          </cell>
          <cell r="Y53">
            <v>1.665</v>
          </cell>
          <cell r="Z53">
            <v>1.666326530612245</v>
          </cell>
          <cell r="AA53">
            <v>1.6642857142857144</v>
          </cell>
          <cell r="AB53">
            <v>1.2850000000000001</v>
          </cell>
          <cell r="AC53">
            <v>1.349</v>
          </cell>
          <cell r="AD53">
            <v>1.0939999999999999</v>
          </cell>
          <cell r="AE53">
            <v>2.66</v>
          </cell>
          <cell r="AF53">
            <v>4.919860683589846</v>
          </cell>
          <cell r="AG53">
            <v>16.006986486486486</v>
          </cell>
          <cell r="AH53">
            <v>22.566066041581735</v>
          </cell>
          <cell r="AI53">
            <v>18.479329126703686</v>
          </cell>
          <cell r="AJ53">
            <v>14.817104208955225</v>
          </cell>
          <cell r="AK53">
            <v>17.189766725388601</v>
          </cell>
          <cell r="AL53">
            <v>35.894406039761435</v>
          </cell>
          <cell r="AM53">
            <v>54.036166533070087</v>
          </cell>
          <cell r="AN53">
            <v>62.213011668111946</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A54" t="str">
            <v>BG04/06</v>
          </cell>
          <cell r="B54" t="str">
            <v>EXT</v>
          </cell>
          <cell r="C54" t="str">
            <v xml:space="preserve">    Bono Global IV (11%)</v>
          </cell>
          <cell r="X54">
            <v>60.14800000000001</v>
          </cell>
          <cell r="Y54">
            <v>16.8</v>
          </cell>
          <cell r="Z54">
            <v>10.517837273991653</v>
          </cell>
          <cell r="AA54">
            <v>7.2554596497108861</v>
          </cell>
          <cell r="AB54">
            <v>32.153196721311467</v>
          </cell>
          <cell r="AC54">
            <v>28.225339619421451</v>
          </cell>
          <cell r="AD54">
            <v>48.570984669701758</v>
          </cell>
          <cell r="AE54">
            <v>33.584372139502349</v>
          </cell>
          <cell r="AF54">
            <v>52.880356822174505</v>
          </cell>
          <cell r="AG54">
            <v>29.085803921568626</v>
          </cell>
          <cell r="AH54">
            <v>30.00687739424357</v>
          </cell>
          <cell r="AI54">
            <v>54.577131630648317</v>
          </cell>
          <cell r="AJ54">
            <v>22.367441043751228</v>
          </cell>
          <cell r="AK54">
            <v>44.78882053761361</v>
          </cell>
          <cell r="AL54">
            <v>36.200804024227494</v>
          </cell>
          <cell r="AM54">
            <v>42.34355985012818</v>
          </cell>
          <cell r="AN54">
            <v>27.572958333333336</v>
          </cell>
          <cell r="AO54">
            <v>28.793294429708226</v>
          </cell>
          <cell r="AP54">
            <v>14.983000000000001</v>
          </cell>
          <cell r="AQ54">
            <v>35.463999999999999</v>
          </cell>
          <cell r="AR54">
            <v>53.224631578947367</v>
          </cell>
          <cell r="AS54">
            <v>40.159999999999997</v>
          </cell>
          <cell r="AT54">
            <v>40.160000000000004</v>
          </cell>
          <cell r="AU54">
            <v>37.644000000000005</v>
          </cell>
          <cell r="AV54">
            <v>37.495000000000005</v>
          </cell>
          <cell r="AW54">
            <v>38.710950000000018</v>
          </cell>
          <cell r="AX54">
            <v>38.359950000000133</v>
          </cell>
          <cell r="AY54">
            <v>38.359950000000133</v>
          </cell>
          <cell r="AZ54">
            <v>47.257951000000034</v>
          </cell>
          <cell r="BA54">
            <v>49.718751000000033</v>
          </cell>
        </row>
        <row r="55">
          <cell r="A55" t="str">
            <v>BG05/17</v>
          </cell>
          <cell r="B55" t="str">
            <v>EXT</v>
          </cell>
          <cell r="C55" t="str">
            <v xml:space="preserve">    Bono Global V Megabono</v>
          </cell>
          <cell r="X55">
            <v>0</v>
          </cell>
          <cell r="Y55">
            <v>264.53016558812334</v>
          </cell>
          <cell r="Z55">
            <v>679.6492688672804</v>
          </cell>
          <cell r="AA55">
            <v>860.93704674918718</v>
          </cell>
          <cell r="AB55">
            <v>1006.2475891189057</v>
          </cell>
          <cell r="AC55">
            <v>1071.7378561583178</v>
          </cell>
          <cell r="AD55">
            <v>1185.3258527572805</v>
          </cell>
          <cell r="AE55">
            <v>1379.2133671187673</v>
          </cell>
          <cell r="AF55">
            <v>1437.5238415983408</v>
          </cell>
          <cell r="AG55">
            <v>1774.2836860465118</v>
          </cell>
          <cell r="AH55">
            <v>1822.4449481090589</v>
          </cell>
          <cell r="AI55">
            <v>1814.2536263304746</v>
          </cell>
          <cell r="AJ55">
            <v>2233.1687940524889</v>
          </cell>
          <cell r="AK55">
            <v>2762.5247743367295</v>
          </cell>
          <cell r="AL55">
            <v>2672.2449932570039</v>
          </cell>
          <cell r="AM55">
            <v>2569.0443657130427</v>
          </cell>
          <cell r="AN55">
            <v>2558.5953604484725</v>
          </cell>
          <cell r="AO55">
            <v>2628.5789046397763</v>
          </cell>
          <cell r="AP55">
            <v>496.65775399999995</v>
          </cell>
          <cell r="AQ55">
            <v>678.26696437463011</v>
          </cell>
          <cell r="AR55">
            <v>734.95296437463003</v>
          </cell>
          <cell r="AS55">
            <v>492.90086200000007</v>
          </cell>
          <cell r="AT55">
            <v>642.76655802469145</v>
          </cell>
          <cell r="AU55">
            <v>598.47972842857143</v>
          </cell>
          <cell r="AV55">
            <v>590.56805424550907</v>
          </cell>
          <cell r="AW55">
            <v>578.04091231468533</v>
          </cell>
          <cell r="AX55">
            <v>562.35689583116891</v>
          </cell>
          <cell r="AY55">
            <v>584.50192700000002</v>
          </cell>
          <cell r="AZ55">
            <v>734.42649000000006</v>
          </cell>
          <cell r="BA55">
            <v>728.9966609999999</v>
          </cell>
        </row>
        <row r="56">
          <cell r="A56" t="str">
            <v>BG06/27</v>
          </cell>
          <cell r="B56" t="str">
            <v>EXT</v>
          </cell>
          <cell r="C56" t="str">
            <v xml:space="preserve">    Bono Global VI (9.75%)</v>
          </cell>
          <cell r="X56">
            <v>0</v>
          </cell>
          <cell r="Y56">
            <v>0</v>
          </cell>
          <cell r="Z56">
            <v>0</v>
          </cell>
          <cell r="AA56">
            <v>455.90236614407621</v>
          </cell>
          <cell r="AB56">
            <v>644.84226418389835</v>
          </cell>
          <cell r="AC56">
            <v>757.77027747746365</v>
          </cell>
          <cell r="AD56">
            <v>1762.71288584489</v>
          </cell>
          <cell r="AE56">
            <v>1737.2139010050491</v>
          </cell>
          <cell r="AF56">
            <v>1859.7607925977654</v>
          </cell>
          <cell r="AG56">
            <v>1840.5608392494323</v>
          </cell>
          <cell r="AH56">
            <v>1864.3425173282926</v>
          </cell>
          <cell r="AI56">
            <v>1929.8621440426793</v>
          </cell>
          <cell r="AJ56">
            <v>2200.0964053579196</v>
          </cell>
          <cell r="AK56">
            <v>2210.9627953530962</v>
          </cell>
          <cell r="AL56">
            <v>2267.4331827204355</v>
          </cell>
          <cell r="AM56">
            <v>2536.3511889625829</v>
          </cell>
          <cell r="AN56">
            <v>2585.1759317507431</v>
          </cell>
          <cell r="AO56">
            <v>2569.4029272753587</v>
          </cell>
          <cell r="AP56">
            <v>305.99958199999998</v>
          </cell>
          <cell r="AQ56">
            <v>416.60224186046509</v>
          </cell>
          <cell r="AR56">
            <v>402.72871554467559</v>
          </cell>
          <cell r="AS56">
            <v>125.73899600000001</v>
          </cell>
          <cell r="AT56">
            <v>196.34134266666666</v>
          </cell>
          <cell r="AU56">
            <v>201.14763300000001</v>
          </cell>
          <cell r="AV56">
            <v>196.29371194736842</v>
          </cell>
          <cell r="AW56">
            <v>192.347633</v>
          </cell>
          <cell r="AX56">
            <v>192.347633</v>
          </cell>
          <cell r="AY56">
            <v>192.50363300000001</v>
          </cell>
          <cell r="AZ56">
            <v>372.26933100000002</v>
          </cell>
          <cell r="BA56">
            <v>372.08702199999999</v>
          </cell>
        </row>
        <row r="57">
          <cell r="A57" t="str">
            <v>BG07/05</v>
          </cell>
          <cell r="B57" t="str">
            <v>EXT</v>
          </cell>
          <cell r="C57" t="str">
            <v xml:space="preserve">    Bono Global VII (11%)</v>
          </cell>
          <cell r="X57">
            <v>0</v>
          </cell>
          <cell r="Y57">
            <v>0</v>
          </cell>
          <cell r="Z57">
            <v>0</v>
          </cell>
          <cell r="AA57">
            <v>0</v>
          </cell>
          <cell r="AB57">
            <v>0</v>
          </cell>
          <cell r="AC57">
            <v>0</v>
          </cell>
          <cell r="AD57">
            <v>0</v>
          </cell>
          <cell r="AE57">
            <v>0</v>
          </cell>
          <cell r="AF57">
            <v>56.7</v>
          </cell>
          <cell r="AG57">
            <v>42.97</v>
          </cell>
          <cell r="AH57">
            <v>124.60560302866415</v>
          </cell>
          <cell r="AI57">
            <v>66.339212860310425</v>
          </cell>
          <cell r="AJ57">
            <v>113.79492369883781</v>
          </cell>
          <cell r="AK57">
            <v>151.65783749755622</v>
          </cell>
          <cell r="AL57">
            <v>147.9828146586764</v>
          </cell>
          <cell r="AM57">
            <v>147.49937</v>
          </cell>
          <cell r="AN57">
            <v>146.18727907186255</v>
          </cell>
          <cell r="AO57">
            <v>117.52552697266994</v>
          </cell>
          <cell r="AP57">
            <v>31.995974</v>
          </cell>
          <cell r="AQ57">
            <v>42.491646066803405</v>
          </cell>
          <cell r="AR57">
            <v>56.2496460668034</v>
          </cell>
          <cell r="AS57">
            <v>49.476827</v>
          </cell>
          <cell r="AT57">
            <v>52.504799999999996</v>
          </cell>
          <cell r="AU57">
            <v>75.751721079149263</v>
          </cell>
          <cell r="AV57">
            <v>68.854896974359008</v>
          </cell>
          <cell r="AW57">
            <v>65.912690512195127</v>
          </cell>
          <cell r="AX57">
            <v>45.361569947368423</v>
          </cell>
          <cell r="AY57">
            <v>50.13309524242424</v>
          </cell>
          <cell r="AZ57">
            <v>56.214278999999976</v>
          </cell>
          <cell r="BA57">
            <v>55.388761999999971</v>
          </cell>
        </row>
        <row r="58">
          <cell r="A58" t="str">
            <v>BG08/19</v>
          </cell>
          <cell r="B58" t="str">
            <v>EXT</v>
          </cell>
          <cell r="C58" t="str">
            <v xml:space="preserve">    Bono Global VIII (12,125%)</v>
          </cell>
          <cell r="X58">
            <v>0</v>
          </cell>
          <cell r="Y58">
            <v>0</v>
          </cell>
          <cell r="Z58">
            <v>0</v>
          </cell>
          <cell r="AA58">
            <v>0</v>
          </cell>
          <cell r="AB58">
            <v>0</v>
          </cell>
          <cell r="AC58">
            <v>0</v>
          </cell>
          <cell r="AD58">
            <v>0</v>
          </cell>
          <cell r="AE58">
            <v>0</v>
          </cell>
          <cell r="AF58">
            <v>0</v>
          </cell>
          <cell r="AG58">
            <v>198.0217542749827</v>
          </cell>
          <cell r="AH58">
            <v>644.93645613662886</v>
          </cell>
          <cell r="AI58">
            <v>844.73685519206208</v>
          </cell>
          <cell r="AJ58">
            <v>888.83125682737932</v>
          </cell>
          <cell r="AK58">
            <v>1073.3690551104162</v>
          </cell>
          <cell r="AL58">
            <v>1271.1974842703471</v>
          </cell>
          <cell r="AM58">
            <v>1299.5040121389702</v>
          </cell>
          <cell r="AN58">
            <v>1260.7932625663441</v>
          </cell>
          <cell r="AO58">
            <v>1286.0396652150246</v>
          </cell>
          <cell r="AP58">
            <v>75.692748000000009</v>
          </cell>
          <cell r="AQ58">
            <v>85.585055546610846</v>
          </cell>
          <cell r="AR58">
            <v>78.56505554661085</v>
          </cell>
          <cell r="AS58">
            <v>14.56</v>
          </cell>
          <cell r="AT58">
            <v>16.145393572426642</v>
          </cell>
          <cell r="AU58">
            <v>18.350000000000001</v>
          </cell>
          <cell r="AV58">
            <v>18.138999999999999</v>
          </cell>
          <cell r="AW58">
            <v>17.952999999999999</v>
          </cell>
          <cell r="AX58">
            <v>17.952999999999999</v>
          </cell>
          <cell r="AY58">
            <v>17.952999999999999</v>
          </cell>
          <cell r="AZ58">
            <v>38.683000999999997</v>
          </cell>
          <cell r="BA58">
            <v>40.363000999999997</v>
          </cell>
        </row>
        <row r="59">
          <cell r="A59" t="str">
            <v>BG09/09</v>
          </cell>
          <cell r="B59" t="str">
            <v>EXT</v>
          </cell>
          <cell r="C59" t="str">
            <v xml:space="preserve">    Bono Global IX (11,75%)</v>
          </cell>
          <cell r="X59">
            <v>0</v>
          </cell>
          <cell r="Y59">
            <v>0</v>
          </cell>
          <cell r="Z59">
            <v>0</v>
          </cell>
          <cell r="AA59">
            <v>0</v>
          </cell>
          <cell r="AB59">
            <v>0</v>
          </cell>
          <cell r="AC59">
            <v>0</v>
          </cell>
          <cell r="AD59">
            <v>0</v>
          </cell>
          <cell r="AE59">
            <v>0</v>
          </cell>
          <cell r="AF59">
            <v>0</v>
          </cell>
          <cell r="AG59">
            <v>0</v>
          </cell>
          <cell r="AH59">
            <v>417.94359001820715</v>
          </cell>
          <cell r="AI59">
            <v>241.83493496408465</v>
          </cell>
          <cell r="AJ59">
            <v>360.34792086889064</v>
          </cell>
          <cell r="AK59">
            <v>480.61510308588902</v>
          </cell>
          <cell r="AL59">
            <v>596.33882815734989</v>
          </cell>
          <cell r="AM59">
            <v>518.93792796483149</v>
          </cell>
          <cell r="AN59">
            <v>421.27535602643445</v>
          </cell>
          <cell r="AO59">
            <v>398.33131168831164</v>
          </cell>
          <cell r="AP59">
            <v>229.54302300000001</v>
          </cell>
          <cell r="AQ59">
            <v>262.9227446885892</v>
          </cell>
          <cell r="AR59">
            <v>234.8077446885892</v>
          </cell>
          <cell r="AS59">
            <v>124.782945</v>
          </cell>
          <cell r="AT59">
            <v>136.02168120683288</v>
          </cell>
          <cell r="AU59">
            <v>171.69546168068933</v>
          </cell>
          <cell r="AV59">
            <v>152.72748456351042</v>
          </cell>
          <cell r="AW59">
            <v>132.57929920618557</v>
          </cell>
          <cell r="AX59">
            <v>128.32901025000001</v>
          </cell>
          <cell r="AY59">
            <v>132.83418627272727</v>
          </cell>
          <cell r="AZ59">
            <v>135.69364300000018</v>
          </cell>
          <cell r="BA59">
            <v>129.96862600000017</v>
          </cell>
        </row>
        <row r="60">
          <cell r="A60" t="str">
            <v>BG10/20</v>
          </cell>
          <cell r="B60" t="str">
            <v>EXT</v>
          </cell>
          <cell r="C60" t="str">
            <v xml:space="preserve">    Bono Global X (12%)</v>
          </cell>
          <cell r="X60">
            <v>0</v>
          </cell>
          <cell r="Y60">
            <v>0</v>
          </cell>
          <cell r="Z60">
            <v>0</v>
          </cell>
          <cell r="AA60">
            <v>0</v>
          </cell>
          <cell r="AB60">
            <v>0</v>
          </cell>
          <cell r="AC60">
            <v>0</v>
          </cell>
          <cell r="AD60">
            <v>0</v>
          </cell>
          <cell r="AE60">
            <v>0</v>
          </cell>
          <cell r="AF60">
            <v>0</v>
          </cell>
          <cell r="AG60">
            <v>0</v>
          </cell>
          <cell r="AH60">
            <v>0</v>
          </cell>
          <cell r="AI60">
            <v>0</v>
          </cell>
          <cell r="AJ60">
            <v>0</v>
          </cell>
          <cell r="AK60">
            <v>630.66239100077587</v>
          </cell>
          <cell r="AL60">
            <v>815.96016084484154</v>
          </cell>
          <cell r="AM60">
            <v>913.21051260504203</v>
          </cell>
          <cell r="AN60">
            <v>919.13958371454714</v>
          </cell>
          <cell r="AO60">
            <v>985.24135992058859</v>
          </cell>
          <cell r="AP60">
            <v>52.569614999999999</v>
          </cell>
          <cell r="AQ60">
            <v>51.686733222135501</v>
          </cell>
          <cell r="AR60">
            <v>47.085470064240759</v>
          </cell>
          <cell r="AS60">
            <v>56.510273000000005</v>
          </cell>
          <cell r="AT60">
            <v>56.152544975536316</v>
          </cell>
          <cell r="AU60">
            <v>36.880000000000003</v>
          </cell>
          <cell r="AV60">
            <v>42.438361111111107</v>
          </cell>
          <cell r="AW60">
            <v>40.686</v>
          </cell>
          <cell r="AX60">
            <v>40.686</v>
          </cell>
          <cell r="AY60">
            <v>40.686</v>
          </cell>
          <cell r="AZ60">
            <v>43.615986000000007</v>
          </cell>
          <cell r="BA60">
            <v>43.347820000000006</v>
          </cell>
        </row>
        <row r="61">
          <cell r="A61" t="str">
            <v>BG11/10</v>
          </cell>
          <cell r="B61" t="str">
            <v>EXT</v>
          </cell>
          <cell r="C61" t="str">
            <v xml:space="preserve">    Bono Global XI (11,375%)</v>
          </cell>
          <cell r="X61">
            <v>0</v>
          </cell>
          <cell r="Y61">
            <v>0</v>
          </cell>
          <cell r="Z61">
            <v>0</v>
          </cell>
          <cell r="AA61">
            <v>0</v>
          </cell>
          <cell r="AB61">
            <v>0</v>
          </cell>
          <cell r="AC61">
            <v>0</v>
          </cell>
          <cell r="AD61">
            <v>0</v>
          </cell>
          <cell r="AE61">
            <v>0</v>
          </cell>
          <cell r="AF61">
            <v>0</v>
          </cell>
          <cell r="AG61">
            <v>0</v>
          </cell>
          <cell r="AH61">
            <v>0</v>
          </cell>
          <cell r="AI61">
            <v>0</v>
          </cell>
          <cell r="AJ61">
            <v>0</v>
          </cell>
          <cell r="AK61">
            <v>446.14268192548496</v>
          </cell>
          <cell r="AL61">
            <v>432.35598313125985</v>
          </cell>
          <cell r="AM61">
            <v>396.44956663055251</v>
          </cell>
          <cell r="AN61">
            <v>379.26072162785817</v>
          </cell>
          <cell r="AO61">
            <v>148.70544759077413</v>
          </cell>
          <cell r="AP61">
            <v>104.20350500000001</v>
          </cell>
          <cell r="AQ61">
            <v>127.35507360672976</v>
          </cell>
          <cell r="AR61">
            <v>128.43507360672973</v>
          </cell>
          <cell r="AS61">
            <v>62.82</v>
          </cell>
          <cell r="AT61">
            <v>60.131</v>
          </cell>
          <cell r="AU61">
            <v>63.644368</v>
          </cell>
          <cell r="AV61">
            <v>64.096415828801383</v>
          </cell>
          <cell r="AW61">
            <v>63.441144999999999</v>
          </cell>
          <cell r="AX61">
            <v>63.441144999999999</v>
          </cell>
          <cell r="AY61">
            <v>64.159041969696972</v>
          </cell>
          <cell r="AZ61">
            <v>77.523789999999948</v>
          </cell>
          <cell r="BA61">
            <v>74.764828999999949</v>
          </cell>
        </row>
        <row r="62">
          <cell r="A62" t="str">
            <v>BG12/15</v>
          </cell>
          <cell r="B62" t="str">
            <v>EXT</v>
          </cell>
          <cell r="C62" t="str">
            <v xml:space="preserve">    Bono Global XII (11,75%)</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790.68897548752591</v>
          </cell>
          <cell r="AM62">
            <v>1175.6088441330539</v>
          </cell>
          <cell r="AN62">
            <v>1278.2758276993764</v>
          </cell>
          <cell r="AO62">
            <v>1419.4274976021923</v>
          </cell>
          <cell r="AP62">
            <v>228.65411700000001</v>
          </cell>
          <cell r="AQ62">
            <v>288.74956293049468</v>
          </cell>
          <cell r="AR62">
            <v>296.09482608838942</v>
          </cell>
          <cell r="AS62">
            <v>93.313078000000004</v>
          </cell>
          <cell r="AT62">
            <v>138.02399574468086</v>
          </cell>
          <cell r="AU62">
            <v>135.25023495652175</v>
          </cell>
          <cell r="AV62">
            <v>143.2552568757396</v>
          </cell>
          <cell r="AW62">
            <v>119.37765276190476</v>
          </cell>
          <cell r="AX62">
            <v>122.9412786122449</v>
          </cell>
          <cell r="AY62">
            <v>120.63938623529413</v>
          </cell>
          <cell r="AZ62">
            <v>201.15831900000012</v>
          </cell>
          <cell r="BA62">
            <v>199.70494600000012</v>
          </cell>
        </row>
        <row r="63">
          <cell r="A63" t="str">
            <v>BG13/30</v>
          </cell>
          <cell r="B63" t="str">
            <v>EXT</v>
          </cell>
          <cell r="C63" t="str">
            <v xml:space="preserve">    Bono Global XIII (10,25%)</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890.72445007753777</v>
          </cell>
          <cell r="AN63">
            <v>901.52499541967245</v>
          </cell>
          <cell r="AO63">
            <v>817.89780040322592</v>
          </cell>
          <cell r="AP63">
            <v>122.002</v>
          </cell>
          <cell r="AQ63">
            <v>136.56699999999998</v>
          </cell>
          <cell r="AR63">
            <v>134.38499999999999</v>
          </cell>
          <cell r="AS63">
            <v>9.1000000000000014</v>
          </cell>
          <cell r="AT63">
            <v>12.344389446437493</v>
          </cell>
          <cell r="AU63">
            <v>10.5</v>
          </cell>
          <cell r="AV63">
            <v>10.918583333333332</v>
          </cell>
          <cell r="AW63">
            <v>9.8360000000000003</v>
          </cell>
          <cell r="AX63">
            <v>9.8360000000000003</v>
          </cell>
          <cell r="AY63">
            <v>9.8360000000000003</v>
          </cell>
          <cell r="AZ63">
            <v>43.33</v>
          </cell>
          <cell r="BA63">
            <v>43.39987</v>
          </cell>
        </row>
        <row r="64">
          <cell r="A64" t="str">
            <v>BG14/31</v>
          </cell>
          <cell r="B64" t="str">
            <v>EXT</v>
          </cell>
          <cell r="C64" t="str">
            <v xml:space="preserve">    Bono Global XIV (12%)</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971.12839039234859</v>
          </cell>
          <cell r="AP64">
            <v>11.629999999999999</v>
          </cell>
          <cell r="AQ64">
            <v>11.63</v>
          </cell>
          <cell r="AR64">
            <v>11.156315789473684</v>
          </cell>
          <cell r="AS64">
            <v>0</v>
          </cell>
          <cell r="AT64">
            <v>0</v>
          </cell>
          <cell r="AU64">
            <v>0</v>
          </cell>
          <cell r="AV64">
            <v>0</v>
          </cell>
          <cell r="AW64">
            <v>0</v>
          </cell>
          <cell r="AX64">
            <v>0</v>
          </cell>
          <cell r="AY64">
            <v>0</v>
          </cell>
          <cell r="AZ64">
            <v>12.6</v>
          </cell>
          <cell r="BA64">
            <v>12.6</v>
          </cell>
        </row>
        <row r="65">
          <cell r="A65" t="str">
            <v>BG15/12</v>
          </cell>
          <cell r="B65" t="str">
            <v>EXT</v>
          </cell>
          <cell r="C65" t="str">
            <v xml:space="preserve">    Bono Global XV (12,375%)</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699.17190219590282</v>
          </cell>
          <cell r="AP65">
            <v>171.82686100000001</v>
          </cell>
          <cell r="AQ65">
            <v>229.22111766748588</v>
          </cell>
          <cell r="AR65">
            <v>261.77411766748588</v>
          </cell>
          <cell r="AS65">
            <v>169.323903</v>
          </cell>
          <cell r="AT65">
            <v>168.71552224824356</v>
          </cell>
          <cell r="AU65">
            <v>194.44712199999998</v>
          </cell>
          <cell r="AV65">
            <v>166.28769706358861</v>
          </cell>
          <cell r="AW65">
            <v>145.65023280764728</v>
          </cell>
          <cell r="AX65">
            <v>145.62812199999999</v>
          </cell>
          <cell r="AY65">
            <v>145.618122</v>
          </cell>
          <cell r="AZ65">
            <v>135.63348999999999</v>
          </cell>
          <cell r="BA65">
            <v>139.166134</v>
          </cell>
        </row>
        <row r="66">
          <cell r="A66" t="str">
            <v>BG16/08$</v>
          </cell>
          <cell r="B66" t="str">
            <v>EXT</v>
          </cell>
          <cell r="C66" t="str">
            <v xml:space="preserve">    Bono Global XVI (10,00%-12,00%)</v>
          </cell>
          <cell r="AO66">
            <v>0</v>
          </cell>
          <cell r="AP66">
            <v>296.83945600000004</v>
          </cell>
          <cell r="AQ66">
            <v>310.21254099999999</v>
          </cell>
          <cell r="AR66">
            <v>309.30201468421046</v>
          </cell>
          <cell r="AS66">
            <v>0.61999999999999744</v>
          </cell>
          <cell r="AT66">
            <v>0.41635210344827583</v>
          </cell>
          <cell r="AU66">
            <v>1.8904969263157896</v>
          </cell>
          <cell r="AV66">
            <v>2.4485363500000004</v>
          </cell>
          <cell r="AW66">
            <v>2.5721775529411763</v>
          </cell>
          <cell r="AX66">
            <v>3.035631292777778</v>
          </cell>
          <cell r="AY66">
            <v>3.0355630527777779</v>
          </cell>
          <cell r="AZ66">
            <v>519.27791616909951</v>
          </cell>
          <cell r="BA66">
            <v>519.29691035096744</v>
          </cell>
        </row>
        <row r="67">
          <cell r="A67" t="str">
            <v>BG17/08</v>
          </cell>
          <cell r="B67" t="str">
            <v>EXT</v>
          </cell>
          <cell r="C67" t="str">
            <v xml:space="preserve">    Bono Global XVII (7,00%-15,50%)</v>
          </cell>
          <cell r="AO67">
            <v>0</v>
          </cell>
          <cell r="AP67">
            <v>7647.4184611999999</v>
          </cell>
          <cell r="AQ67">
            <v>6680.8133846206856</v>
          </cell>
          <cell r="AR67">
            <v>7243.6781852522654</v>
          </cell>
          <cell r="AS67">
            <v>1172.5450273946599</v>
          </cell>
          <cell r="AT67">
            <v>2019.2042235898789</v>
          </cell>
          <cell r="AU67">
            <v>2099.1362470080649</v>
          </cell>
          <cell r="AV67">
            <v>2037.7487927836873</v>
          </cell>
          <cell r="AW67">
            <v>2068.5729890579919</v>
          </cell>
          <cell r="AX67">
            <v>2066.3129039557462</v>
          </cell>
          <cell r="AY67">
            <v>2062.9780562011119</v>
          </cell>
          <cell r="AZ67">
            <v>3846.3164293946602</v>
          </cell>
          <cell r="BA67">
            <v>3714.6984283946604</v>
          </cell>
        </row>
        <row r="68">
          <cell r="A68" t="str">
            <v>BG18/18</v>
          </cell>
          <cell r="B68" t="str">
            <v>EXT</v>
          </cell>
          <cell r="C68" t="str">
            <v xml:space="preserve">    Bono Global XVIII (12,25%)</v>
          </cell>
          <cell r="AO68">
            <v>0</v>
          </cell>
          <cell r="AP68">
            <v>4684.2172410000012</v>
          </cell>
          <cell r="AQ68">
            <v>5138.2527868895922</v>
          </cell>
          <cell r="AR68">
            <v>5370.8324931020925</v>
          </cell>
          <cell r="AS68">
            <v>644.90322421250005</v>
          </cell>
          <cell r="AT68">
            <v>791.50067514285718</v>
          </cell>
          <cell r="AU68">
            <v>764.89873824648066</v>
          </cell>
          <cell r="AV68">
            <v>710.94767220640415</v>
          </cell>
          <cell r="AW68">
            <v>1066.1689789116008</v>
          </cell>
          <cell r="AX68">
            <v>1053.3479464599488</v>
          </cell>
          <cell r="AY68">
            <v>1097.4013103795166</v>
          </cell>
          <cell r="AZ68">
            <v>44.053363919567801</v>
          </cell>
          <cell r="BA68">
            <v>6220.7742627272946</v>
          </cell>
        </row>
        <row r="69">
          <cell r="A69" t="str">
            <v>BG19/31</v>
          </cell>
          <cell r="B69" t="str">
            <v>EXT</v>
          </cell>
          <cell r="C69" t="str">
            <v xml:space="preserve">    Bono Global XIX (12,00%)</v>
          </cell>
          <cell r="AO69">
            <v>0</v>
          </cell>
          <cell r="AP69">
            <v>7995.9336920000005</v>
          </cell>
          <cell r="AQ69">
            <v>8092.2450578909047</v>
          </cell>
          <cell r="AR69">
            <v>8182.9730578909048</v>
          </cell>
          <cell r="AS69">
            <v>129.713506</v>
          </cell>
          <cell r="AT69">
            <v>207.67585918604652</v>
          </cell>
          <cell r="AU69">
            <v>227.28486640944882</v>
          </cell>
          <cell r="AV69">
            <v>195.67212435294121</v>
          </cell>
          <cell r="AW69">
            <v>370.51306360956517</v>
          </cell>
          <cell r="AX69">
            <v>381.54060121655709</v>
          </cell>
          <cell r="AY69">
            <v>403.09212754212365</v>
          </cell>
          <cell r="AZ69">
            <v>9509.8053792644005</v>
          </cell>
          <cell r="BA69">
            <v>10082.63392838839</v>
          </cell>
        </row>
        <row r="70">
          <cell r="C70" t="str">
            <v>Bono Cupón Cero</v>
          </cell>
          <cell r="X70">
            <v>0</v>
          </cell>
          <cell r="Y70">
            <v>0</v>
          </cell>
          <cell r="Z70">
            <v>0</v>
          </cell>
          <cell r="AA70">
            <v>0</v>
          </cell>
          <cell r="AB70">
            <v>0</v>
          </cell>
          <cell r="AC70">
            <v>0</v>
          </cell>
          <cell r="AD70">
            <v>0</v>
          </cell>
          <cell r="AE70">
            <v>0</v>
          </cell>
          <cell r="AF70">
            <v>0</v>
          </cell>
          <cell r="AG70">
            <v>0</v>
          </cell>
          <cell r="AH70">
            <v>0</v>
          </cell>
          <cell r="AI70">
            <v>0</v>
          </cell>
          <cell r="AJ70">
            <v>21.045714432284541</v>
          </cell>
          <cell r="AK70">
            <v>21.711327852257181</v>
          </cell>
          <cell r="AL70">
            <v>47.179261984268123</v>
          </cell>
          <cell r="AM70">
            <v>52.442685096280826</v>
          </cell>
          <cell r="AN70">
            <v>46.485069083197736</v>
          </cell>
          <cell r="AO70">
            <v>33.300479528364619</v>
          </cell>
          <cell r="AP70">
            <v>35.499717163216367</v>
          </cell>
          <cell r="AQ70">
            <v>75.924261354310616</v>
          </cell>
          <cell r="AR70">
            <v>80.820760150075728</v>
          </cell>
          <cell r="AS70">
            <v>85.70733150775385</v>
          </cell>
          <cell r="AT70">
            <v>134.49996411573119</v>
          </cell>
          <cell r="AU70">
            <v>149.6658288094323</v>
          </cell>
          <cell r="AV70">
            <v>148.74895506396197</v>
          </cell>
          <cell r="AW70">
            <v>151.5391445086168</v>
          </cell>
          <cell r="AX70">
            <v>149.31624152238317</v>
          </cell>
          <cell r="AY70">
            <v>146.43743578622286</v>
          </cell>
          <cell r="AZ70">
            <v>108.87008466127233</v>
          </cell>
          <cell r="BA70">
            <v>32.081810535933229</v>
          </cell>
        </row>
        <row r="71">
          <cell r="A71" t="str">
            <v>ZCBMA00</v>
          </cell>
          <cell r="B71" t="str">
            <v>EXT</v>
          </cell>
          <cell r="C71" t="str">
            <v xml:space="preserve">    Serie A - Venc. 15/10/2000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3.9319999999999999</v>
          </cell>
          <cell r="AM71">
            <v>3.9904000000000002</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row>
        <row r="72">
          <cell r="A72" t="str">
            <v>ZCBMB01</v>
          </cell>
          <cell r="B72" t="str">
            <v>EXT</v>
          </cell>
          <cell r="C72" t="str">
            <v xml:space="preserve">    Serie B - Venc. 15/04/2001</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1.8784000000000001</v>
          </cell>
          <cell r="AM72">
            <v>1.9172</v>
          </cell>
          <cell r="AN72">
            <v>1.9558</v>
          </cell>
          <cell r="AO72">
            <v>1.9936</v>
          </cell>
          <cell r="AP72">
            <v>0</v>
          </cell>
          <cell r="AQ72">
            <v>0</v>
          </cell>
          <cell r="AR72">
            <v>0</v>
          </cell>
          <cell r="AS72">
            <v>0</v>
          </cell>
          <cell r="AT72">
            <v>0</v>
          </cell>
          <cell r="AU72">
            <v>0</v>
          </cell>
          <cell r="AV72">
            <v>0</v>
          </cell>
          <cell r="AW72">
            <v>0</v>
          </cell>
          <cell r="AX72">
            <v>0</v>
          </cell>
          <cell r="AY72">
            <v>0</v>
          </cell>
          <cell r="AZ72">
            <v>0</v>
          </cell>
          <cell r="BA72">
            <v>0</v>
          </cell>
        </row>
        <row r="73">
          <cell r="A73" t="str">
            <v>ZCBMC01</v>
          </cell>
          <cell r="B73" t="str">
            <v>EXT</v>
          </cell>
          <cell r="C73" t="str">
            <v xml:space="preserve">    Serie C - Venc. 15/10/2001</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6.8813355000000005</v>
          </cell>
          <cell r="AM73">
            <v>7.0420617999999999</v>
          </cell>
          <cell r="AN73">
            <v>3.4633969499999999</v>
          </cell>
          <cell r="AO73">
            <v>3.5390160000000002</v>
          </cell>
          <cell r="AP73">
            <v>0</v>
          </cell>
          <cell r="AQ73">
            <v>0</v>
          </cell>
          <cell r="AR73">
            <v>0</v>
          </cell>
          <cell r="AS73">
            <v>0</v>
          </cell>
          <cell r="AT73">
            <v>0</v>
          </cell>
          <cell r="AU73">
            <v>0</v>
          </cell>
          <cell r="AV73">
            <v>0</v>
          </cell>
          <cell r="AW73">
            <v>0</v>
          </cell>
          <cell r="AX73">
            <v>0</v>
          </cell>
          <cell r="AY73">
            <v>0</v>
          </cell>
          <cell r="AZ73">
            <v>0</v>
          </cell>
          <cell r="BA73">
            <v>0</v>
          </cell>
        </row>
        <row r="74">
          <cell r="A74" t="str">
            <v>ZCBMD02</v>
          </cell>
          <cell r="B74" t="str">
            <v>EXT</v>
          </cell>
          <cell r="C74" t="str">
            <v xml:space="preserve">    Serie D - Venc. 15/10/2002</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1.6165799999999999</v>
          </cell>
          <cell r="AM74">
            <v>4.9761600000000001</v>
          </cell>
          <cell r="AN74">
            <v>5.1025799999999997</v>
          </cell>
          <cell r="AO74">
            <v>1.742</v>
          </cell>
          <cell r="AP74">
            <v>3.5675599999999998</v>
          </cell>
          <cell r="AQ74">
            <v>24.286049605035988</v>
          </cell>
          <cell r="AR74">
            <v>24.89634769984</v>
          </cell>
          <cell r="AS74">
            <v>8.405142298837573</v>
          </cell>
          <cell r="AT74">
            <v>8.5905313783044672</v>
          </cell>
          <cell r="AU74">
            <v>18.096295631599084</v>
          </cell>
          <cell r="AV74">
            <v>18.034346372707521</v>
          </cell>
          <cell r="AW74">
            <v>0</v>
          </cell>
          <cell r="AX74">
            <v>0</v>
          </cell>
          <cell r="AY74">
            <v>0</v>
          </cell>
          <cell r="AZ74">
            <v>0</v>
          </cell>
          <cell r="BA74">
            <v>0</v>
          </cell>
        </row>
        <row r="75">
          <cell r="A75" t="str">
            <v>ZCBME03</v>
          </cell>
          <cell r="B75" t="str">
            <v>EXT</v>
          </cell>
          <cell r="C75" t="str">
            <v xml:space="preserve">    Serie E - Venc. 15/10/2003</v>
          </cell>
          <cell r="X75">
            <v>0</v>
          </cell>
          <cell r="Y75">
            <v>0</v>
          </cell>
          <cell r="Z75">
            <v>0</v>
          </cell>
          <cell r="AA75">
            <v>0</v>
          </cell>
          <cell r="AB75">
            <v>0</v>
          </cell>
          <cell r="AC75">
            <v>0</v>
          </cell>
          <cell r="AD75">
            <v>0</v>
          </cell>
          <cell r="AE75">
            <v>0</v>
          </cell>
          <cell r="AF75">
            <v>0</v>
          </cell>
          <cell r="AG75">
            <v>0</v>
          </cell>
          <cell r="AH75">
            <v>0</v>
          </cell>
          <cell r="AI75">
            <v>0</v>
          </cell>
          <cell r="AJ75">
            <v>15.00171443228454</v>
          </cell>
          <cell r="AK75">
            <v>15.461527852257181</v>
          </cell>
          <cell r="AL75">
            <v>26.415446484268124</v>
          </cell>
          <cell r="AM75">
            <v>27.187010389876882</v>
          </cell>
          <cell r="AN75">
            <v>27.958527795485637</v>
          </cell>
          <cell r="AO75">
            <v>25.318369855677155</v>
          </cell>
          <cell r="AP75">
            <v>31.204093107387138</v>
          </cell>
          <cell r="AQ75">
            <v>49.361676862137244</v>
          </cell>
          <cell r="AR75">
            <v>53.39673805023574</v>
          </cell>
          <cell r="AS75">
            <v>64.802260966989621</v>
          </cell>
          <cell r="AT75">
            <v>110.44500756556027</v>
          </cell>
          <cell r="AU75">
            <v>112.96195092036197</v>
          </cell>
          <cell r="AV75">
            <v>101.96812027114083</v>
          </cell>
          <cell r="AW75">
            <v>112.10100027464307</v>
          </cell>
          <cell r="AX75">
            <v>109.98956774446464</v>
          </cell>
          <cell r="AY75">
            <v>104.03939302430713</v>
          </cell>
          <cell r="AZ75">
            <v>77.80511184355278</v>
          </cell>
          <cell r="BA75">
            <v>0</v>
          </cell>
        </row>
        <row r="76">
          <cell r="A76" t="str">
            <v>ZCBMF04</v>
          </cell>
          <cell r="B76" t="str">
            <v>EXT</v>
          </cell>
          <cell r="C76" t="str">
            <v xml:space="preserve">    Serie F - Venc. 15/10/2004</v>
          </cell>
          <cell r="X76">
            <v>0</v>
          </cell>
          <cell r="Y76">
            <v>0</v>
          </cell>
          <cell r="Z76">
            <v>0</v>
          </cell>
          <cell r="AA76">
            <v>0</v>
          </cell>
          <cell r="AB76">
            <v>0</v>
          </cell>
          <cell r="AC76">
            <v>0</v>
          </cell>
          <cell r="AD76">
            <v>0</v>
          </cell>
          <cell r="AE76">
            <v>0</v>
          </cell>
          <cell r="AF76">
            <v>0</v>
          </cell>
          <cell r="AG76">
            <v>0</v>
          </cell>
          <cell r="AH76">
            <v>0</v>
          </cell>
          <cell r="AI76">
            <v>0</v>
          </cell>
          <cell r="AJ76">
            <v>6.0440000000000005</v>
          </cell>
          <cell r="AK76">
            <v>6.2497999999999996</v>
          </cell>
          <cell r="AL76">
            <v>6.4554999999999998</v>
          </cell>
          <cell r="AM76">
            <v>7.329852906403941</v>
          </cell>
          <cell r="AN76">
            <v>8.0047643377120963</v>
          </cell>
          <cell r="AO76">
            <v>0.70749367268746577</v>
          </cell>
          <cell r="AP76">
            <v>0.72806405582922828</v>
          </cell>
          <cell r="AQ76">
            <v>2.2765348871373838</v>
          </cell>
          <cell r="AR76">
            <v>2.5276744</v>
          </cell>
          <cell r="AS76">
            <v>12.499928241926655</v>
          </cell>
          <cell r="AT76">
            <v>15.464425171866448</v>
          </cell>
          <cell r="AU76">
            <v>18.607582257471265</v>
          </cell>
          <cell r="AV76">
            <v>28.746488420113629</v>
          </cell>
          <cell r="AW76">
            <v>39.438144233973723</v>
          </cell>
          <cell r="AX76">
            <v>39.326673777918515</v>
          </cell>
          <cell r="AY76">
            <v>42.398042761915718</v>
          </cell>
          <cell r="AZ76">
            <v>31.064972817719543</v>
          </cell>
          <cell r="BA76">
            <v>32.081810535933229</v>
          </cell>
        </row>
        <row r="77">
          <cell r="C77" t="str">
            <v>Euronotas (Total)</v>
          </cell>
          <cell r="X77">
            <v>4.1210000000000004</v>
          </cell>
          <cell r="Y77">
            <v>69.682855606608669</v>
          </cell>
          <cell r="Z77">
            <v>108.75678039291829</v>
          </cell>
          <cell r="AA77">
            <v>123.17746038954279</v>
          </cell>
          <cell r="AB77">
            <v>197.91639027434925</v>
          </cell>
          <cell r="AC77">
            <v>232.29404404282005</v>
          </cell>
          <cell r="AD77">
            <v>300.49332056256463</v>
          </cell>
          <cell r="AE77">
            <v>372.6435921019937</v>
          </cell>
          <cell r="AF77">
            <v>469.38444039410263</v>
          </cell>
          <cell r="AG77">
            <v>598.2585373707185</v>
          </cell>
          <cell r="AH77">
            <v>739.12162154521957</v>
          </cell>
          <cell r="AI77">
            <v>936.18821718385107</v>
          </cell>
          <cell r="AJ77">
            <v>1347.0969331386066</v>
          </cell>
          <cell r="AK77">
            <v>1410.8659701285778</v>
          </cell>
          <cell r="AL77">
            <v>1557.7606308137883</v>
          </cell>
          <cell r="AM77">
            <v>1910.9222266282363</v>
          </cell>
          <cell r="AN77">
            <v>1879.8654044642685</v>
          </cell>
          <cell r="AO77">
            <v>1744.8975595811858</v>
          </cell>
          <cell r="AP77">
            <v>927.93446724883995</v>
          </cell>
          <cell r="AQ77">
            <v>930.89065734544795</v>
          </cell>
          <cell r="AR77">
            <v>919.53276260860594</v>
          </cell>
          <cell r="AS77">
            <v>677.48800268088348</v>
          </cell>
          <cell r="AT77">
            <v>618.28211052957306</v>
          </cell>
          <cell r="AU77">
            <v>713.23403677705278</v>
          </cell>
          <cell r="AV77">
            <v>741.27397567652622</v>
          </cell>
          <cell r="AW77">
            <v>689.54900819899183</v>
          </cell>
          <cell r="AX77">
            <v>649.50221820691695</v>
          </cell>
          <cell r="AY77">
            <v>614.16564632311872</v>
          </cell>
          <cell r="AZ77">
            <v>671.88231640691879</v>
          </cell>
          <cell r="BA77">
            <v>614.31025188843921</v>
          </cell>
        </row>
        <row r="78">
          <cell r="C78" t="str">
            <v>Euronotas en Dólares</v>
          </cell>
          <cell r="X78">
            <v>0</v>
          </cell>
          <cell r="Y78">
            <v>0</v>
          </cell>
          <cell r="Z78">
            <v>0</v>
          </cell>
          <cell r="AA78">
            <v>0</v>
          </cell>
          <cell r="AB78">
            <v>0</v>
          </cell>
          <cell r="AC78">
            <v>0</v>
          </cell>
          <cell r="AD78">
            <v>34.19746</v>
          </cell>
          <cell r="AE78">
            <v>54.46546</v>
          </cell>
          <cell r="AF78">
            <v>106.46700000000001</v>
          </cell>
          <cell r="AG78">
            <v>129.59700000000001</v>
          </cell>
          <cell r="AH78">
            <v>181.05367999999999</v>
          </cell>
          <cell r="AI78">
            <v>278.51</v>
          </cell>
          <cell r="AJ78">
            <v>355.38244378475241</v>
          </cell>
          <cell r="AK78">
            <v>380.62747517453369</v>
          </cell>
          <cell r="AL78">
            <v>447.89375114227948</v>
          </cell>
          <cell r="AM78">
            <v>731.73055204614877</v>
          </cell>
          <cell r="AN78">
            <v>591.3911194514194</v>
          </cell>
          <cell r="AO78">
            <v>547.84746308747424</v>
          </cell>
          <cell r="AP78">
            <v>154.221</v>
          </cell>
          <cell r="AQ78">
            <v>161.26799975732081</v>
          </cell>
          <cell r="AR78">
            <v>161.26799975732081</v>
          </cell>
          <cell r="AS78">
            <v>16.024000000000001</v>
          </cell>
          <cell r="AT78">
            <v>36.700000000000003</v>
          </cell>
          <cell r="AU78">
            <v>19.119439256672891</v>
          </cell>
          <cell r="AV78">
            <v>27.4492287104623</v>
          </cell>
          <cell r="AW78">
            <v>14.427901492522174</v>
          </cell>
          <cell r="AX78">
            <v>6.5120000000000005</v>
          </cell>
          <cell r="AY78">
            <v>4.9960000000000004</v>
          </cell>
          <cell r="AZ78">
            <v>73.621999000000002</v>
          </cell>
          <cell r="BA78">
            <v>73.621999000000002</v>
          </cell>
        </row>
        <row r="79">
          <cell r="C79" t="str">
            <v>Euronotas en Pesos</v>
          </cell>
          <cell r="X79">
            <v>0</v>
          </cell>
          <cell r="Y79">
            <v>65.482855606608666</v>
          </cell>
          <cell r="Z79">
            <v>106.00111536828774</v>
          </cell>
          <cell r="AA79">
            <v>120.17092444183037</v>
          </cell>
          <cell r="AB79">
            <v>194.98157751429378</v>
          </cell>
          <cell r="AC79">
            <v>229.39779438500454</v>
          </cell>
          <cell r="AD79">
            <v>242.44177188435168</v>
          </cell>
          <cell r="AE79">
            <v>292.5733962753248</v>
          </cell>
          <cell r="AF79">
            <v>320.36640580922335</v>
          </cell>
          <cell r="AG79">
            <v>357.79658798283253</v>
          </cell>
          <cell r="AH79">
            <v>454.9352833891262</v>
          </cell>
          <cell r="AI79">
            <v>443.05878048780482</v>
          </cell>
          <cell r="AJ79">
            <v>500.64066078836885</v>
          </cell>
          <cell r="AK79">
            <v>470.9413851708706</v>
          </cell>
          <cell r="AL79">
            <v>568.01000417588091</v>
          </cell>
          <cell r="AM79">
            <v>652.24074940138337</v>
          </cell>
          <cell r="AN79">
            <v>716.12141400831365</v>
          </cell>
          <cell r="AO79">
            <v>536.76355113239572</v>
          </cell>
          <cell r="AP79">
            <v>114.78300400000001</v>
          </cell>
          <cell r="AQ79">
            <v>116.50119042592036</v>
          </cell>
          <cell r="AR79">
            <v>105.14329568907826</v>
          </cell>
          <cell r="AS79">
            <v>37.748426263157896</v>
          </cell>
          <cell r="AT79">
            <v>11.43176043557169</v>
          </cell>
          <cell r="AU79">
            <v>8.5914605203798953</v>
          </cell>
          <cell r="AV79">
            <v>4.5495911999999965</v>
          </cell>
          <cell r="AW79">
            <v>5.8109411764705881</v>
          </cell>
          <cell r="AX79">
            <v>5.0232388888888897</v>
          </cell>
          <cell r="AY79">
            <v>4.8936388888888889</v>
          </cell>
          <cell r="AZ79">
            <v>5.5222979827248224</v>
          </cell>
          <cell r="BA79">
            <v>5.5260452022891418</v>
          </cell>
        </row>
        <row r="80">
          <cell r="C80" t="str">
            <v>Euronotas en Yenes</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row>
        <row r="81">
          <cell r="C81" t="str">
            <v>Euronotas en Monedas del Area Euro</v>
          </cell>
          <cell r="X81">
            <v>4.1210000000000004</v>
          </cell>
          <cell r="Y81">
            <v>4.2</v>
          </cell>
          <cell r="Z81">
            <v>2.7556650246305421</v>
          </cell>
          <cell r="AA81">
            <v>3.0065359477124183</v>
          </cell>
          <cell r="AB81">
            <v>2.9348127600554785</v>
          </cell>
          <cell r="AC81">
            <v>2.8962496578154946</v>
          </cell>
          <cell r="AD81">
            <v>23.854088678212953</v>
          </cell>
          <cell r="AE81">
            <v>25.604735826668886</v>
          </cell>
          <cell r="AF81">
            <v>42.551034584879275</v>
          </cell>
          <cell r="AG81">
            <v>110.86494938788606</v>
          </cell>
          <cell r="AH81">
            <v>103.1326581560933</v>
          </cell>
          <cell r="AI81">
            <v>214.61943669604611</v>
          </cell>
          <cell r="AJ81">
            <v>491.07382856548514</v>
          </cell>
          <cell r="AK81">
            <v>559.29710978317348</v>
          </cell>
          <cell r="AL81">
            <v>541.85687549562783</v>
          </cell>
          <cell r="AM81">
            <v>526.9509251807043</v>
          </cell>
          <cell r="AN81">
            <v>572.35287100453513</v>
          </cell>
          <cell r="AO81">
            <v>660.28654536131626</v>
          </cell>
          <cell r="AP81">
            <v>658.93046324883994</v>
          </cell>
          <cell r="AQ81">
            <v>653.12146716220684</v>
          </cell>
          <cell r="AR81">
            <v>653.12146716220684</v>
          </cell>
          <cell r="AS81">
            <v>623.71557641772563</v>
          </cell>
          <cell r="AT81">
            <v>570.1503500940014</v>
          </cell>
          <cell r="AU81">
            <v>685.52313700000002</v>
          </cell>
          <cell r="AV81">
            <v>709.2751557660639</v>
          </cell>
          <cell r="AW81">
            <v>669.31016552999904</v>
          </cell>
          <cell r="AX81">
            <v>637.96697931802805</v>
          </cell>
          <cell r="AY81">
            <v>604.27600743422988</v>
          </cell>
          <cell r="AZ81">
            <v>592.73801942419402</v>
          </cell>
          <cell r="BA81">
            <v>535.16220768615005</v>
          </cell>
        </row>
        <row r="82">
          <cell r="C82" t="str">
            <v>Euronotas en Otras Monedas</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row>
        <row r="83">
          <cell r="A83" t="str">
            <v>EL/USD-01</v>
          </cell>
          <cell r="B83" t="str">
            <v>EXT</v>
          </cell>
          <cell r="C83" t="str">
            <v xml:space="preserve">    Euronota I (11%)</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row>
        <row r="84">
          <cell r="A84" t="str">
            <v>EL/USD-02</v>
          </cell>
          <cell r="B84" t="str">
            <v>EXT</v>
          </cell>
          <cell r="C84" t="str">
            <v xml:space="preserve">    Euronota II (9.5%)</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row>
        <row r="85">
          <cell r="A85" t="str">
            <v>EL/USD-03</v>
          </cell>
          <cell r="B85" t="str">
            <v>EXT</v>
          </cell>
          <cell r="C85" t="str">
            <v xml:space="preserve">    Euronota III (8,25%)</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row>
        <row r="86">
          <cell r="A86" t="str">
            <v>EL/USD-04</v>
          </cell>
          <cell r="B86" t="str">
            <v>EXT</v>
          </cell>
          <cell r="C86" t="str">
            <v xml:space="preserve">    Euronota IV (7.46%)</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row>
        <row r="87">
          <cell r="A87" t="str">
            <v>EL/USD-05</v>
          </cell>
          <cell r="B87" t="str">
            <v>EXT</v>
          </cell>
          <cell r="C87" t="str">
            <v xml:space="preserve">    Euronota V (8.09%)</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row>
        <row r="88">
          <cell r="A88" t="str">
            <v>EL/USD-06</v>
          </cell>
          <cell r="B88" t="str">
            <v>EXT</v>
          </cell>
          <cell r="C88" t="str">
            <v xml:space="preserve">    Euronota VI (6.875%)</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row>
        <row r="89">
          <cell r="A89" t="str">
            <v>EL/USD-07</v>
          </cell>
          <cell r="B89" t="str">
            <v>EXT</v>
          </cell>
          <cell r="C89" t="str">
            <v xml:space="preserve">    Euronota VII (8.25%)</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row>
        <row r="90">
          <cell r="A90" t="str">
            <v>EL/DEM-08</v>
          </cell>
          <cell r="B90" t="str">
            <v>EXT</v>
          </cell>
          <cell r="C90" t="str">
            <v xml:space="preserve">    Euronota VIII DM (8%)</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row>
        <row r="91">
          <cell r="A91" t="str">
            <v>EL/USD-09</v>
          </cell>
          <cell r="B91" t="str">
            <v>EXT</v>
          </cell>
          <cell r="C91" t="str">
            <v xml:space="preserve">    Euronota IX (LS+1%)</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row>
        <row r="92">
          <cell r="A92" t="str">
            <v>EL/JPY-10</v>
          </cell>
          <cell r="B92" t="str">
            <v>EXT</v>
          </cell>
          <cell r="C92" t="str">
            <v xml:space="preserve">    Euronota X  Y (LT+1.3%)</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row>
        <row r="93">
          <cell r="A93" t="str">
            <v>EL/DEM-11</v>
          </cell>
          <cell r="B93" t="str">
            <v>EXT</v>
          </cell>
          <cell r="C93" t="str">
            <v xml:space="preserve">    Euronota XI DM (8.00%)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row>
        <row r="94">
          <cell r="A94" t="str">
            <v>EL/JPY-12</v>
          </cell>
          <cell r="B94" t="str">
            <v>EXT</v>
          </cell>
          <cell r="C94" t="str">
            <v xml:space="preserve">    Euronota XII  Y (5%)</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row>
        <row r="95">
          <cell r="A95" t="str">
            <v>EL/NLG-13</v>
          </cell>
          <cell r="B95" t="str">
            <v>EXT</v>
          </cell>
          <cell r="C95" t="str">
            <v xml:space="preserve">    Euronota XIII FH1 (8%)</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row>
        <row r="96">
          <cell r="A96" t="str">
            <v>EL/USD-14</v>
          </cell>
          <cell r="B96" t="str">
            <v>EXT</v>
          </cell>
          <cell r="C96" t="str">
            <v xml:space="preserve">    Euronota XIV (Dragones LT+1.75)</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row>
        <row r="97">
          <cell r="A97" t="str">
            <v>EL/DEM-15</v>
          </cell>
          <cell r="B97" t="str">
            <v>EXT</v>
          </cell>
          <cell r="C97" t="str">
            <v xml:space="preserve">    Euronota XV DM (6.125%)</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row>
        <row r="98">
          <cell r="A98" t="str">
            <v>EL/ATS-16</v>
          </cell>
          <cell r="B98" t="str">
            <v>EXT</v>
          </cell>
          <cell r="C98" t="str">
            <v xml:space="preserve">    Euronota XVI ATS (8%)</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row>
        <row r="99">
          <cell r="A99" t="str">
            <v>EL/JPY-17</v>
          </cell>
          <cell r="B99" t="str">
            <v>EXT</v>
          </cell>
          <cell r="C99" t="str">
            <v xml:space="preserve">    Euronota XVII Y (LT+1.875%)</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row>
        <row r="100">
          <cell r="A100" t="str">
            <v>EL/CAD-18</v>
          </cell>
          <cell r="B100" t="str">
            <v>EXT</v>
          </cell>
          <cell r="C100" t="str">
            <v xml:space="preserve">    Euronota XVIII CAN (Swap L+2.1%)</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row>
        <row r="101">
          <cell r="A101" t="str">
            <v>EL/ITL-19</v>
          </cell>
          <cell r="B101" t="str">
            <v>EXT</v>
          </cell>
          <cell r="C101" t="str">
            <v xml:space="preserve">    Euronota XIX LIT (13.45%)</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row>
        <row r="102">
          <cell r="A102" t="str">
            <v>EL/JPY-20</v>
          </cell>
          <cell r="B102" t="str">
            <v>EXT</v>
          </cell>
          <cell r="C102" t="str">
            <v xml:space="preserve">    Euronota XX Y (LT+1.9%)</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row>
        <row r="103">
          <cell r="A103" t="str">
            <v>EL/JPY-21</v>
          </cell>
          <cell r="B103" t="str">
            <v>EXT</v>
          </cell>
          <cell r="C103" t="str">
            <v xml:space="preserve">    Euronota XXI Y (LS+1.65%)</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row>
        <row r="104">
          <cell r="A104" t="str">
            <v>EL/ESP-22</v>
          </cell>
          <cell r="B104" t="str">
            <v>EXT</v>
          </cell>
          <cell r="C104" t="str">
            <v xml:space="preserve">    Euronota XXII Ptas (Swap LS+1.84%)</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row>
        <row r="105">
          <cell r="A105" t="str">
            <v>EL/USD-23</v>
          </cell>
          <cell r="B105" t="str">
            <v>EXT</v>
          </cell>
          <cell r="C105" t="str">
            <v xml:space="preserve">    Euronota XXIII (LS+2%)</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row>
        <row r="106">
          <cell r="A106" t="str">
            <v>EL/LIB-24</v>
          </cell>
          <cell r="B106" t="str">
            <v>EXT</v>
          </cell>
          <cell r="C106" t="str">
            <v xml:space="preserve">    Euronota XXIV LIB (LS+1.75%)</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row>
        <row r="107">
          <cell r="A107" t="str">
            <v>EL/JPY-25</v>
          </cell>
          <cell r="B107" t="str">
            <v>EXT</v>
          </cell>
          <cell r="C107" t="str">
            <v xml:space="preserve">    Euronota XXV Y (7.10%)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row>
        <row r="108">
          <cell r="A108" t="str">
            <v>EL/JPY-26</v>
          </cell>
          <cell r="B108" t="str">
            <v>EXT</v>
          </cell>
          <cell r="C108" t="str">
            <v xml:space="preserve">    Euronota XXVI Y (6%)</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row>
        <row r="109">
          <cell r="A109" t="str">
            <v>EL/FRF-27</v>
          </cell>
          <cell r="B109" t="str">
            <v>EXT</v>
          </cell>
          <cell r="C109" t="str">
            <v xml:space="preserve">    Euronota XXVII FFr (9,875%)</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row>
        <row r="110">
          <cell r="A110" t="str">
            <v>EL/DEM-28</v>
          </cell>
          <cell r="B110" t="str">
            <v>EXT</v>
          </cell>
          <cell r="C110" t="str">
            <v xml:space="preserve">    Euronota XXVIII DM (9.25% anual)</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row>
        <row r="111">
          <cell r="A111" t="str">
            <v>EL/JPY-29</v>
          </cell>
          <cell r="B111" t="str">
            <v>EXT</v>
          </cell>
          <cell r="C111" t="str">
            <v xml:space="preserve">    Euronota XXIX Yenes (5.5%) Swap Dls.</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row>
        <row r="112">
          <cell r="A112" t="str">
            <v>EL/FRS-30</v>
          </cell>
          <cell r="B112" t="str">
            <v>EXT</v>
          </cell>
          <cell r="C112" t="str">
            <v xml:space="preserve">    Euronota XXX Chf (7.125%)</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row>
        <row r="113">
          <cell r="A113" t="str">
            <v>EL/DEM-31</v>
          </cell>
          <cell r="B113" t="str">
            <v>EXT</v>
          </cell>
          <cell r="C113" t="str">
            <v xml:space="preserve">    Euronota XXXI DM (10.5%)</v>
          </cell>
          <cell r="X113">
            <v>0</v>
          </cell>
          <cell r="Y113">
            <v>0</v>
          </cell>
          <cell r="Z113">
            <v>0</v>
          </cell>
          <cell r="AA113">
            <v>0</v>
          </cell>
          <cell r="AB113">
            <v>0</v>
          </cell>
          <cell r="AC113">
            <v>0</v>
          </cell>
          <cell r="AD113">
            <v>0</v>
          </cell>
          <cell r="AE113">
            <v>0</v>
          </cell>
          <cell r="AF113">
            <v>0</v>
          </cell>
          <cell r="AG113">
            <v>0</v>
          </cell>
          <cell r="AH113">
            <v>0</v>
          </cell>
          <cell r="AI113">
            <v>0</v>
          </cell>
          <cell r="AJ113">
            <v>1.4259999999999999</v>
          </cell>
          <cell r="AK113">
            <v>1.4239999999999999</v>
          </cell>
          <cell r="AL113">
            <v>1.4119999999999999</v>
          </cell>
          <cell r="AM113">
            <v>1.4350000000000001</v>
          </cell>
          <cell r="AN113">
            <v>1.4430000000000001</v>
          </cell>
          <cell r="AO113">
            <v>1.349</v>
          </cell>
          <cell r="AP113">
            <v>0</v>
          </cell>
          <cell r="AQ113">
            <v>0</v>
          </cell>
          <cell r="AR113">
            <v>0</v>
          </cell>
          <cell r="AS113">
            <v>0</v>
          </cell>
          <cell r="AT113">
            <v>0</v>
          </cell>
          <cell r="AU113">
            <v>0</v>
          </cell>
          <cell r="AV113">
            <v>0</v>
          </cell>
          <cell r="AW113">
            <v>0</v>
          </cell>
          <cell r="AX113">
            <v>0</v>
          </cell>
          <cell r="AY113">
            <v>0</v>
          </cell>
          <cell r="AZ113">
            <v>1.349</v>
          </cell>
          <cell r="BA113">
            <v>0</v>
          </cell>
        </row>
        <row r="114">
          <cell r="A114" t="str">
            <v>EL/JPY-32</v>
          </cell>
          <cell r="B114" t="str">
            <v>EXT</v>
          </cell>
          <cell r="C114" t="str">
            <v xml:space="preserve">    Euronota XXXII Y (5%)</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row>
        <row r="115">
          <cell r="A115" t="str">
            <v>EL/ATS-33</v>
          </cell>
          <cell r="B115" t="str">
            <v>EXT</v>
          </cell>
          <cell r="C115" t="str">
            <v xml:space="preserve">    Euronota XXXIII ATS (8.5%)</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row>
        <row r="116">
          <cell r="A116" t="str">
            <v>EL/JPY-34</v>
          </cell>
          <cell r="B116" t="str">
            <v>EXT</v>
          </cell>
          <cell r="C116" t="str">
            <v xml:space="preserve">    Euronota XXXIV Y (3.5%)</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row>
        <row r="117">
          <cell r="A117" t="str">
            <v>EL/USD-35</v>
          </cell>
          <cell r="B117" t="str">
            <v>EXT</v>
          </cell>
          <cell r="C117" t="str">
            <v xml:space="preserve">    Euronota XXXV (9.17%)</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row>
        <row r="118">
          <cell r="A118" t="str">
            <v>EL/JPY-36</v>
          </cell>
          <cell r="B118" t="str">
            <v>EXT</v>
          </cell>
          <cell r="C118" t="str">
            <v xml:space="preserve">    Euronota XXXVI Yenes (3.25%)</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row>
        <row r="119">
          <cell r="A119" t="str">
            <v>EL/DEM-37</v>
          </cell>
          <cell r="B119" t="str">
            <v>EXT</v>
          </cell>
          <cell r="C119" t="str">
            <v xml:space="preserve">    Euronota XXXVII DM (10.25%)</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row>
        <row r="120">
          <cell r="A120" t="str">
            <v>EL/ITL-38</v>
          </cell>
          <cell r="B120" t="str">
            <v>EXT</v>
          </cell>
          <cell r="C120" t="str">
            <v xml:space="preserve">    Euronota XXXVIII LIT (13.25%)</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row>
        <row r="121">
          <cell r="A121" t="str">
            <v>EL/JPY-39</v>
          </cell>
          <cell r="B121" t="str">
            <v>EXT</v>
          </cell>
          <cell r="C121" t="str">
            <v xml:space="preserve">    Euronota XXXIL Y (7.4%)</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row>
        <row r="122">
          <cell r="A122" t="str">
            <v>EL/DEM-40</v>
          </cell>
          <cell r="B122" t="str">
            <v>EXT</v>
          </cell>
          <cell r="C122" t="str">
            <v xml:space="preserve">    Euronota XL DM (11.25%)</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row>
        <row r="123">
          <cell r="A123" t="str">
            <v>EL/ATS-41</v>
          </cell>
          <cell r="B123" t="str">
            <v>EXT</v>
          </cell>
          <cell r="C123" t="str">
            <v xml:space="preserve">    Euronota XLI ATS (9%)</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row>
        <row r="124">
          <cell r="A124" t="str">
            <v>EL/JPY-42</v>
          </cell>
          <cell r="B124" t="str">
            <v>EXT</v>
          </cell>
          <cell r="C124" t="str">
            <v xml:space="preserve">    Euronota XLII Y (7.4%)</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row>
        <row r="125">
          <cell r="A125" t="str">
            <v>EL/JPY-43</v>
          </cell>
          <cell r="B125" t="str">
            <v>EXT</v>
          </cell>
          <cell r="C125" t="str">
            <v xml:space="preserve">    Euronota XLIII Y (5.5%)</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row>
        <row r="126">
          <cell r="A126" t="str">
            <v>EL/DEM-44</v>
          </cell>
          <cell r="B126" t="str">
            <v>EXT</v>
          </cell>
          <cell r="C126" t="str">
            <v xml:space="preserve">    Euronota XLIV DM (11.75%)</v>
          </cell>
          <cell r="X126">
            <v>4.1210000000000004</v>
          </cell>
          <cell r="Y126">
            <v>4.2</v>
          </cell>
          <cell r="Z126">
            <v>2.7556650246305421</v>
          </cell>
          <cell r="AA126">
            <v>3.0065359477124183</v>
          </cell>
          <cell r="AB126">
            <v>2.9348127600554785</v>
          </cell>
          <cell r="AC126">
            <v>2.8962496578154946</v>
          </cell>
          <cell r="AD126">
            <v>2.90979097909791</v>
          </cell>
          <cell r="AE126">
            <v>3.2144376253266085</v>
          </cell>
          <cell r="AF126">
            <v>3.1469363474122543</v>
          </cell>
          <cell r="AG126">
            <v>2.9192649412284086</v>
          </cell>
          <cell r="AH126">
            <v>2.8217848189043582</v>
          </cell>
          <cell r="AI126">
            <v>2.887403831781381</v>
          </cell>
          <cell r="AJ126">
            <v>2.6923876674506597</v>
          </cell>
          <cell r="AK126">
            <v>2.5838116655789034</v>
          </cell>
          <cell r="AL126">
            <v>2.6303913800952574</v>
          </cell>
          <cell r="AM126">
            <v>2.3839525930167755</v>
          </cell>
          <cell r="AN126">
            <v>2.5351472264971906</v>
          </cell>
          <cell r="AO126">
            <v>2.442371926178323</v>
          </cell>
          <cell r="AP126">
            <v>2.29956488324</v>
          </cell>
          <cell r="AQ126">
            <v>2.4800422235392854</v>
          </cell>
          <cell r="AR126">
            <v>2.4800422235392854</v>
          </cell>
          <cell r="AS126">
            <v>2.3727818862638177</v>
          </cell>
          <cell r="AT126">
            <v>2.3727818862638177</v>
          </cell>
          <cell r="AU126">
            <v>10.470497</v>
          </cell>
          <cell r="AV126">
            <v>10.502570444570001</v>
          </cell>
          <cell r="AW126">
            <v>9.9345563401400003</v>
          </cell>
          <cell r="AX126">
            <v>9.50207929888</v>
          </cell>
          <cell r="AY126">
            <v>8.9899354342300004</v>
          </cell>
          <cell r="AZ126">
            <v>8.9315908789744736</v>
          </cell>
          <cell r="BA126">
            <v>8.2201676861500008</v>
          </cell>
        </row>
        <row r="127">
          <cell r="A127" t="str">
            <v>EL/DEM-45</v>
          </cell>
          <cell r="B127" t="str">
            <v>EXT</v>
          </cell>
          <cell r="C127" t="str">
            <v xml:space="preserve">    Euronota XLV DM (7%)</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row>
        <row r="128">
          <cell r="A128" t="str">
            <v>EL/JPY-46</v>
          </cell>
          <cell r="B128" t="str">
            <v>EXT</v>
          </cell>
          <cell r="C128" t="str">
            <v xml:space="preserve">    Euronota XLVI Y (7.4%)</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row>
        <row r="129">
          <cell r="A129" t="str">
            <v>EL/ITL-47</v>
          </cell>
          <cell r="B129" t="str">
            <v>EXT</v>
          </cell>
          <cell r="C129" t="str">
            <v xml:space="preserve">    Euronota XLVII LIT (11%)</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row>
        <row r="130">
          <cell r="A130" t="str">
            <v>EL/NLG-48</v>
          </cell>
          <cell r="B130" t="str">
            <v>EXT</v>
          </cell>
          <cell r="C130" t="str">
            <v xml:space="preserve">    Euronota XLVIII FH (7.625%)</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row>
        <row r="131">
          <cell r="A131" t="str">
            <v>EL/LIB-49</v>
          </cell>
          <cell r="B131" t="str">
            <v>EXT</v>
          </cell>
          <cell r="C131" t="str">
            <v xml:space="preserve">    Euronota XLIX LIB (11.5%)</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row>
        <row r="132">
          <cell r="A132" t="str">
            <v>EL/USD-50</v>
          </cell>
          <cell r="B132" t="str">
            <v>EXT</v>
          </cell>
          <cell r="C132" t="str">
            <v xml:space="preserve">    Euronota L (Libor + 270 p.b.)</v>
          </cell>
          <cell r="X132">
            <v>0</v>
          </cell>
          <cell r="Y132">
            <v>0</v>
          </cell>
          <cell r="Z132">
            <v>0</v>
          </cell>
          <cell r="AA132">
            <v>0</v>
          </cell>
          <cell r="AB132">
            <v>0</v>
          </cell>
          <cell r="AC132">
            <v>0</v>
          </cell>
          <cell r="AD132">
            <v>4.9474600000000004</v>
          </cell>
          <cell r="AE132">
            <v>4.9474600000000004</v>
          </cell>
          <cell r="AF132">
            <v>4.5999999999999996</v>
          </cell>
          <cell r="AG132">
            <v>4.5999999999999996</v>
          </cell>
          <cell r="AH132">
            <v>4.5999999999999996</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row>
        <row r="133">
          <cell r="A133" t="str">
            <v>EL/DEM-51</v>
          </cell>
          <cell r="B133" t="str">
            <v>EXT</v>
          </cell>
          <cell r="C133" t="str">
            <v xml:space="preserve">    Euronota LI DM (9%)</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row>
        <row r="134">
          <cell r="A134" t="str">
            <v>EL/DEM-52</v>
          </cell>
          <cell r="B134" t="str">
            <v>EXT</v>
          </cell>
          <cell r="C134" t="str">
            <v xml:space="preserve">    Euronota LII DM (12%)</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row>
        <row r="135">
          <cell r="A135" t="str">
            <v>EL/ITL-53</v>
          </cell>
          <cell r="B135" t="str">
            <v>EXT</v>
          </cell>
          <cell r="C135" t="str">
            <v xml:space="preserve">    Euronota LIII LIT (11%)</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2.964</v>
          </cell>
          <cell r="AP135">
            <v>0</v>
          </cell>
          <cell r="AQ135">
            <v>0</v>
          </cell>
          <cell r="AR135">
            <v>0</v>
          </cell>
          <cell r="AS135">
            <v>0</v>
          </cell>
          <cell r="AT135">
            <v>0</v>
          </cell>
          <cell r="AU135">
            <v>0</v>
          </cell>
          <cell r="AV135">
            <v>0</v>
          </cell>
          <cell r="AW135">
            <v>0</v>
          </cell>
          <cell r="AX135">
            <v>0</v>
          </cell>
          <cell r="AY135">
            <v>0</v>
          </cell>
          <cell r="AZ135">
            <v>2.964</v>
          </cell>
          <cell r="BA135">
            <v>0</v>
          </cell>
        </row>
        <row r="136">
          <cell r="A136" t="str">
            <v>EL/JPY-54</v>
          </cell>
          <cell r="B136" t="str">
            <v>EXT</v>
          </cell>
          <cell r="C136" t="str">
            <v xml:space="preserve">    Euronota LIV Y (6%)</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row>
        <row r="137">
          <cell r="A137" t="str">
            <v>EL/DEM-55</v>
          </cell>
          <cell r="B137" t="str">
            <v>EXT</v>
          </cell>
          <cell r="C137" t="str">
            <v xml:space="preserve">    Euronota LV DM (11.75%)</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24.223337246539835</v>
          </cell>
          <cell r="AP137">
            <v>0</v>
          </cell>
          <cell r="AQ137">
            <v>0</v>
          </cell>
          <cell r="AR137">
            <v>0</v>
          </cell>
          <cell r="AS137">
            <v>0</v>
          </cell>
          <cell r="AT137">
            <v>0</v>
          </cell>
          <cell r="AU137">
            <v>0</v>
          </cell>
          <cell r="AV137">
            <v>0</v>
          </cell>
          <cell r="AW137">
            <v>0</v>
          </cell>
          <cell r="AX137">
            <v>0</v>
          </cell>
          <cell r="AY137">
            <v>0</v>
          </cell>
          <cell r="AZ137">
            <v>0</v>
          </cell>
          <cell r="BA137">
            <v>0</v>
          </cell>
        </row>
        <row r="138">
          <cell r="A138" t="str">
            <v>EL/FRS-56</v>
          </cell>
          <cell r="B138" t="str">
            <v>EXT</v>
          </cell>
          <cell r="C138" t="str">
            <v xml:space="preserve">    Euronota LVI Chf (7%)</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row>
        <row r="139">
          <cell r="A139" t="str">
            <v>EL/ARP-57</v>
          </cell>
          <cell r="B139" t="str">
            <v>EXT</v>
          </cell>
          <cell r="C139" t="str">
            <v xml:space="preserve">    Euronota LVII $ (8.75%)</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row>
        <row r="140">
          <cell r="A140" t="str">
            <v>EL/JPY-58</v>
          </cell>
          <cell r="B140" t="str">
            <v>EXT</v>
          </cell>
          <cell r="C140" t="str">
            <v xml:space="preserve">    Euronota LVIII Y (5%) Samurai</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row>
        <row r="141">
          <cell r="A141" t="str">
            <v>EL/DEM-59</v>
          </cell>
          <cell r="B141" t="str">
            <v>EXT</v>
          </cell>
          <cell r="C141" t="str">
            <v xml:space="preserve">    Euronota LIX DM (8.5%)</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row>
        <row r="142">
          <cell r="A142" t="str">
            <v>EL/ITL-60</v>
          </cell>
          <cell r="B142" t="str">
            <v>EXT</v>
          </cell>
          <cell r="C142" t="str">
            <v xml:space="preserve">    Euronota LX LIT (10%)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row>
        <row r="143">
          <cell r="A143" t="str">
            <v>EL/ARP-61</v>
          </cell>
          <cell r="B143" t="str">
            <v>EXT</v>
          </cell>
          <cell r="C143" t="str">
            <v xml:space="preserve">    Euronota LXI $ (11.75%)-2007</v>
          </cell>
          <cell r="X143">
            <v>0</v>
          </cell>
          <cell r="Y143">
            <v>65.482855606608666</v>
          </cell>
          <cell r="Z143">
            <v>106.00111536828774</v>
          </cell>
          <cell r="AA143">
            <v>118.17092444183037</v>
          </cell>
          <cell r="AB143">
            <v>186.77157751429377</v>
          </cell>
          <cell r="AC143">
            <v>198.2229121128052</v>
          </cell>
          <cell r="AD143">
            <v>206.92681369127968</v>
          </cell>
          <cell r="AE143">
            <v>251.84354535102764</v>
          </cell>
          <cell r="AF143">
            <v>272.69358344393254</v>
          </cell>
          <cell r="AG143">
            <v>277.53158798283255</v>
          </cell>
          <cell r="AH143">
            <v>371.06528338912619</v>
          </cell>
          <cell r="AI143">
            <v>298.91878048780484</v>
          </cell>
          <cell r="AJ143">
            <v>260.24873049346269</v>
          </cell>
          <cell r="AK143">
            <v>273.1969777086573</v>
          </cell>
          <cell r="AL143">
            <v>345.83672170078023</v>
          </cell>
          <cell r="AM143">
            <v>398.63659755030619</v>
          </cell>
          <cell r="AN143">
            <v>411.4337910664317</v>
          </cell>
          <cell r="AO143">
            <v>358.5964468503937</v>
          </cell>
          <cell r="AP143">
            <v>63.41</v>
          </cell>
          <cell r="AQ143">
            <v>66.56</v>
          </cell>
          <cell r="AR143">
            <v>60.56</v>
          </cell>
          <cell r="AS143">
            <v>11.41</v>
          </cell>
          <cell r="AT143">
            <v>4.0103448275862075</v>
          </cell>
          <cell r="AU143">
            <v>1.7534326315789472</v>
          </cell>
          <cell r="AV143">
            <v>4.5495911999999965</v>
          </cell>
          <cell r="AW143">
            <v>5.8109411764705881</v>
          </cell>
          <cell r="AX143">
            <v>5.0232388888888897</v>
          </cell>
          <cell r="AY143">
            <v>4.8936388888888889</v>
          </cell>
          <cell r="AZ143">
            <v>5.5222979827248224</v>
          </cell>
          <cell r="BA143">
            <v>5.5260452022891418</v>
          </cell>
        </row>
        <row r="144">
          <cell r="A144" t="str">
            <v>EL/DEM-62</v>
          </cell>
          <cell r="B144" t="str">
            <v>EXT</v>
          </cell>
          <cell r="C144" t="str">
            <v xml:space="preserve">    Euronota LXII DM (7,07%)</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1.96</v>
          </cell>
          <cell r="AO144">
            <v>1.9590000000000001</v>
          </cell>
          <cell r="AP144">
            <v>2</v>
          </cell>
          <cell r="AQ144">
            <v>2</v>
          </cell>
          <cell r="AR144">
            <v>2</v>
          </cell>
          <cell r="AS144">
            <v>2</v>
          </cell>
          <cell r="AT144">
            <v>2</v>
          </cell>
          <cell r="AU144">
            <v>2</v>
          </cell>
          <cell r="AV144">
            <v>2</v>
          </cell>
          <cell r="AW144">
            <v>2</v>
          </cell>
          <cell r="AX144">
            <v>2</v>
          </cell>
          <cell r="AY144">
            <v>2</v>
          </cell>
          <cell r="AZ144">
            <v>2</v>
          </cell>
          <cell r="BA144">
            <v>2</v>
          </cell>
        </row>
        <row r="145">
          <cell r="A145" t="str">
            <v>EL/ATS-63</v>
          </cell>
          <cell r="B145" t="str">
            <v>EXT</v>
          </cell>
          <cell r="C145" t="str">
            <v xml:space="preserve">    Euronota LXIII ATS (7%)</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row>
        <row r="146">
          <cell r="A146" t="str">
            <v>EL/ESP-64</v>
          </cell>
          <cell r="B146" t="str">
            <v>EXT</v>
          </cell>
          <cell r="C146" t="str">
            <v xml:space="preserve">    Euronota LXIV Matador Ptas (7,5%)</v>
          </cell>
          <cell r="X146">
            <v>0</v>
          </cell>
          <cell r="Y146">
            <v>0</v>
          </cell>
          <cell r="Z146">
            <v>0</v>
          </cell>
          <cell r="AA146">
            <v>0</v>
          </cell>
          <cell r="AB146">
            <v>0</v>
          </cell>
          <cell r="AC146">
            <v>0</v>
          </cell>
          <cell r="AD146">
            <v>0</v>
          </cell>
          <cell r="AE146">
            <v>0</v>
          </cell>
          <cell r="AF146">
            <v>0</v>
          </cell>
          <cell r="AG146">
            <v>0</v>
          </cell>
          <cell r="AH146">
            <v>0</v>
          </cell>
          <cell r="AI146">
            <v>0</v>
          </cell>
          <cell r="AJ146">
            <v>39.384999999999998</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row>
        <row r="147">
          <cell r="A147" t="str">
            <v>EL/JPY-65</v>
          </cell>
          <cell r="B147" t="str">
            <v>EXT</v>
          </cell>
          <cell r="C147" t="str">
            <v xml:space="preserve">    Euronota LXV Y (4,4%)</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row>
        <row r="148">
          <cell r="A148" t="str">
            <v>EL/ITL-66</v>
          </cell>
          <cell r="B148" t="str">
            <v>EXT</v>
          </cell>
          <cell r="C148" t="str">
            <v xml:space="preserve">    Euronota LXVI LIT (8,52%)</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row>
        <row r="149">
          <cell r="A149" t="str">
            <v>EL/LIB-67</v>
          </cell>
          <cell r="B149" t="str">
            <v>EXT</v>
          </cell>
          <cell r="C149" t="str">
            <v xml:space="preserve">    Euronota LXVII LIB (10%)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row>
        <row r="150">
          <cell r="A150" t="str">
            <v>EL/ARP-68</v>
          </cell>
          <cell r="B150" t="str">
            <v>EXT</v>
          </cell>
          <cell r="C150" t="str">
            <v xml:space="preserve">    Euronota LXVIII $ (8,75%)-2002</v>
          </cell>
          <cell r="X150">
            <v>0</v>
          </cell>
          <cell r="Y150">
            <v>0</v>
          </cell>
          <cell r="Z150">
            <v>0</v>
          </cell>
          <cell r="AA150">
            <v>2</v>
          </cell>
          <cell r="AB150">
            <v>8.2100000000000009</v>
          </cell>
          <cell r="AC150">
            <v>31.174882272199344</v>
          </cell>
          <cell r="AD150">
            <v>35.51495819307199</v>
          </cell>
          <cell r="AE150">
            <v>40.729850924297168</v>
          </cell>
          <cell r="AF150">
            <v>47.67282236529082</v>
          </cell>
          <cell r="AG150">
            <v>80.265000000000001</v>
          </cell>
          <cell r="AH150">
            <v>83.87</v>
          </cell>
          <cell r="AI150">
            <v>144.14000000000001</v>
          </cell>
          <cell r="AJ150">
            <v>240.39193029490616</v>
          </cell>
          <cell r="AK150">
            <v>197.7444074622133</v>
          </cell>
          <cell r="AL150">
            <v>222.17328247510068</v>
          </cell>
          <cell r="AM150">
            <v>253.60415185107715</v>
          </cell>
          <cell r="AN150">
            <v>304.68762294188201</v>
          </cell>
          <cell r="AO150">
            <v>178.16710428200201</v>
          </cell>
          <cell r="AP150">
            <v>51.373004000000002</v>
          </cell>
          <cell r="AQ150">
            <v>49.941190425920354</v>
          </cell>
          <cell r="AR150">
            <v>44.583295689078255</v>
          </cell>
          <cell r="AS150">
            <v>26.338426263157892</v>
          </cell>
          <cell r="AT150">
            <v>7.4214156079854812</v>
          </cell>
          <cell r="AU150">
            <v>6.8380278888009478</v>
          </cell>
          <cell r="AV150">
            <v>0</v>
          </cell>
          <cell r="AW150">
            <v>0</v>
          </cell>
          <cell r="AX150">
            <v>0</v>
          </cell>
          <cell r="AY150">
            <v>0</v>
          </cell>
          <cell r="AZ150">
            <v>0</v>
          </cell>
          <cell r="BA150">
            <v>0</v>
          </cell>
        </row>
        <row r="151">
          <cell r="A151" t="str">
            <v>EL/ITL-69</v>
          </cell>
          <cell r="B151" t="str">
            <v>EXT</v>
          </cell>
          <cell r="C151" t="str">
            <v xml:space="preserve">    Euronota LXIX LIT Swap Can. 8,34%</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row>
        <row r="152">
          <cell r="A152" t="str">
            <v>EL/ITL-70</v>
          </cell>
          <cell r="B152" t="str">
            <v>EXT</v>
          </cell>
          <cell r="C152" t="str">
            <v xml:space="preserve">    Euronota LXX LIT (9,25%)</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row>
        <row r="153">
          <cell r="A153" t="str">
            <v>EL/ITL-71</v>
          </cell>
          <cell r="B153" t="str">
            <v>EXT</v>
          </cell>
          <cell r="C153" t="str">
            <v xml:space="preserve">    Euronota LXXI LIT (9% y 7%)</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EL/DEM-72</v>
          </cell>
          <cell r="B154" t="str">
            <v>EXT</v>
          </cell>
          <cell r="C154" t="str">
            <v xml:space="preserve">    Euronota LXXII DM (8%)</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row>
        <row r="155">
          <cell r="A155" t="str">
            <v>EL/ITL-73</v>
          </cell>
          <cell r="B155" t="str">
            <v>EXT</v>
          </cell>
          <cell r="C155" t="str">
            <v xml:space="preserve">    Euronota LXXIII LIT (8%)</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row>
        <row r="156">
          <cell r="A156" t="str">
            <v>EL/USD-74</v>
          </cell>
          <cell r="B156" t="str">
            <v>EXT</v>
          </cell>
          <cell r="C156" t="str">
            <v xml:space="preserve">    Euronota LXXIV (Spread ajustable)</v>
          </cell>
          <cell r="X156">
            <v>0</v>
          </cell>
          <cell r="Y156">
            <v>0</v>
          </cell>
          <cell r="Z156">
            <v>0</v>
          </cell>
          <cell r="AA156">
            <v>0</v>
          </cell>
          <cell r="AB156">
            <v>0</v>
          </cell>
          <cell r="AC156">
            <v>0</v>
          </cell>
          <cell r="AD156">
            <v>0</v>
          </cell>
          <cell r="AE156">
            <v>0</v>
          </cell>
          <cell r="AF156">
            <v>22.286999999999999</v>
          </cell>
          <cell r="AG156">
            <v>13.907</v>
          </cell>
          <cell r="AH156">
            <v>5.5269999999999992</v>
          </cell>
          <cell r="AI156">
            <v>25.374000000000002</v>
          </cell>
          <cell r="AJ156">
            <v>63.880189802828127</v>
          </cell>
          <cell r="AK156">
            <v>46.256804863464218</v>
          </cell>
          <cell r="AL156">
            <v>68.89201834862385</v>
          </cell>
          <cell r="AM156">
            <v>79.412392244593576</v>
          </cell>
          <cell r="AN156">
            <v>97.950552567237168</v>
          </cell>
          <cell r="AO156">
            <v>29.780186920931904</v>
          </cell>
          <cell r="AP156">
            <v>19.338000000000001</v>
          </cell>
          <cell r="AQ156">
            <v>13.211999757320822</v>
          </cell>
          <cell r="AR156">
            <v>13.211999757320822</v>
          </cell>
          <cell r="AS156">
            <v>4.2640000000000002</v>
          </cell>
          <cell r="AT156">
            <v>1.7</v>
          </cell>
          <cell r="AU156">
            <v>15.119439256672891</v>
          </cell>
          <cell r="AV156">
            <v>22.3792287104623</v>
          </cell>
          <cell r="AW156">
            <v>14.370901492522174</v>
          </cell>
          <cell r="AX156">
            <v>4.9400000000000004</v>
          </cell>
          <cell r="AY156">
            <v>4.9390000000000001</v>
          </cell>
          <cell r="AZ156">
            <v>0</v>
          </cell>
          <cell r="BA156">
            <v>0</v>
          </cell>
        </row>
        <row r="157">
          <cell r="A157" t="str">
            <v>EL/EUR-75</v>
          </cell>
          <cell r="B157" t="str">
            <v>EXT</v>
          </cell>
          <cell r="C157" t="str">
            <v xml:space="preserve">    Euronota LXXV Euro (8,75%)</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row>
        <row r="158">
          <cell r="A158" t="str">
            <v>EL/DEM-76</v>
          </cell>
          <cell r="B158" t="str">
            <v>EXT</v>
          </cell>
          <cell r="C158" t="str">
            <v xml:space="preserve">    Euronota LXXVI DM (11% y 8%)</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1.8159999999999998</v>
          </cell>
          <cell r="AO158">
            <v>1.8160000000000001</v>
          </cell>
          <cell r="AP158">
            <v>0</v>
          </cell>
          <cell r="AQ158">
            <v>0</v>
          </cell>
          <cell r="AR158">
            <v>0</v>
          </cell>
          <cell r="AS158">
            <v>0</v>
          </cell>
          <cell r="AT158">
            <v>0</v>
          </cell>
          <cell r="AU158">
            <v>0</v>
          </cell>
          <cell r="AV158">
            <v>0</v>
          </cell>
          <cell r="AW158">
            <v>0</v>
          </cell>
          <cell r="AX158">
            <v>0</v>
          </cell>
          <cell r="AY158">
            <v>0</v>
          </cell>
          <cell r="AZ158">
            <v>0</v>
          </cell>
          <cell r="BA158">
            <v>0</v>
          </cell>
        </row>
        <row r="159">
          <cell r="A159" t="str">
            <v>EL/ITL-77</v>
          </cell>
          <cell r="B159" t="str">
            <v>EXT</v>
          </cell>
          <cell r="C159" t="str">
            <v xml:space="preserve">    Euronota LXXVII LIT (10,375% y 8%)</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row>
        <row r="160">
          <cell r="A160" t="str">
            <v>EL/FRF-78</v>
          </cell>
          <cell r="B160" t="str">
            <v>EXT</v>
          </cell>
          <cell r="C160" t="str">
            <v xml:space="preserve">    Euronota LXXVIII FFR (11% y 8%)</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row>
        <row r="161">
          <cell r="A161" t="str">
            <v>EL/NLG-78</v>
          </cell>
          <cell r="B161" t="str">
            <v>EXT</v>
          </cell>
          <cell r="C161" t="str">
            <v xml:space="preserve">    Euronota LXXVIII DGU (11% y 8%)</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row>
        <row r="162">
          <cell r="A162" t="str">
            <v>EL/USD-79</v>
          </cell>
          <cell r="B162" t="str">
            <v>EXT</v>
          </cell>
          <cell r="C162" t="str">
            <v xml:space="preserve">    Euronota LXXIX Dls. (Glob IV-25bp)</v>
          </cell>
          <cell r="X162">
            <v>0</v>
          </cell>
          <cell r="Y162">
            <v>0</v>
          </cell>
          <cell r="Z162">
            <v>0</v>
          </cell>
          <cell r="AA162">
            <v>0</v>
          </cell>
          <cell r="AB162">
            <v>0</v>
          </cell>
          <cell r="AC162">
            <v>0</v>
          </cell>
          <cell r="AD162">
            <v>29.25</v>
          </cell>
          <cell r="AE162">
            <v>49.518000000000001</v>
          </cell>
          <cell r="AF162">
            <v>79.580000000000013</v>
          </cell>
          <cell r="AG162">
            <v>111.09</v>
          </cell>
          <cell r="AH162">
            <v>138.08699999999999</v>
          </cell>
          <cell r="AI162">
            <v>221.14699999999999</v>
          </cell>
          <cell r="AJ162">
            <v>245.58077911012938</v>
          </cell>
          <cell r="AK162">
            <v>292.14734453365048</v>
          </cell>
          <cell r="AL162">
            <v>336.66792256591236</v>
          </cell>
          <cell r="AM162">
            <v>610.46323505572445</v>
          </cell>
          <cell r="AN162">
            <v>451.17243034453242</v>
          </cell>
          <cell r="AO162">
            <v>485.90618932443704</v>
          </cell>
          <cell r="AP162">
            <v>129.88300000000001</v>
          </cell>
          <cell r="AQ162">
            <v>143.05599999999998</v>
          </cell>
          <cell r="AR162">
            <v>143.05599999999998</v>
          </cell>
          <cell r="AS162">
            <v>11.76</v>
          </cell>
          <cell r="AT162">
            <v>32.5</v>
          </cell>
          <cell r="AU162">
            <v>4</v>
          </cell>
          <cell r="AV162">
            <v>5.07</v>
          </cell>
          <cell r="AW162">
            <v>5.7000000000000002E-2</v>
          </cell>
          <cell r="AX162">
            <v>1.5719999999999998</v>
          </cell>
          <cell r="AY162">
            <v>5.7000000000000002E-2</v>
          </cell>
          <cell r="AZ162">
            <v>73.621999000000002</v>
          </cell>
          <cell r="BA162">
            <v>73.621999000000002</v>
          </cell>
        </row>
        <row r="163">
          <cell r="A163" t="str">
            <v>EL/EUR-80</v>
          </cell>
          <cell r="B163" t="str">
            <v>EXT</v>
          </cell>
          <cell r="C163" t="str">
            <v xml:space="preserve">    Euronota LXXX Euro (8,125%)</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row>
        <row r="164">
          <cell r="A164" t="str">
            <v>EL/EUR-81</v>
          </cell>
          <cell r="B164" t="str">
            <v>EXT</v>
          </cell>
          <cell r="C164" t="str">
            <v xml:space="preserve">    Euronota LXXXI Euro (6 cup. Fijos)</v>
          </cell>
          <cell r="X164">
            <v>0</v>
          </cell>
          <cell r="Y164">
            <v>0</v>
          </cell>
          <cell r="Z164">
            <v>0</v>
          </cell>
          <cell r="AA164">
            <v>0</v>
          </cell>
          <cell r="AB164">
            <v>0</v>
          </cell>
          <cell r="AC164">
            <v>0</v>
          </cell>
          <cell r="AD164">
            <v>20.944297699115044</v>
          </cell>
          <cell r="AE164">
            <v>22.390298201342279</v>
          </cell>
          <cell r="AF164">
            <v>39.404098237467018</v>
          </cell>
          <cell r="AG164">
            <v>78.963913529402859</v>
          </cell>
          <cell r="AH164">
            <v>68.433446252994955</v>
          </cell>
          <cell r="AI164">
            <v>166.81077098649587</v>
          </cell>
          <cell r="AJ164">
            <v>404.81404717040562</v>
          </cell>
          <cell r="AK164">
            <v>470.01333684210931</v>
          </cell>
          <cell r="AL164">
            <v>470.86468399999995</v>
          </cell>
          <cell r="AM164">
            <v>460.62845399999998</v>
          </cell>
          <cell r="AN164">
            <v>499.87146300000001</v>
          </cell>
          <cell r="AO164">
            <v>533.66422808822665</v>
          </cell>
          <cell r="AP164">
            <v>583.33072199999992</v>
          </cell>
          <cell r="AQ164">
            <v>570.16233933008596</v>
          </cell>
          <cell r="AR164">
            <v>570.16233933008596</v>
          </cell>
          <cell r="AS164">
            <v>548.13162207211167</v>
          </cell>
          <cell r="AT164">
            <v>516.50144749539436</v>
          </cell>
          <cell r="AU164">
            <v>610.37983146245062</v>
          </cell>
          <cell r="AV164">
            <v>630.84805562269719</v>
          </cell>
          <cell r="AW164">
            <v>595.53524400000003</v>
          </cell>
          <cell r="AX164">
            <v>569.61004799999989</v>
          </cell>
          <cell r="AY164">
            <v>539.99617799999999</v>
          </cell>
          <cell r="AZ164">
            <v>522.16243099999997</v>
          </cell>
          <cell r="BA164">
            <v>478.89281999999997</v>
          </cell>
        </row>
        <row r="165">
          <cell r="A165" t="str">
            <v>EL/DEM-82</v>
          </cell>
          <cell r="B165" t="str">
            <v>EXT</v>
          </cell>
          <cell r="C165" t="str">
            <v xml:space="preserve">    Euronota LXXXII DM (8%)</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row>
        <row r="166">
          <cell r="A166" t="str">
            <v>EL/ITL-83</v>
          </cell>
          <cell r="B166" t="str">
            <v>EXT</v>
          </cell>
          <cell r="C166" t="str">
            <v xml:space="preserve">    Euronota LXXXIII LIT (LT + 250)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row>
        <row r="167">
          <cell r="A167" t="str">
            <v>EL/DEM-84</v>
          </cell>
          <cell r="B167" t="str">
            <v>EXT</v>
          </cell>
          <cell r="C167" t="str">
            <v xml:space="preserve">    Euronota LXXXIV DM (7,875%)</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row>
        <row r="168">
          <cell r="A168" t="str">
            <v>EL/EUR-85</v>
          </cell>
          <cell r="B168" t="str">
            <v>EXT</v>
          </cell>
          <cell r="C168" t="str">
            <v xml:space="preserve">    Euronota LXXXV Euro (8,5%)</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11.941153993121896</v>
          </cell>
          <cell r="AL168">
            <v>10.4588</v>
          </cell>
          <cell r="AM168">
            <v>9.6953999999999994</v>
          </cell>
          <cell r="AN168">
            <v>10.3103</v>
          </cell>
          <cell r="AO168">
            <v>11.525844494666668</v>
          </cell>
          <cell r="AP168">
            <v>11.0526</v>
          </cell>
          <cell r="AQ168">
            <v>11.920044040510763</v>
          </cell>
          <cell r="AR168">
            <v>11.920044040510763</v>
          </cell>
          <cell r="AS168">
            <v>10.527239231511537</v>
          </cell>
          <cell r="AT168">
            <v>10.527239231511537</v>
          </cell>
          <cell r="AU168">
            <v>12.144</v>
          </cell>
          <cell r="AV168">
            <v>12.181199999999999</v>
          </cell>
          <cell r="AW168">
            <v>11.522400000000001</v>
          </cell>
          <cell r="AX168">
            <v>11.020799999999999</v>
          </cell>
          <cell r="AY168">
            <v>10.4268</v>
          </cell>
          <cell r="AZ168">
            <v>10.2972</v>
          </cell>
          <cell r="BA168">
            <v>9.5339999999999989</v>
          </cell>
        </row>
        <row r="169">
          <cell r="A169" t="str">
            <v>EL/DEM-86</v>
          </cell>
          <cell r="B169" t="str">
            <v>EXT</v>
          </cell>
          <cell r="C169" t="str">
            <v xml:space="preserve">    Euronota LXXXVI DM (14% y 9%)</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row>
        <row r="170">
          <cell r="A170" t="str">
            <v>EL/EUR-87</v>
          </cell>
          <cell r="B170" t="str">
            <v>EXT</v>
          </cell>
          <cell r="C170" t="str">
            <v xml:space="preserve">    Euronota LXXXVII Euro (8%)</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row>
        <row r="171">
          <cell r="A171" t="str">
            <v>EL/EUR-88</v>
          </cell>
          <cell r="B171" t="str">
            <v>EXT</v>
          </cell>
          <cell r="C171" t="str">
            <v xml:space="preserve">    Euronota LXXXVIII Euro (15% y 8%)</v>
          </cell>
          <cell r="X171">
            <v>0</v>
          </cell>
          <cell r="Y171">
            <v>0</v>
          </cell>
          <cell r="Z171">
            <v>0</v>
          </cell>
          <cell r="AA171">
            <v>0</v>
          </cell>
          <cell r="AB171">
            <v>0</v>
          </cell>
          <cell r="AC171">
            <v>0</v>
          </cell>
          <cell r="AD171">
            <v>0</v>
          </cell>
          <cell r="AE171">
            <v>0</v>
          </cell>
          <cell r="AF171">
            <v>0</v>
          </cell>
          <cell r="AG171">
            <v>20.388213936601034</v>
          </cell>
          <cell r="AH171">
            <v>19.602577873254564</v>
          </cell>
          <cell r="AI171">
            <v>21.062183079797173</v>
          </cell>
          <cell r="AJ171">
            <v>19.820779168592153</v>
          </cell>
          <cell r="AK171">
            <v>18.847917462743602</v>
          </cell>
          <cell r="AL171">
            <v>14.005284</v>
          </cell>
          <cell r="AM171">
            <v>12.983022</v>
          </cell>
          <cell r="AN171">
            <v>10.844062393117365</v>
          </cell>
          <cell r="AO171">
            <v>10.291294463471838</v>
          </cell>
          <cell r="AP171">
            <v>9.1226459999999996</v>
          </cell>
          <cell r="AQ171">
            <v>9.8386209657446528</v>
          </cell>
          <cell r="AR171">
            <v>9.8386209657446528</v>
          </cell>
          <cell r="AS171">
            <v>9.4131064128432325</v>
          </cell>
          <cell r="AT171">
            <v>9.4131064128432325</v>
          </cell>
          <cell r="AU171">
            <v>10.85876</v>
          </cell>
          <cell r="AV171">
            <v>10.892023</v>
          </cell>
          <cell r="AW171">
            <v>10.302946</v>
          </cell>
          <cell r="AX171">
            <v>9.854432000000001</v>
          </cell>
          <cell r="AY171">
            <v>9.3232970000000002</v>
          </cell>
          <cell r="AZ171">
            <v>9.2074130000000007</v>
          </cell>
          <cell r="BA171">
            <v>8.5249850000000009</v>
          </cell>
        </row>
        <row r="172">
          <cell r="A172" t="str">
            <v>EL/USD-89</v>
          </cell>
          <cell r="B172" t="str">
            <v>EXT</v>
          </cell>
          <cell r="C172" t="str">
            <v xml:space="preserve">    Euronota LXXXIX (8,875%)</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row>
        <row r="173">
          <cell r="A173" t="str">
            <v>EL/EUR-90</v>
          </cell>
          <cell r="B173" t="str">
            <v>EXT</v>
          </cell>
          <cell r="C173" t="str">
            <v xml:space="preserve">    Euronota XC Euro (9,5%)</v>
          </cell>
          <cell r="X173">
            <v>0</v>
          </cell>
          <cell r="Y173">
            <v>0</v>
          </cell>
          <cell r="Z173">
            <v>0</v>
          </cell>
          <cell r="AA173">
            <v>0</v>
          </cell>
          <cell r="AB173">
            <v>0</v>
          </cell>
          <cell r="AC173">
            <v>0</v>
          </cell>
          <cell r="AD173">
            <v>0</v>
          </cell>
          <cell r="AE173">
            <v>0</v>
          </cell>
          <cell r="AF173">
            <v>0</v>
          </cell>
          <cell r="AG173">
            <v>8.5935569806537551</v>
          </cell>
          <cell r="AH173">
            <v>10.777286623151275</v>
          </cell>
          <cell r="AI173">
            <v>22.311173807312521</v>
          </cell>
          <cell r="AJ173">
            <v>10.447850983311566</v>
          </cell>
          <cell r="AK173">
            <v>10.508209947267863</v>
          </cell>
          <cell r="AL173">
            <v>10.458799999999998</v>
          </cell>
          <cell r="AM173">
            <v>9.6953999999999994</v>
          </cell>
          <cell r="AN173">
            <v>10.3103</v>
          </cell>
          <cell r="AO173">
            <v>37.680529434933334</v>
          </cell>
          <cell r="AP173">
            <v>23.082929999999998</v>
          </cell>
          <cell r="AQ173">
            <v>28.103212596030197</v>
          </cell>
          <cell r="AR173">
            <v>28.103212596030197</v>
          </cell>
          <cell r="AS173">
            <v>28.114510044740772</v>
          </cell>
          <cell r="AT173">
            <v>7.0181594876743576</v>
          </cell>
          <cell r="AU173">
            <v>14.173075098814232</v>
          </cell>
          <cell r="AV173">
            <v>13.046423091321049</v>
          </cell>
          <cell r="AW173">
            <v>12.482600000000001</v>
          </cell>
          <cell r="AX173">
            <v>11.9392</v>
          </cell>
          <cell r="AY173">
            <v>11.543199999999999</v>
          </cell>
          <cell r="AZ173">
            <v>8.5809999999999995</v>
          </cell>
          <cell r="BA173">
            <v>7.9450000000000003</v>
          </cell>
        </row>
        <row r="174">
          <cell r="A174" t="str">
            <v>EL/USD-91</v>
          </cell>
          <cell r="B174" t="str">
            <v>EXT</v>
          </cell>
          <cell r="C174" t="str">
            <v xml:space="preserve">    Euronota XCI (Libor + 575 p.b.)</v>
          </cell>
          <cell r="X174">
            <v>0</v>
          </cell>
          <cell r="Y174">
            <v>0</v>
          </cell>
          <cell r="Z174">
            <v>0</v>
          </cell>
          <cell r="AA174">
            <v>0</v>
          </cell>
          <cell r="AB174">
            <v>0</v>
          </cell>
          <cell r="AC174">
            <v>0</v>
          </cell>
          <cell r="AD174">
            <v>0</v>
          </cell>
          <cell r="AE174">
            <v>0</v>
          </cell>
          <cell r="AF174">
            <v>0</v>
          </cell>
          <cell r="AG174">
            <v>0</v>
          </cell>
          <cell r="AH174">
            <v>32.839680000000001</v>
          </cell>
          <cell r="AI174">
            <v>31.989000000000001</v>
          </cell>
          <cell r="AJ174">
            <v>45.921474871794871</v>
          </cell>
          <cell r="AK174">
            <v>42.223325777419028</v>
          </cell>
          <cell r="AL174">
            <v>42.333810227743271</v>
          </cell>
          <cell r="AM174">
            <v>41.854924745830822</v>
          </cell>
          <cell r="AN174">
            <v>42.268136539649845</v>
          </cell>
          <cell r="AO174">
            <v>32.161086842105263</v>
          </cell>
          <cell r="AP174">
            <v>5</v>
          </cell>
          <cell r="AQ174">
            <v>5</v>
          </cell>
          <cell r="AR174">
            <v>5</v>
          </cell>
          <cell r="AS174">
            <v>0</v>
          </cell>
          <cell r="AT174">
            <v>2.5</v>
          </cell>
          <cell r="AU174">
            <v>0</v>
          </cell>
          <cell r="AV174">
            <v>0</v>
          </cell>
          <cell r="AW174">
            <v>0</v>
          </cell>
          <cell r="AX174">
            <v>0</v>
          </cell>
          <cell r="AY174">
            <v>0</v>
          </cell>
          <cell r="AZ174">
            <v>0</v>
          </cell>
          <cell r="BA174">
            <v>0</v>
          </cell>
        </row>
        <row r="175">
          <cell r="A175" t="str">
            <v>EL/EUR-92</v>
          </cell>
          <cell r="B175" t="str">
            <v>EXT</v>
          </cell>
          <cell r="C175" t="str">
            <v xml:space="preserve">    Euronota XCII Euro (15% y 8%)</v>
          </cell>
          <cell r="X175">
            <v>0</v>
          </cell>
          <cell r="Y175">
            <v>0</v>
          </cell>
          <cell r="Z175">
            <v>0</v>
          </cell>
          <cell r="AA175">
            <v>0</v>
          </cell>
          <cell r="AB175">
            <v>0</v>
          </cell>
          <cell r="AC175">
            <v>0</v>
          </cell>
          <cell r="AD175">
            <v>0</v>
          </cell>
          <cell r="AE175">
            <v>0</v>
          </cell>
          <cell r="AF175">
            <v>0</v>
          </cell>
          <cell r="AG175">
            <v>0</v>
          </cell>
          <cell r="AH175">
            <v>1.4975625877881515</v>
          </cell>
          <cell r="AI175">
            <v>1.5479049906591942</v>
          </cell>
          <cell r="AJ175">
            <v>1.4767635757252215</v>
          </cell>
          <cell r="AK175">
            <v>1.4042796632021399</v>
          </cell>
          <cell r="AL175">
            <v>1.3976759999999999</v>
          </cell>
          <cell r="AM175">
            <v>1.295658</v>
          </cell>
          <cell r="AN175">
            <v>1.377831</v>
          </cell>
          <cell r="AO175">
            <v>1.3033069628666667</v>
          </cell>
          <cell r="AP175">
            <v>1.3858259999999998</v>
          </cell>
          <cell r="AQ175">
            <v>1.4945853737492774</v>
          </cell>
          <cell r="AR175">
            <v>1.4945853737492774</v>
          </cell>
          <cell r="AS175">
            <v>1.4299372632801775</v>
          </cell>
          <cell r="AT175">
            <v>1.2720414071409774</v>
          </cell>
          <cell r="AU175">
            <v>1.4674</v>
          </cell>
          <cell r="AV175">
            <v>2.2155577717574908</v>
          </cell>
          <cell r="AW175">
            <v>2.0579132835913261</v>
          </cell>
          <cell r="AX175">
            <v>1.33168</v>
          </cell>
          <cell r="AY175">
            <v>1.2599050000000001</v>
          </cell>
          <cell r="AZ175">
            <v>1.2442449999999998</v>
          </cell>
          <cell r="BA175">
            <v>1.1520249999999999</v>
          </cell>
        </row>
        <row r="176">
          <cell r="A176" t="str">
            <v>EL/EUR-93</v>
          </cell>
          <cell r="B176" t="str">
            <v>EXT</v>
          </cell>
          <cell r="C176" t="str">
            <v xml:space="preserve">    Euronota XCIII Euro (9%)</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2.8090000000000002</v>
          </cell>
          <cell r="AP176">
            <v>0</v>
          </cell>
          <cell r="AQ176">
            <v>0</v>
          </cell>
          <cell r="AR176">
            <v>0</v>
          </cell>
          <cell r="AS176">
            <v>0</v>
          </cell>
          <cell r="AT176">
            <v>0</v>
          </cell>
          <cell r="AU176">
            <v>0</v>
          </cell>
          <cell r="AV176">
            <v>0</v>
          </cell>
          <cell r="AW176">
            <v>0</v>
          </cell>
          <cell r="AX176">
            <v>0</v>
          </cell>
          <cell r="AY176">
            <v>0</v>
          </cell>
          <cell r="AZ176">
            <v>2.8090000000000002</v>
          </cell>
          <cell r="BA176">
            <v>0</v>
          </cell>
        </row>
        <row r="177">
          <cell r="A177" t="str">
            <v>EL/EUR-94</v>
          </cell>
          <cell r="B177" t="str">
            <v>EXT</v>
          </cell>
          <cell r="C177" t="str">
            <v xml:space="preserve">    Euronota XCIV Euro (10,5% y 7%)</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row>
        <row r="178">
          <cell r="A178" t="str">
            <v>EL/EUR-95</v>
          </cell>
          <cell r="B178" t="str">
            <v>EXT</v>
          </cell>
          <cell r="C178" t="str">
            <v xml:space="preserve">    Euronota XCV Euro ( 9%)</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row>
        <row r="179">
          <cell r="A179" t="str">
            <v>EL/EUR-96</v>
          </cell>
          <cell r="B179" t="str">
            <v>EXT</v>
          </cell>
          <cell r="C179" t="str">
            <v xml:space="preserve">    Euronota XCVI Euro ( 7,125%)</v>
          </cell>
          <cell r="X179">
            <v>0</v>
          </cell>
          <cell r="Y179">
            <v>0</v>
          </cell>
          <cell r="Z179">
            <v>0</v>
          </cell>
          <cell r="AA179">
            <v>0</v>
          </cell>
          <cell r="AB179">
            <v>0</v>
          </cell>
          <cell r="AC179">
            <v>0</v>
          </cell>
          <cell r="AD179">
            <v>0</v>
          </cell>
          <cell r="AE179">
            <v>0</v>
          </cell>
          <cell r="AF179">
            <v>0</v>
          </cell>
          <cell r="AG179">
            <v>0</v>
          </cell>
          <cell r="AH179">
            <v>0</v>
          </cell>
          <cell r="AI179">
            <v>0</v>
          </cell>
          <cell r="AJ179">
            <v>10.039</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row>
        <row r="180">
          <cell r="A180" t="str">
            <v>EL/EUR-97</v>
          </cell>
          <cell r="B180" t="str">
            <v>EXT</v>
          </cell>
          <cell r="C180" t="str">
            <v xml:space="preserve">    Euronota XCVII Euro (8,5%)</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row>
        <row r="181">
          <cell r="A181" t="str">
            <v>EL/EUR-98</v>
          </cell>
          <cell r="B181" t="str">
            <v>EXT</v>
          </cell>
          <cell r="C181" t="str">
            <v xml:space="preserve">    Euronota XCVIII  Euro (Euribor+400)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row>
        <row r="182">
          <cell r="A182" t="str">
            <v>EL/JPY-99</v>
          </cell>
          <cell r="B182" t="str">
            <v>EXT</v>
          </cell>
          <cell r="C182" t="str">
            <v xml:space="preserve">    Euronota XCIX  Y (3,5%)</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row>
        <row r="183">
          <cell r="A183" t="str">
            <v>EL/EUR-100</v>
          </cell>
          <cell r="B183" t="str">
            <v>EXT</v>
          </cell>
          <cell r="C183" t="str">
            <v xml:space="preserve">    Euronota C Euro (8,5%)</v>
          </cell>
          <cell r="X183">
            <v>0</v>
          </cell>
          <cell r="Y183">
            <v>0</v>
          </cell>
          <cell r="Z183">
            <v>0</v>
          </cell>
          <cell r="AA183">
            <v>0</v>
          </cell>
          <cell r="AB183">
            <v>0</v>
          </cell>
          <cell r="AC183">
            <v>0</v>
          </cell>
          <cell r="AD183">
            <v>0</v>
          </cell>
          <cell r="AE183">
            <v>0</v>
          </cell>
          <cell r="AF183">
            <v>0</v>
          </cell>
          <cell r="AG183">
            <v>0</v>
          </cell>
          <cell r="AH183">
            <v>0</v>
          </cell>
          <cell r="AI183">
            <v>0</v>
          </cell>
          <cell r="AJ183">
            <v>0.97199999999999998</v>
          </cell>
          <cell r="AK183">
            <v>0.76900000000000002</v>
          </cell>
          <cell r="AL183">
            <v>4.6559999999999997</v>
          </cell>
          <cell r="AM183">
            <v>4.1310000000000002</v>
          </cell>
          <cell r="AN183">
            <v>0.215</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row>
        <row r="184">
          <cell r="A184" t="str">
            <v>EL/EUR-101</v>
          </cell>
          <cell r="B184" t="str">
            <v>EXT</v>
          </cell>
          <cell r="C184" t="str">
            <v xml:space="preserve">    Euronota CI Euro (7,3% cupon diferido)</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row>
        <row r="185">
          <cell r="A185" t="str">
            <v>EL/EUR-102</v>
          </cell>
          <cell r="B185" t="str">
            <v>EXT</v>
          </cell>
          <cell r="C185" t="str">
            <v xml:space="preserve">    Euronota CII Euro (9,25%)</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0.36899999999999999</v>
          </cell>
          <cell r="AL185">
            <v>0.35599999999999998</v>
          </cell>
          <cell r="AM185">
            <v>0.36900000000000005</v>
          </cell>
          <cell r="AN185">
            <v>0.35599999999999998</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row>
        <row r="186">
          <cell r="A186" t="str">
            <v>EL/EUR-103</v>
          </cell>
          <cell r="B186" t="str">
            <v>EXT</v>
          </cell>
          <cell r="C186" t="str">
            <v xml:space="preserve">    Euronota CIII Euro (9,75%)</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row>
        <row r="187">
          <cell r="A187" t="str">
            <v>EL/EUR-104</v>
          </cell>
          <cell r="B187" t="str">
            <v>EXT</v>
          </cell>
          <cell r="C187" t="str">
            <v xml:space="preserve">    Euronota CIV Euro (10%)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row>
        <row r="188">
          <cell r="A188" t="str">
            <v>EL/JPY-105</v>
          </cell>
          <cell r="B188" t="str">
            <v>EXT</v>
          </cell>
          <cell r="C188" t="str">
            <v xml:space="preserve">    Euronota CV Y (5,4%)</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row>
        <row r="189">
          <cell r="A189" t="str">
            <v>EL/EUR-106</v>
          </cell>
          <cell r="B189" t="str">
            <v>EXT</v>
          </cell>
          <cell r="C189" t="str">
            <v xml:space="preserve">    Euronota CVI Euro (L3+510)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row>
        <row r="190">
          <cell r="A190" t="str">
            <v>EL/EUR-107</v>
          </cell>
          <cell r="B190" t="str">
            <v>EXT</v>
          </cell>
          <cell r="C190" t="str">
            <v xml:space="preserve">    Euronota CVII Euro (10%)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16.385000000000002</v>
          </cell>
          <cell r="AL190">
            <v>0.39900000000000002</v>
          </cell>
          <cell r="AM190">
            <v>0.42899999999999999</v>
          </cell>
          <cell r="AN190">
            <v>0.81599999999999995</v>
          </cell>
          <cell r="AO190">
            <v>0.83799999999999997</v>
          </cell>
          <cell r="AP190">
            <v>2.2299283656000002</v>
          </cell>
          <cell r="AQ190">
            <v>0.77936499999999997</v>
          </cell>
          <cell r="AR190">
            <v>0.77936499999999997</v>
          </cell>
          <cell r="AS190">
            <v>0.74567944556540078</v>
          </cell>
          <cell r="AT190">
            <v>0</v>
          </cell>
          <cell r="AU190">
            <v>0</v>
          </cell>
          <cell r="AV190">
            <v>3.4952109083219853</v>
          </cell>
          <cell r="AW190">
            <v>3.1210499062676051</v>
          </cell>
          <cell r="AX190">
            <v>0.86918801914820942</v>
          </cell>
          <cell r="AY190">
            <v>0</v>
          </cell>
          <cell r="AZ190">
            <v>0.83799999999999997</v>
          </cell>
          <cell r="BA190">
            <v>0</v>
          </cell>
        </row>
        <row r="191">
          <cell r="A191" t="str">
            <v>EL/EUR-108</v>
          </cell>
          <cell r="B191" t="str">
            <v>EXT</v>
          </cell>
          <cell r="C191" t="str">
            <v xml:space="preserve">    Euronota CVIII Euro (10,25%)</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25.051400209149882</v>
          </cell>
          <cell r="AL191">
            <v>25.218240115532563</v>
          </cell>
          <cell r="AM191">
            <v>23.393826587687528</v>
          </cell>
          <cell r="AN191">
            <v>26.673583384920637</v>
          </cell>
          <cell r="AO191">
            <v>23.80329077995291</v>
          </cell>
          <cell r="AP191">
            <v>20.957429999999999</v>
          </cell>
          <cell r="AQ191">
            <v>22.602197656755706</v>
          </cell>
          <cell r="AR191">
            <v>22.602197656755706</v>
          </cell>
          <cell r="AS191">
            <v>20.471883498552504</v>
          </cell>
          <cell r="AT191">
            <v>20.536757610316695</v>
          </cell>
          <cell r="AU191">
            <v>23.442613438735179</v>
          </cell>
          <cell r="AV191">
            <v>23.505356927396313</v>
          </cell>
          <cell r="AW191">
            <v>21.79654</v>
          </cell>
          <cell r="AX191">
            <v>21.30688</v>
          </cell>
          <cell r="AY191">
            <v>20.23273</v>
          </cell>
          <cell r="AZ191">
            <v>21.856441545219578</v>
          </cell>
          <cell r="BA191">
            <v>18.432399999999998</v>
          </cell>
        </row>
        <row r="192">
          <cell r="A192" t="str">
            <v>EL/EUR-109</v>
          </cell>
          <cell r="B192" t="str">
            <v>EXT</v>
          </cell>
          <cell r="C192" t="str">
            <v xml:space="preserve">    Euronota CIX Euro (8,125%)</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row>
        <row r="193">
          <cell r="A193" t="str">
            <v>EL/EUR-110</v>
          </cell>
          <cell r="B193" t="str">
            <v>EXT</v>
          </cell>
          <cell r="C193" t="str">
            <v xml:space="preserve">    Euronota CX Euro (9%)</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row>
        <row r="194">
          <cell r="A194" t="str">
            <v>EL/JPY-111</v>
          </cell>
          <cell r="B194" t="str">
            <v>EXT</v>
          </cell>
          <cell r="C194" t="str">
            <v xml:space="preserve">    Euronota CXI Y (5,125%)</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row>
        <row r="195">
          <cell r="A195" t="str">
            <v>EL/EUR-112</v>
          </cell>
          <cell r="B195" t="str">
            <v>EXT</v>
          </cell>
          <cell r="C195" t="str">
            <v xml:space="preserve">    Euronota CXII Euro (9%)</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row>
        <row r="196">
          <cell r="A196" t="str">
            <v>EL/EUR-113</v>
          </cell>
          <cell r="B196" t="str">
            <v>EXT</v>
          </cell>
          <cell r="C196" t="str">
            <v xml:space="preserve">    Euronota CXIII Euro (9,25%)</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row>
        <row r="197">
          <cell r="A197" t="str">
            <v>EL/EUR-114</v>
          </cell>
          <cell r="B197" t="str">
            <v>EXT</v>
          </cell>
          <cell r="C197" t="str">
            <v xml:space="preserve">    Euronota CXIV Euro (10%)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0.51121199999999989</v>
          </cell>
          <cell r="AN197">
            <v>3.8241840000000002</v>
          </cell>
          <cell r="AO197">
            <v>3.61734196448</v>
          </cell>
          <cell r="AP197">
            <v>3.4688159999999999</v>
          </cell>
          <cell r="AQ197">
            <v>3.7410599757910705</v>
          </cell>
          <cell r="AR197">
            <v>3.7410599757910705</v>
          </cell>
          <cell r="AS197">
            <v>0.50881656285639087</v>
          </cell>
          <cell r="AT197">
            <v>0.50881656285639087</v>
          </cell>
          <cell r="AU197">
            <v>0.58695999999999993</v>
          </cell>
          <cell r="AV197">
            <v>0.58875799999999989</v>
          </cell>
          <cell r="AW197">
            <v>0.55691599999999997</v>
          </cell>
          <cell r="AX197">
            <v>0.53267199999999992</v>
          </cell>
          <cell r="AY197">
            <v>0.50396200000000002</v>
          </cell>
          <cell r="AZ197">
            <v>0.49769799999999997</v>
          </cell>
          <cell r="BA197">
            <v>0.46080999999999994</v>
          </cell>
        </row>
        <row r="198">
          <cell r="A198" t="str">
            <v>EL/JPY-115</v>
          </cell>
          <cell r="B198" t="str">
            <v>EXT</v>
          </cell>
          <cell r="C198" t="str">
            <v xml:space="preserve">    Euronota CXV Y (4,85%) Samurai</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row>
        <row r="199">
          <cell r="A199" t="str">
            <v>EL/EUR-116</v>
          </cell>
          <cell r="B199" t="str">
            <v>EXT</v>
          </cell>
          <cell r="C199" t="str">
            <v xml:space="preserve">    Euronota CXVI Euro (10%)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row>
        <row r="200">
          <cell r="C200" t="str">
            <v>Bono Argentino</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row>
        <row r="201">
          <cell r="A201" t="str">
            <v>BOARDOM</v>
          </cell>
          <cell r="B201" t="str">
            <v>DOM</v>
          </cell>
          <cell r="C201" t="str">
            <v xml:space="preserve">    Tramo Domestico</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row>
        <row r="202">
          <cell r="A202" t="str">
            <v>BOARINT</v>
          </cell>
          <cell r="B202" t="str">
            <v>EXT</v>
          </cell>
          <cell r="C202" t="str">
            <v xml:space="preserve">    Tramo Internacional</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row>
        <row r="203">
          <cell r="A203" t="str">
            <v>LETR</v>
          </cell>
          <cell r="B203" t="str">
            <v>DOM</v>
          </cell>
          <cell r="C203" t="str">
            <v>Letras</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row>
        <row r="204">
          <cell r="A204" t="str">
            <v>LE$</v>
          </cell>
          <cell r="B204" t="str">
            <v>DOM</v>
          </cell>
          <cell r="C204" t="str">
            <v>Letes $</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row>
        <row r="205">
          <cell r="A205" t="str">
            <v>LEU$</v>
          </cell>
          <cell r="B205" t="str">
            <v>DOM</v>
          </cell>
          <cell r="C205" t="str">
            <v>Letes u$s</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row>
        <row r="206">
          <cell r="C206" t="str">
            <v>Bontes</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row>
        <row r="207">
          <cell r="A207" t="str">
            <v>BT98</v>
          </cell>
          <cell r="B207" t="str">
            <v>DOM</v>
          </cell>
          <cell r="C207" t="str">
            <v xml:space="preserve">     Venc. dic/98</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row>
        <row r="208">
          <cell r="A208" t="str">
            <v>BT01</v>
          </cell>
          <cell r="B208" t="str">
            <v>DOM</v>
          </cell>
          <cell r="C208" t="str">
            <v xml:space="preserve">     Venc. May./2001</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row>
        <row r="209">
          <cell r="A209" t="str">
            <v>BT02</v>
          </cell>
          <cell r="B209" t="str">
            <v>DOM</v>
          </cell>
          <cell r="C209" t="str">
            <v xml:space="preserve">     Venc. May/2002 </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row>
        <row r="210">
          <cell r="A210" t="str">
            <v>BT03</v>
          </cell>
          <cell r="B210" t="str">
            <v>DOM</v>
          </cell>
          <cell r="C210" t="str">
            <v xml:space="preserve">     Venc. May./2003</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row>
        <row r="211">
          <cell r="A211" t="str">
            <v>BT03Flot</v>
          </cell>
          <cell r="B211" t="str">
            <v>DOM</v>
          </cell>
          <cell r="C211" t="str">
            <v xml:space="preserve">     Venc. Jul./2003</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row>
        <row r="212">
          <cell r="A212" t="str">
            <v>BT04</v>
          </cell>
          <cell r="B212" t="str">
            <v>DOM</v>
          </cell>
          <cell r="C212" t="str">
            <v xml:space="preserve">     Venc. May./2004</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row>
        <row r="213">
          <cell r="A213" t="str">
            <v>BT05</v>
          </cell>
          <cell r="B213" t="str">
            <v>DOM</v>
          </cell>
          <cell r="C213" t="str">
            <v xml:space="preserve">     Venc. May./2005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row>
        <row r="214">
          <cell r="A214" t="str">
            <v>BT06</v>
          </cell>
          <cell r="B214" t="str">
            <v>DOM</v>
          </cell>
          <cell r="C214" t="str">
            <v xml:space="preserve">     Venc. May./2006</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row>
        <row r="215">
          <cell r="A215" t="str">
            <v>BT27</v>
          </cell>
          <cell r="B215" t="str">
            <v>DOM</v>
          </cell>
          <cell r="C215" t="str">
            <v xml:space="preserve">     Venc. Jul./2027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row>
        <row r="216">
          <cell r="A216" t="str">
            <v>BTVA$</v>
          </cell>
          <cell r="B216" t="str">
            <v>DOM</v>
          </cell>
          <cell r="C216" t="str">
            <v>Bono Creadores de Mercado $</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row>
        <row r="217">
          <cell r="A217" t="str">
            <v>BTVAU$</v>
          </cell>
          <cell r="B217" t="str">
            <v>DOM</v>
          </cell>
          <cell r="C217" t="str">
            <v>Bono Creadores de Mercado u$s</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row>
        <row r="218">
          <cell r="A218" t="str">
            <v>BT2006</v>
          </cell>
          <cell r="B218" t="str">
            <v>DOM</v>
          </cell>
          <cell r="C218" t="str">
            <v>Bono 2006</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row>
        <row r="219">
          <cell r="A219" t="str">
            <v>BPAGARE</v>
          </cell>
          <cell r="B219" t="str">
            <v>DOM</v>
          </cell>
          <cell r="C219" t="str">
            <v>Bono Pagaré</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row>
        <row r="220">
          <cell r="C220" t="str">
            <v>Otros</v>
          </cell>
          <cell r="X220">
            <v>2</v>
          </cell>
          <cell r="Y220">
            <v>2.016</v>
          </cell>
          <cell r="Z220">
            <v>1.6867346938775512</v>
          </cell>
          <cell r="AA220">
            <v>1.731958762886598</v>
          </cell>
          <cell r="AB220">
            <v>2.2105263157894739</v>
          </cell>
          <cell r="AC220">
            <v>1.4168421052631581</v>
          </cell>
          <cell r="AD220">
            <v>1.0442105263157895</v>
          </cell>
          <cell r="AE220">
            <v>1.0621052631578947</v>
          </cell>
          <cell r="AF220">
            <v>0.73684210526315785</v>
          </cell>
          <cell r="AG220">
            <v>0.77777777777777768</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row>
        <row r="221">
          <cell r="A221" t="str">
            <v>NMB</v>
          </cell>
          <cell r="B221" t="str">
            <v>EXT</v>
          </cell>
          <cell r="C221" t="str">
            <v xml:space="preserve">   BONOS DINERO NUEVO </v>
          </cell>
          <cell r="X221">
            <v>2</v>
          </cell>
          <cell r="Y221">
            <v>2.016</v>
          </cell>
          <cell r="Z221">
            <v>1.6867346938775512</v>
          </cell>
          <cell r="AA221">
            <v>1.731958762886598</v>
          </cell>
          <cell r="AB221">
            <v>2.2105263157894739</v>
          </cell>
          <cell r="AC221">
            <v>1.4168421052631581</v>
          </cell>
          <cell r="AD221">
            <v>1.0442105263157895</v>
          </cell>
          <cell r="AE221">
            <v>1.0621052631578947</v>
          </cell>
          <cell r="AF221">
            <v>0.73684210526315785</v>
          </cell>
          <cell r="AG221">
            <v>0.77777777777777768</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row>
        <row r="222">
          <cell r="A222" t="str">
            <v>API</v>
          </cell>
          <cell r="B222" t="str">
            <v>EXT</v>
          </cell>
          <cell r="C222" t="str">
            <v xml:space="preserve">   A.P.I.</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row>
        <row r="223">
          <cell r="A223" t="str">
            <v>FERRO</v>
          </cell>
          <cell r="B223" t="str">
            <v>DOM</v>
          </cell>
          <cell r="C223" t="str">
            <v xml:space="preserve">   Ferrobonos</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row>
        <row r="224">
          <cell r="AZ224">
            <v>15451.014050969412</v>
          </cell>
          <cell r="BA224">
            <v>15451.014050969412</v>
          </cell>
        </row>
        <row r="225">
          <cell r="C225" t="str">
            <v>Préstamos Garantizados</v>
          </cell>
          <cell r="AS225">
            <v>21707.204961887135</v>
          </cell>
          <cell r="AT225">
            <v>11250.096999506586</v>
          </cell>
          <cell r="AU225">
            <v>10213.152791019265</v>
          </cell>
          <cell r="AV225">
            <v>11317.320366909486</v>
          </cell>
          <cell r="AW225">
            <v>12487.729603587304</v>
          </cell>
          <cell r="AX225">
            <v>15175.454841586747</v>
          </cell>
          <cell r="AY225">
            <v>15685.302505822779</v>
          </cell>
          <cell r="AZ225">
            <v>15044.58821646314</v>
          </cell>
          <cell r="BA225">
            <v>4560.2814794137985</v>
          </cell>
        </row>
        <row r="226">
          <cell r="AS226">
            <v>-187.54597746329819</v>
          </cell>
          <cell r="AT226">
            <v>-94.894384334825645</v>
          </cell>
          <cell r="AU226">
            <v>-88.949783505306641</v>
          </cell>
          <cell r="AV226">
            <v>-100.2447462603759</v>
          </cell>
          <cell r="AW226">
            <v>-114.5505848521334</v>
          </cell>
        </row>
        <row r="227">
          <cell r="A227" t="str">
            <v>P FRB</v>
          </cell>
          <cell r="AS227">
            <v>329.20610116704125</v>
          </cell>
          <cell r="AT227">
            <v>167.61693614154368</v>
          </cell>
          <cell r="AU227">
            <v>146.31424122948951</v>
          </cell>
          <cell r="AV227">
            <v>162.74714724287531</v>
          </cell>
          <cell r="AW227">
            <v>183.909766597269</v>
          </cell>
          <cell r="AX227">
            <v>222.80663380199948</v>
          </cell>
          <cell r="AY227">
            <v>229.53428588586166</v>
          </cell>
          <cell r="AZ227">
            <v>221.56523205362629</v>
          </cell>
          <cell r="BA227">
            <v>217.30347783405014</v>
          </cell>
        </row>
        <row r="228">
          <cell r="A228" t="str">
            <v>P BG01/03</v>
          </cell>
          <cell r="AS228">
            <v>7.111667342231546</v>
          </cell>
          <cell r="AT228">
            <v>3.5959927449161362</v>
          </cell>
          <cell r="AU228">
            <v>3.0886832178746375</v>
          </cell>
          <cell r="AV228">
            <v>3.4352847531553028</v>
          </cell>
          <cell r="AW228">
            <v>4.4275971712157336</v>
          </cell>
          <cell r="AX228">
            <v>5.2914488409750042</v>
          </cell>
          <cell r="AY228">
            <v>5.4886880805318468</v>
          </cell>
          <cell r="AZ228">
            <v>5.3341462654814817</v>
          </cell>
          <cell r="BA228">
            <v>0</v>
          </cell>
        </row>
        <row r="229">
          <cell r="A229" t="str">
            <v>P BG04/06</v>
          </cell>
          <cell r="AS229">
            <v>20.545870512453458</v>
          </cell>
          <cell r="AT229">
            <v>10.410019773067914</v>
          </cell>
          <cell r="AU229">
            <v>9.0758645474284343</v>
          </cell>
          <cell r="AV229">
            <v>10.095586413842504</v>
          </cell>
          <cell r="AW229">
            <v>11.079115957934045</v>
          </cell>
          <cell r="AX229">
            <v>13.599839890692227</v>
          </cell>
          <cell r="AY229">
            <v>14.124778162731596</v>
          </cell>
          <cell r="AZ229">
            <v>13.347561380707788</v>
          </cell>
          <cell r="BA229">
            <v>5.8189855956630092</v>
          </cell>
        </row>
        <row r="230">
          <cell r="A230" t="str">
            <v>P BG05/17</v>
          </cell>
          <cell r="AS230">
            <v>241.62352287975813</v>
          </cell>
          <cell r="AT230">
            <v>121.31776814556481</v>
          </cell>
          <cell r="AU230">
            <v>104.01187031076563</v>
          </cell>
          <cell r="AV230">
            <v>115.69815958582588</v>
          </cell>
          <cell r="AW230">
            <v>130.65737450592195</v>
          </cell>
          <cell r="AX230">
            <v>155.05136497572457</v>
          </cell>
          <cell r="AY230">
            <v>160.1951182507654</v>
          </cell>
          <cell r="AZ230">
            <v>157.40942983912217</v>
          </cell>
          <cell r="BA230">
            <v>23.523893553746205</v>
          </cell>
        </row>
        <row r="231">
          <cell r="A231" t="str">
            <v>P BG06/27</v>
          </cell>
          <cell r="AS231">
            <v>290.97647207696474</v>
          </cell>
          <cell r="AT231">
            <v>147.23317321732685</v>
          </cell>
          <cell r="AU231">
            <v>127.75207761858694</v>
          </cell>
          <cell r="AV231">
            <v>142.10570600811729</v>
          </cell>
          <cell r="AW231">
            <v>160.3757141677273</v>
          </cell>
          <cell r="AX231">
            <v>192.07704599667431</v>
          </cell>
          <cell r="AY231">
            <v>198.86711999090414</v>
          </cell>
          <cell r="AZ231">
            <v>193.2125899716421</v>
          </cell>
          <cell r="BA231">
            <v>55.566331324940577</v>
          </cell>
        </row>
        <row r="232">
          <cell r="A232" t="str">
            <v>P BG07/05</v>
          </cell>
          <cell r="AS232">
            <v>43.219757571332792</v>
          </cell>
          <cell r="AT232">
            <v>21.901485426261296</v>
          </cell>
          <cell r="AU232">
            <v>19.425412164451867</v>
          </cell>
          <cell r="AV232">
            <v>21.588731620988931</v>
          </cell>
          <cell r="AW232">
            <v>24.365511641333239</v>
          </cell>
          <cell r="AX232">
            <v>29.575480328449061</v>
          </cell>
          <cell r="AY232">
            <v>30.406633721655325</v>
          </cell>
          <cell r="AZ232">
            <v>29.354342299499706</v>
          </cell>
          <cell r="BA232">
            <v>22.548597260219644</v>
          </cell>
        </row>
        <row r="233">
          <cell r="A233" t="str">
            <v>P BG08/19</v>
          </cell>
          <cell r="AS233">
            <v>67.298413827669236</v>
          </cell>
          <cell r="AT233">
            <v>34.098831985679595</v>
          </cell>
          <cell r="AU233">
            <v>30.612352953672392</v>
          </cell>
          <cell r="AV233">
            <v>33.9137143433964</v>
          </cell>
          <cell r="AW233">
            <v>38.341821386890068</v>
          </cell>
          <cell r="AX233">
            <v>46.00204809450517</v>
          </cell>
          <cell r="AY233">
            <v>47.642163286772416</v>
          </cell>
          <cell r="AZ233">
            <v>46.192296962390579</v>
          </cell>
          <cell r="BA233">
            <v>17.9853243414255</v>
          </cell>
        </row>
        <row r="234">
          <cell r="A234" t="str">
            <v>P BG09/09</v>
          </cell>
          <cell r="AS234">
            <v>115.281403558761</v>
          </cell>
          <cell r="AT234">
            <v>58.170117907495744</v>
          </cell>
          <cell r="AU234">
            <v>49.83541658148043</v>
          </cell>
          <cell r="AV234">
            <v>55.432332399840448</v>
          </cell>
          <cell r="AW234">
            <v>62.614454501330762</v>
          </cell>
          <cell r="AX234">
            <v>74.93022782579024</v>
          </cell>
          <cell r="AY234">
            <v>77.683148399041812</v>
          </cell>
          <cell r="AZ234">
            <v>75.434743886541298</v>
          </cell>
          <cell r="BA234">
            <v>70.996084974333428</v>
          </cell>
        </row>
        <row r="235">
          <cell r="A235" t="str">
            <v>P BG10/20</v>
          </cell>
          <cell r="AS235">
            <v>26.131844331412534</v>
          </cell>
          <cell r="AT235">
            <v>13.249678615533968</v>
          </cell>
          <cell r="AU235">
            <v>11.769283224746649</v>
          </cell>
          <cell r="AV235">
            <v>10.941625068168603</v>
          </cell>
          <cell r="AW235">
            <v>12.644063535955224</v>
          </cell>
          <cell r="AX235">
            <v>15.548980437875842</v>
          </cell>
          <cell r="AY235">
            <v>16.201128168688047</v>
          </cell>
          <cell r="AZ235">
            <v>15.232931471113698</v>
          </cell>
          <cell r="BA235">
            <v>11.125084926296827</v>
          </cell>
        </row>
        <row r="236">
          <cell r="A236" t="str">
            <v>P BG11/10</v>
          </cell>
          <cell r="AS236">
            <v>65.730490185337658</v>
          </cell>
          <cell r="AT236">
            <v>33.23500653564659</v>
          </cell>
          <cell r="AU236">
            <v>29.057164767329585</v>
          </cell>
          <cell r="AV236">
            <v>22.120892456289859</v>
          </cell>
          <cell r="AW236">
            <v>26.324040100889157</v>
          </cell>
          <cell r="AX236">
            <v>33.597530865888643</v>
          </cell>
          <cell r="AY236">
            <v>35.258604555328944</v>
          </cell>
          <cell r="AZ236">
            <v>31.713878830125601</v>
          </cell>
          <cell r="BA236">
            <v>26.855021179741591</v>
          </cell>
        </row>
        <row r="237">
          <cell r="A237" t="str">
            <v>P BG12/15</v>
          </cell>
          <cell r="AS237">
            <v>209.59132422257417</v>
          </cell>
          <cell r="AT237">
            <v>105.85925799324761</v>
          </cell>
          <cell r="AU237">
            <v>93.665022554183722</v>
          </cell>
          <cell r="AV237">
            <v>96.054788209515237</v>
          </cell>
          <cell r="AW237">
            <v>109.60352655633439</v>
          </cell>
          <cell r="AX237">
            <v>132.88431968851035</v>
          </cell>
          <cell r="AY237">
            <v>137.97964946635335</v>
          </cell>
          <cell r="AZ237">
            <v>132.04481330525832</v>
          </cell>
          <cell r="BA237">
            <v>62.246508487016953</v>
          </cell>
        </row>
        <row r="238">
          <cell r="A238" t="str">
            <v>P BG13/30</v>
          </cell>
          <cell r="AS238">
            <v>115.58493708340228</v>
          </cell>
          <cell r="AT238">
            <v>58.658368405925515</v>
          </cell>
          <cell r="AU238">
            <v>51.89858667448064</v>
          </cell>
          <cell r="AV238">
            <v>57.766570136711124</v>
          </cell>
          <cell r="AW238">
            <v>65.273752192791889</v>
          </cell>
          <cell r="AX238">
            <v>78.348747150271151</v>
          </cell>
          <cell r="AY238">
            <v>81.086463169017222</v>
          </cell>
          <cell r="AZ238">
            <v>78.638531923522081</v>
          </cell>
          <cell r="BA238">
            <v>53.239271660566523</v>
          </cell>
        </row>
        <row r="239">
          <cell r="A239" t="str">
            <v>P BG14/31</v>
          </cell>
          <cell r="AS239">
            <v>39.764026443918546</v>
          </cell>
          <cell r="AT239">
            <v>38.095269985591131</v>
          </cell>
          <cell r="AU239">
            <v>12.814905722203662</v>
          </cell>
          <cell r="AV239">
            <v>14.259628839073388</v>
          </cell>
          <cell r="AW239">
            <v>16.113317636082353</v>
          </cell>
          <cell r="AX239">
            <v>19.377563675436718</v>
          </cell>
          <cell r="AY239">
            <v>20.036211134991508</v>
          </cell>
          <cell r="AZ239">
            <v>19.412514230472581</v>
          </cell>
          <cell r="BA239">
            <v>10.136575681006942</v>
          </cell>
        </row>
        <row r="240">
          <cell r="A240" t="str">
            <v>P BG15/12</v>
          </cell>
          <cell r="AS240">
            <v>90.874797124574613</v>
          </cell>
          <cell r="AT240">
            <v>45.802418013572506</v>
          </cell>
          <cell r="AU240">
            <v>39.38668762458127</v>
          </cell>
          <cell r="AV240">
            <v>43.811992388278526</v>
          </cell>
          <cell r="AW240">
            <v>49.509315738420412</v>
          </cell>
          <cell r="AX240">
            <v>58.27887316280426</v>
          </cell>
          <cell r="AY240">
            <v>60.916565861392215</v>
          </cell>
          <cell r="AZ240">
            <v>59.646332184308612</v>
          </cell>
          <cell r="BA240">
            <v>50.062975533875296</v>
          </cell>
        </row>
        <row r="241">
          <cell r="A241" t="str">
            <v>P BG16/08$</v>
          </cell>
          <cell r="AS241">
            <v>326.51313522488311</v>
          </cell>
          <cell r="AT241">
            <v>118.72437748577791</v>
          </cell>
          <cell r="AU241">
            <v>122.29427734073118</v>
          </cell>
          <cell r="AV241">
            <v>136.14249271272843</v>
          </cell>
          <cell r="AW241">
            <v>153.83248060634455</v>
          </cell>
          <cell r="AX241">
            <v>186.18736822649007</v>
          </cell>
          <cell r="AY241">
            <v>191.88840749709419</v>
          </cell>
          <cell r="AZ241">
            <v>185.32963144675011</v>
          </cell>
          <cell r="BA241">
            <v>101.59398316822767</v>
          </cell>
        </row>
        <row r="242">
          <cell r="A242" t="str">
            <v>P BG17/08</v>
          </cell>
          <cell r="AS242">
            <v>5998.4033129094487</v>
          </cell>
          <cell r="AT242">
            <v>3190.8031311476325</v>
          </cell>
          <cell r="AU242">
            <v>2819.2875886282432</v>
          </cell>
          <cell r="AV242">
            <v>3134.6448172960377</v>
          </cell>
          <cell r="AW242">
            <v>3545.1305724671888</v>
          </cell>
          <cell r="AX242">
            <v>4270.8416276082908</v>
          </cell>
          <cell r="AY242">
            <v>4412.244809030336</v>
          </cell>
          <cell r="AZ242">
            <v>4270.994914963705</v>
          </cell>
          <cell r="BA242">
            <v>2916.3417184015489</v>
          </cell>
        </row>
        <row r="243">
          <cell r="A243" t="str">
            <v>P BG18/18</v>
          </cell>
          <cell r="AS243">
            <v>5024.9497444424724</v>
          </cell>
          <cell r="AT243">
            <v>2709.4509436019966</v>
          </cell>
          <cell r="AU243">
            <v>2478.0485861434208</v>
          </cell>
          <cell r="AV243">
            <v>2751.1123464190127</v>
          </cell>
          <cell r="AW243">
            <v>2912.7477273434756</v>
          </cell>
          <cell r="AX243">
            <v>3560.2248189393654</v>
          </cell>
          <cell r="AY243">
            <v>3678.6816984319235</v>
          </cell>
          <cell r="AZ243">
            <v>3509.1318860502174</v>
          </cell>
          <cell r="BA243">
            <v>618.09828150322323</v>
          </cell>
        </row>
        <row r="244">
          <cell r="A244" t="str">
            <v>P BG19/31</v>
          </cell>
          <cell r="AS244">
            <v>8455.0268997757848</v>
          </cell>
          <cell r="AT244">
            <v>4260.139614785161</v>
          </cell>
          <cell r="AU244">
            <v>3950.8586158806629</v>
          </cell>
          <cell r="AV244">
            <v>4384.381178507303</v>
          </cell>
          <cell r="AW244">
            <v>4845.4359756150952</v>
          </cell>
          <cell r="AX244">
            <v>5921.223438500906</v>
          </cell>
          <cell r="AY244">
            <v>6121.961915792599</v>
          </cell>
          <cell r="AZ244">
            <v>5837.5374304568877</v>
          </cell>
          <cell r="BA244">
            <v>203.63319561019807</v>
          </cell>
        </row>
        <row r="245">
          <cell r="A245" t="str">
            <v>P EL/ARP-61</v>
          </cell>
          <cell r="AS245">
            <v>65.389026747660012</v>
          </cell>
          <cell r="AT245">
            <v>23.605237787319947</v>
          </cell>
          <cell r="AU245">
            <v>22.452676326582356</v>
          </cell>
          <cell r="AV245">
            <v>21.894969013225978</v>
          </cell>
          <cell r="AW245">
            <v>24.831378303553528</v>
          </cell>
          <cell r="AX245">
            <v>30.193473857361155</v>
          </cell>
          <cell r="AY245">
            <v>31.143971156140829</v>
          </cell>
          <cell r="AZ245">
            <v>29.67863022632319</v>
          </cell>
          <cell r="BA245">
            <v>29.899487692044737</v>
          </cell>
        </row>
        <row r="246">
          <cell r="A246" t="str">
            <v>P EL/ARP-68</v>
          </cell>
          <cell r="AS246">
            <v>5.7475833314519482</v>
          </cell>
          <cell r="AT246">
            <v>1.9981261081989625</v>
          </cell>
          <cell r="AU246">
            <v>14.842198274363893</v>
          </cell>
          <cell r="AV246">
            <v>13.897820004128917</v>
          </cell>
          <cell r="AW246">
            <v>14.148384199058825</v>
          </cell>
          <cell r="AX246">
            <v>14.743555669510791</v>
          </cell>
          <cell r="AY246">
            <v>14.757835869844424</v>
          </cell>
          <cell r="AZ246">
            <v>13.991206034167334</v>
          </cell>
          <cell r="BA246">
            <v>14.095323450757318</v>
          </cell>
        </row>
        <row r="247">
          <cell r="A247" t="str">
            <v>P EL/USD-74</v>
          </cell>
          <cell r="AS247">
            <v>17.6863685</v>
          </cell>
          <cell r="AT247">
            <v>9.0549068596165423</v>
          </cell>
          <cell r="AU247">
            <v>8.1929111568700232</v>
          </cell>
          <cell r="AV247">
            <v>9.1134284929970093</v>
          </cell>
          <cell r="AW247">
            <v>10.298541201244706</v>
          </cell>
          <cell r="AX247">
            <v>12.221588699226244</v>
          </cell>
          <cell r="AY247">
            <v>12.722251200004234</v>
          </cell>
          <cell r="AZ247">
            <v>0</v>
          </cell>
          <cell r="BA247">
            <v>0</v>
          </cell>
        </row>
        <row r="248">
          <cell r="A248" t="str">
            <v>P EL/USD-79</v>
          </cell>
          <cell r="AS248">
            <v>145.241270128</v>
          </cell>
          <cell r="AT248">
            <v>74.359310854653202</v>
          </cell>
          <cell r="AU248">
            <v>66.099689127921664</v>
          </cell>
          <cell r="AV248">
            <v>73.526342315029012</v>
          </cell>
          <cell r="AW248">
            <v>83.08772772376453</v>
          </cell>
          <cell r="AX248">
            <v>98.89463251320042</v>
          </cell>
          <cell r="AY248">
            <v>102.79218243686547</v>
          </cell>
          <cell r="AZ248">
            <v>45.293679604002605</v>
          </cell>
          <cell r="BA248">
            <v>45.630738532068335</v>
          </cell>
        </row>
        <row r="249">
          <cell r="A249" t="str">
            <v>P EL/USD-91</v>
          </cell>
          <cell r="AS249">
            <v>5.3069924999999998</v>
          </cell>
          <cell r="AT249">
            <v>2.717025984852885</v>
          </cell>
          <cell r="AU249">
            <v>2.3686789491942224</v>
          </cell>
          <cell r="AV249">
            <v>2.6348126829433047</v>
          </cell>
          <cell r="AW249">
            <v>2.9774444374808833</v>
          </cell>
          <cell r="AX249">
            <v>3.5542328367986054</v>
          </cell>
          <cell r="AY249">
            <v>3.6888762739344698</v>
          </cell>
          <cell r="AZ249">
            <v>3.5541698760124909</v>
          </cell>
          <cell r="BA249">
            <v>3.5806187028476244</v>
          </cell>
        </row>
        <row r="251">
          <cell r="A251" t="str">
            <v>TITULOS GOBIERNO PROVINCIAL Y PMOS GDOS</v>
          </cell>
        </row>
        <row r="252">
          <cell r="A252" t="str">
            <v>TITULOS GOB. PROVINCIAL EMITIDOS EN EL EXTERIOR</v>
          </cell>
        </row>
        <row r="253">
          <cell r="AK253">
            <v>515.38079685573848</v>
          </cell>
          <cell r="AL253">
            <v>561.02758677025759</v>
          </cell>
          <cell r="AM253">
            <v>802.51744070741472</v>
          </cell>
          <cell r="AN253">
            <v>825.51931213642445</v>
          </cell>
          <cell r="AO253">
            <v>792.37860580210599</v>
          </cell>
          <cell r="AP253">
            <v>800.11608370955105</v>
          </cell>
          <cell r="AQ253">
            <v>810.99464355436419</v>
          </cell>
          <cell r="AR253">
            <v>810.99464355436419</v>
          </cell>
          <cell r="AS253">
            <v>835.31673860220019</v>
          </cell>
          <cell r="AT253">
            <v>753.30384384981915</v>
          </cell>
          <cell r="AU253">
            <v>772.62869933388833</v>
          </cell>
          <cell r="AV253">
            <v>768.79646464817404</v>
          </cell>
          <cell r="AW253">
            <v>736.33662184935838</v>
          </cell>
          <cell r="AX253">
            <v>716.20810496364413</v>
          </cell>
          <cell r="AY253">
            <v>701.36865915194494</v>
          </cell>
          <cell r="AZ253">
            <v>542.03423586623069</v>
          </cell>
          <cell r="BA253">
            <v>528.73486344349578</v>
          </cell>
        </row>
        <row r="254">
          <cell r="A254" t="str">
            <v>GPTdF04-Albatros</v>
          </cell>
          <cell r="B254" t="str">
            <v>EXT</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9.0269999999999992</v>
          </cell>
          <cell r="AC254">
            <v>9.0269999999999992</v>
          </cell>
          <cell r="AD254">
            <v>12.614000000000001</v>
          </cell>
          <cell r="AE254">
            <v>14.414</v>
          </cell>
          <cell r="AF254">
            <v>14.966299999999999</v>
          </cell>
          <cell r="AG254">
            <v>14.687099999999999</v>
          </cell>
          <cell r="AH254">
            <v>13.871149999999998</v>
          </cell>
          <cell r="AI254">
            <v>13.055199999999999</v>
          </cell>
          <cell r="AJ254">
            <v>12.239249999999998</v>
          </cell>
          <cell r="AK254">
            <v>11.419099999999998</v>
          </cell>
          <cell r="AL254">
            <v>10.603449999999997</v>
          </cell>
          <cell r="AM254">
            <v>9.9564000000000004</v>
          </cell>
          <cell r="AN254">
            <v>9.1360500000000009</v>
          </cell>
          <cell r="AO254">
            <v>8.3179999999999996</v>
          </cell>
          <cell r="AP254">
            <v>7.4861999999999993</v>
          </cell>
          <cell r="AQ254">
            <v>6.6543999999999981</v>
          </cell>
          <cell r="AR254">
            <v>6.6543999999999981</v>
          </cell>
          <cell r="AS254">
            <v>5.8225999999999996</v>
          </cell>
          <cell r="AT254">
            <v>4.9907999999999983</v>
          </cell>
          <cell r="AU254">
            <v>4.1589999999999998</v>
          </cell>
          <cell r="AV254">
            <v>3.327199999999999</v>
          </cell>
          <cell r="AW254">
            <v>2.4953999999999983</v>
          </cell>
          <cell r="AX254">
            <v>1.6635999999999995</v>
          </cell>
          <cell r="AY254">
            <v>0.83179999999999887</v>
          </cell>
          <cell r="AZ254">
            <v>0.83179999999999887</v>
          </cell>
          <cell r="BA254">
            <v>0</v>
          </cell>
        </row>
        <row r="255">
          <cell r="A255" t="str">
            <v>GPM02</v>
          </cell>
          <cell r="B255" t="str">
            <v>EXT</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7.43</v>
          </cell>
          <cell r="AB255">
            <v>7.18</v>
          </cell>
          <cell r="AC255">
            <v>6.68</v>
          </cell>
          <cell r="AD255">
            <v>6.68</v>
          </cell>
          <cell r="AE255">
            <v>6.68</v>
          </cell>
          <cell r="AF255">
            <v>6.73</v>
          </cell>
          <cell r="AG255">
            <v>7.8049999999999997</v>
          </cell>
          <cell r="AH255">
            <v>7.8049999999999997</v>
          </cell>
          <cell r="AI255">
            <v>7.8049999999999997</v>
          </cell>
          <cell r="AJ255">
            <v>7.8049999999999997</v>
          </cell>
          <cell r="AK255">
            <v>9.2050000000000001</v>
          </cell>
          <cell r="AL255">
            <v>11.055</v>
          </cell>
          <cell r="AM255">
            <v>8.1199999999999992</v>
          </cell>
          <cell r="AN255">
            <v>8.1199999999999992</v>
          </cell>
          <cell r="AO255">
            <v>9.1199999999999992</v>
          </cell>
          <cell r="AP255">
            <v>9.1199999999999992</v>
          </cell>
          <cell r="AQ255">
            <v>9.1199999999999992</v>
          </cell>
          <cell r="AR255">
            <v>9.1199999999999992</v>
          </cell>
          <cell r="AS255">
            <v>9.6199999999999992</v>
          </cell>
          <cell r="AT255">
            <v>9.6199999999999992</v>
          </cell>
          <cell r="AU255">
            <v>9.6199999999999992</v>
          </cell>
          <cell r="AV255">
            <v>9.6199999999999992</v>
          </cell>
          <cell r="AW255">
            <v>9.6199999999999992</v>
          </cell>
          <cell r="AX255">
            <v>9.6199999999999992</v>
          </cell>
          <cell r="AY255">
            <v>9.5739999999999998</v>
          </cell>
          <cell r="AZ255">
            <v>9.5739999999999998</v>
          </cell>
          <cell r="BA255">
            <v>9.3740000000000006</v>
          </cell>
        </row>
        <row r="256">
          <cell r="A256" t="str">
            <v>BGBX1</v>
          </cell>
          <cell r="B256" t="str">
            <v>EXT</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25.315246465418419</v>
          </cell>
          <cell r="AL256">
            <v>21.393000000000001</v>
          </cell>
          <cell r="AM256">
            <v>19.831499999999998</v>
          </cell>
          <cell r="AN256">
            <v>21.08925</v>
          </cell>
          <cell r="AO256">
            <v>15.515559896666668</v>
          </cell>
          <cell r="AP256">
            <v>14.878499999999999</v>
          </cell>
          <cell r="AQ256">
            <v>16.046213131456796</v>
          </cell>
          <cell r="AR256">
            <v>16.046213131456796</v>
          </cell>
          <cell r="AS256">
            <v>15.48381436968155</v>
          </cell>
          <cell r="AT256">
            <v>15.48381436968155</v>
          </cell>
          <cell r="AU256">
            <v>17.861799999999999</v>
          </cell>
          <cell r="AV256">
            <v>17.916514999999997</v>
          </cell>
          <cell r="AW256">
            <v>16.94753</v>
          </cell>
          <cell r="AX256">
            <v>16.94753</v>
          </cell>
          <cell r="AY256">
            <v>15.336084999999999</v>
          </cell>
          <cell r="AZ256">
            <v>15.336084999999999</v>
          </cell>
          <cell r="BA256">
            <v>14.018157999999998</v>
          </cell>
        </row>
        <row r="257">
          <cell r="A257" t="str">
            <v>BAPF1</v>
          </cell>
          <cell r="B257" t="str">
            <v>EXT</v>
          </cell>
          <cell r="N257">
            <v>0</v>
          </cell>
          <cell r="O257">
            <v>0</v>
          </cell>
          <cell r="P257">
            <v>0</v>
          </cell>
          <cell r="Q257">
            <v>0</v>
          </cell>
          <cell r="R257">
            <v>0</v>
          </cell>
          <cell r="S257">
            <v>0</v>
          </cell>
          <cell r="T257">
            <v>0</v>
          </cell>
          <cell r="U257">
            <v>0</v>
          </cell>
          <cell r="V257">
            <v>0</v>
          </cell>
          <cell r="W257">
            <v>0</v>
          </cell>
          <cell r="X257">
            <v>0</v>
          </cell>
          <cell r="Y257">
            <v>0</v>
          </cell>
          <cell r="Z257">
            <v>34.89</v>
          </cell>
          <cell r="AA257">
            <v>35.43</v>
          </cell>
          <cell r="AB257">
            <v>30.44</v>
          </cell>
          <cell r="AC257">
            <v>28.29</v>
          </cell>
          <cell r="AD257">
            <v>28.29</v>
          </cell>
          <cell r="AE257">
            <v>28.29</v>
          </cell>
          <cell r="AF257">
            <v>30.29</v>
          </cell>
          <cell r="AG257">
            <v>32.01</v>
          </cell>
          <cell r="AH257">
            <v>33.46</v>
          </cell>
          <cell r="AI257">
            <v>37.46</v>
          </cell>
          <cell r="AJ257">
            <v>44.182000000000002</v>
          </cell>
          <cell r="AK257">
            <v>60.314999999999998</v>
          </cell>
          <cell r="AL257">
            <v>80.965000000000003</v>
          </cell>
          <cell r="AM257">
            <v>87.8</v>
          </cell>
          <cell r="AN257">
            <v>97.644999999999996</v>
          </cell>
          <cell r="AO257">
            <v>105.057</v>
          </cell>
          <cell r="AP257">
            <v>111.072</v>
          </cell>
          <cell r="AQ257">
            <v>116.82</v>
          </cell>
          <cell r="AR257">
            <v>116.82</v>
          </cell>
          <cell r="AS257">
            <v>118.898</v>
          </cell>
          <cell r="AT257">
            <v>118.898</v>
          </cell>
          <cell r="AU257">
            <v>118.898</v>
          </cell>
          <cell r="AV257">
            <v>118.898</v>
          </cell>
          <cell r="AW257">
            <v>118.898</v>
          </cell>
          <cell r="AX257">
            <v>118.898</v>
          </cell>
          <cell r="AY257">
            <v>117.398</v>
          </cell>
          <cell r="AZ257">
            <v>117.398</v>
          </cell>
          <cell r="BA257">
            <v>116.648</v>
          </cell>
        </row>
        <row r="258">
          <cell r="A258" t="str">
            <v>BAPF4</v>
          </cell>
          <cell r="B258" t="str">
            <v>EXT</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5</v>
          </cell>
          <cell r="AD258">
            <v>3</v>
          </cell>
          <cell r="AE258">
            <v>3</v>
          </cell>
          <cell r="AF258">
            <v>3</v>
          </cell>
          <cell r="AG258">
            <v>3</v>
          </cell>
          <cell r="AH258">
            <v>3</v>
          </cell>
          <cell r="AI258">
            <v>4</v>
          </cell>
          <cell r="AJ258">
            <v>4.6529999999999996</v>
          </cell>
          <cell r="AK258">
            <v>4.1529999999999996</v>
          </cell>
          <cell r="AL258">
            <v>3.653</v>
          </cell>
          <cell r="AM258">
            <v>3.653</v>
          </cell>
          <cell r="AN258">
            <v>3.653</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row>
        <row r="259">
          <cell r="A259" t="str">
            <v>BAPX5</v>
          </cell>
          <cell r="B259" t="str">
            <v>EXT</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17.218149</v>
          </cell>
          <cell r="AN259">
            <v>17.3728555</v>
          </cell>
          <cell r="AO259">
            <v>16.433194439126666</v>
          </cell>
          <cell r="AP259">
            <v>1.177527</v>
          </cell>
          <cell r="AQ259">
            <v>17.912158487029057</v>
          </cell>
          <cell r="AR259">
            <v>17.912158487029057</v>
          </cell>
          <cell r="AS259">
            <v>18.129660496534786</v>
          </cell>
          <cell r="AT259">
            <v>18.129660496534786</v>
          </cell>
          <cell r="AU259">
            <v>20.913992</v>
          </cell>
          <cell r="AV259">
            <v>20.978056599999999</v>
          </cell>
          <cell r="AW259">
            <v>0.12962700000000002</v>
          </cell>
          <cell r="AX259">
            <v>18.979654400000001</v>
          </cell>
          <cell r="AY259">
            <v>17.9566874</v>
          </cell>
          <cell r="AZ259">
            <v>17.9566874</v>
          </cell>
          <cell r="BA259">
            <v>16.419136999999996</v>
          </cell>
        </row>
        <row r="260">
          <cell r="A260" t="str">
            <v>BPB2D</v>
          </cell>
          <cell r="B260" t="str">
            <v>EXT</v>
          </cell>
          <cell r="N260">
            <v>0</v>
          </cell>
          <cell r="O260">
            <v>0</v>
          </cell>
          <cell r="P260">
            <v>0</v>
          </cell>
          <cell r="Q260">
            <v>0</v>
          </cell>
          <cell r="R260">
            <v>0</v>
          </cell>
          <cell r="S260">
            <v>0</v>
          </cell>
          <cell r="T260">
            <v>15</v>
          </cell>
          <cell r="U260">
            <v>15</v>
          </cell>
          <cell r="V260">
            <v>15</v>
          </cell>
          <cell r="W260">
            <v>15</v>
          </cell>
          <cell r="X260">
            <v>14.98</v>
          </cell>
          <cell r="Y260">
            <v>14.98</v>
          </cell>
          <cell r="Z260">
            <v>14.98</v>
          </cell>
          <cell r="AA260">
            <v>14.98</v>
          </cell>
          <cell r="AB260">
            <v>14.98</v>
          </cell>
          <cell r="AC260">
            <v>14.98</v>
          </cell>
          <cell r="AD260">
            <v>14.98</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row>
        <row r="261">
          <cell r="A261" t="str">
            <v>BPB3C</v>
          </cell>
          <cell r="B261" t="str">
            <v>EXT</v>
          </cell>
          <cell r="N261">
            <v>0</v>
          </cell>
          <cell r="O261">
            <v>0</v>
          </cell>
          <cell r="P261">
            <v>0</v>
          </cell>
          <cell r="Q261">
            <v>0</v>
          </cell>
          <cell r="R261">
            <v>0</v>
          </cell>
          <cell r="S261">
            <v>0</v>
          </cell>
          <cell r="T261">
            <v>5</v>
          </cell>
          <cell r="U261">
            <v>5</v>
          </cell>
          <cell r="V261">
            <v>5</v>
          </cell>
          <cell r="W261">
            <v>5</v>
          </cell>
          <cell r="X261">
            <v>8</v>
          </cell>
          <cell r="Y261">
            <v>8</v>
          </cell>
          <cell r="Z261">
            <v>8</v>
          </cell>
          <cell r="AA261">
            <v>3.25</v>
          </cell>
          <cell r="AB261">
            <v>2.0499999999999998</v>
          </cell>
          <cell r="AC261">
            <v>2.0499999999999998</v>
          </cell>
          <cell r="AD261">
            <v>2.0499999999999998</v>
          </cell>
          <cell r="AE261">
            <v>2.0499999999999998</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row>
        <row r="262">
          <cell r="A262" t="str">
            <v>BPBA1</v>
          </cell>
          <cell r="B262" t="str">
            <v>EXT</v>
          </cell>
          <cell r="N262">
            <v>0</v>
          </cell>
          <cell r="O262">
            <v>0</v>
          </cell>
          <cell r="P262">
            <v>0</v>
          </cell>
          <cell r="Q262">
            <v>0</v>
          </cell>
          <cell r="R262">
            <v>0</v>
          </cell>
          <cell r="S262">
            <v>0</v>
          </cell>
          <cell r="T262">
            <v>3.83</v>
          </cell>
          <cell r="U262">
            <v>3.83</v>
          </cell>
          <cell r="V262">
            <v>3.83</v>
          </cell>
          <cell r="W262">
            <v>3.83</v>
          </cell>
          <cell r="X262">
            <v>2.2200000000000002</v>
          </cell>
          <cell r="Y262">
            <v>2.2200000000000002</v>
          </cell>
          <cell r="Z262">
            <v>2.2200000000000002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row>
        <row r="263">
          <cell r="A263" t="str">
            <v>GPBX7</v>
          </cell>
          <cell r="B263" t="str">
            <v>EXT</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172.35</v>
          </cell>
          <cell r="AL263">
            <v>209.35</v>
          </cell>
          <cell r="AM263">
            <v>204.58</v>
          </cell>
          <cell r="AN263">
            <v>216.41800000000001</v>
          </cell>
          <cell r="AO263">
            <v>222.08099999999999</v>
          </cell>
          <cell r="AP263">
            <v>226.46100000000001</v>
          </cell>
          <cell r="AQ263">
            <v>230.71100000000001</v>
          </cell>
          <cell r="AR263">
            <v>230.71100000000001</v>
          </cell>
          <cell r="AS263">
            <v>255.63704993000002</v>
          </cell>
          <cell r="AT263">
            <v>255.63704993000002</v>
          </cell>
          <cell r="AU263">
            <v>255.63704993000002</v>
          </cell>
          <cell r="AV263">
            <v>255.63704993000002</v>
          </cell>
          <cell r="AW263">
            <v>253.15874100000002</v>
          </cell>
          <cell r="AX263">
            <v>253.15874100000002</v>
          </cell>
          <cell r="AY263">
            <v>252.558741</v>
          </cell>
          <cell r="AZ263">
            <v>252.558741</v>
          </cell>
          <cell r="BA263">
            <v>252.558741</v>
          </cell>
        </row>
        <row r="264">
          <cell r="A264" t="str">
            <v>GPM07-Aconcagua</v>
          </cell>
          <cell r="B264" t="str">
            <v>EXT</v>
          </cell>
          <cell r="N264">
            <v>0</v>
          </cell>
          <cell r="O264">
            <v>0</v>
          </cell>
          <cell r="P264">
            <v>0</v>
          </cell>
          <cell r="Q264">
            <v>0</v>
          </cell>
          <cell r="R264">
            <v>0</v>
          </cell>
          <cell r="S264">
            <v>0</v>
          </cell>
          <cell r="T264">
            <v>0</v>
          </cell>
          <cell r="U264">
            <v>0</v>
          </cell>
          <cell r="V264">
            <v>0</v>
          </cell>
          <cell r="W264">
            <v>30.89</v>
          </cell>
          <cell r="X264">
            <v>32.909166666666671</v>
          </cell>
          <cell r="Y264">
            <v>31.606666666666662</v>
          </cell>
          <cell r="Z264">
            <v>30.17</v>
          </cell>
          <cell r="AA264">
            <v>15.033333333333333</v>
          </cell>
          <cell r="AB264">
            <v>14.281666666666668</v>
          </cell>
          <cell r="AC264">
            <v>13.53</v>
          </cell>
          <cell r="AD264">
            <v>13.130375000000001</v>
          </cell>
          <cell r="AE264">
            <v>13.691333333333334</v>
          </cell>
          <cell r="AF264">
            <v>13.535625</v>
          </cell>
          <cell r="AG264">
            <v>12.516583333333335</v>
          </cell>
          <cell r="AH264">
            <v>11.541291666666668</v>
          </cell>
          <cell r="AI264">
            <v>10.653499999999999</v>
          </cell>
          <cell r="AJ264">
            <v>9.7657083333333343</v>
          </cell>
          <cell r="AK264">
            <v>8.8779166666666676</v>
          </cell>
          <cell r="AL264">
            <v>7.990124999999999</v>
          </cell>
          <cell r="AM264">
            <v>7.1023333333333341</v>
          </cell>
          <cell r="AN264">
            <v>6.2145416666666682</v>
          </cell>
          <cell r="AO264">
            <v>5.3267499999999997</v>
          </cell>
          <cell r="AP264">
            <v>4.4389583333333338</v>
          </cell>
          <cell r="AQ264">
            <v>3.5511666666666679</v>
          </cell>
          <cell r="AR264">
            <v>3.5511666666666679</v>
          </cell>
          <cell r="AS264">
            <v>2.6633749999999998</v>
          </cell>
          <cell r="AT264">
            <v>1.775583333333334</v>
          </cell>
          <cell r="AU264">
            <v>0.8877916666666682</v>
          </cell>
          <cell r="AV264">
            <v>0</v>
          </cell>
          <cell r="AW264">
            <v>0</v>
          </cell>
          <cell r="AX264">
            <v>0</v>
          </cell>
          <cell r="AY264">
            <v>0</v>
          </cell>
          <cell r="AZ264">
            <v>0</v>
          </cell>
          <cell r="BA264">
            <v>0</v>
          </cell>
        </row>
        <row r="265">
          <cell r="A265" t="str">
            <v>MBB1</v>
          </cell>
          <cell r="B265" t="str">
            <v>EXT</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3.53</v>
          </cell>
          <cell r="AP265">
            <v>3.55</v>
          </cell>
          <cell r="AQ265">
            <v>3.55</v>
          </cell>
          <cell r="AR265">
            <v>3.55</v>
          </cell>
          <cell r="AS265">
            <v>3.53</v>
          </cell>
          <cell r="AT265">
            <v>3.53</v>
          </cell>
          <cell r="AU265">
            <v>3.53</v>
          </cell>
          <cell r="AV265">
            <v>3.53</v>
          </cell>
          <cell r="AW265">
            <v>3.53</v>
          </cell>
          <cell r="AX265">
            <v>0</v>
          </cell>
          <cell r="AY265">
            <v>0</v>
          </cell>
          <cell r="AZ265">
            <v>0</v>
          </cell>
          <cell r="BA265">
            <v>0</v>
          </cell>
        </row>
        <row r="266">
          <cell r="A266" t="str">
            <v>PBAS2</v>
          </cell>
          <cell r="B266" t="str">
            <v>EXT</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68.62</v>
          </cell>
          <cell r="AH266">
            <v>72.77</v>
          </cell>
          <cell r="AI266">
            <v>65.77</v>
          </cell>
          <cell r="AJ266">
            <v>65.77</v>
          </cell>
          <cell r="AK266">
            <v>61.33</v>
          </cell>
          <cell r="AL266">
            <v>61.07</v>
          </cell>
          <cell r="AM266">
            <v>52.31</v>
          </cell>
          <cell r="AN266">
            <v>60.927999999999997</v>
          </cell>
          <cell r="AO266">
            <v>53.527999999999999</v>
          </cell>
          <cell r="AP266">
            <v>50.552999999999997</v>
          </cell>
          <cell r="AQ266">
            <v>53.783000000000001</v>
          </cell>
          <cell r="AR266">
            <v>53.783000000000001</v>
          </cell>
          <cell r="AS266">
            <v>55.069682799999995</v>
          </cell>
          <cell r="AT266">
            <v>55.069682799999995</v>
          </cell>
          <cell r="AU266">
            <v>55.069682799999995</v>
          </cell>
          <cell r="AV266">
            <v>55.069682799999995</v>
          </cell>
          <cell r="AW266">
            <v>54.324744000000003</v>
          </cell>
          <cell r="AX266">
            <v>54.324744000000003</v>
          </cell>
          <cell r="AY266">
            <v>54.324744000000003</v>
          </cell>
          <cell r="AZ266">
            <v>54.324744000000003</v>
          </cell>
          <cell r="BA266">
            <v>41.258000000000003</v>
          </cell>
        </row>
        <row r="267">
          <cell r="A267" t="str">
            <v>PBAS3</v>
          </cell>
          <cell r="B267" t="str">
            <v>EXT</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20.616107174316941</v>
          </cell>
          <cell r="AK267">
            <v>20.217962295081968</v>
          </cell>
          <cell r="AL267">
            <v>12.709882913114754</v>
          </cell>
          <cell r="AM267">
            <v>0.49004793715846995</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row>
        <row r="268">
          <cell r="A268" t="str">
            <v>PBAS9</v>
          </cell>
          <cell r="B268" t="str">
            <v>EXT</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1.522486</v>
          </cell>
          <cell r="AM268">
            <v>23.544736608351648</v>
          </cell>
          <cell r="AN268">
            <v>22.734794902271066</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row>
        <row r="269">
          <cell r="A269" t="str">
            <v>PX13D</v>
          </cell>
          <cell r="B269" t="str">
            <v>EXT</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19.358000000000001</v>
          </cell>
          <cell r="AN269">
            <v>18.257999999999999</v>
          </cell>
          <cell r="AO269">
            <v>16.757999999999999</v>
          </cell>
          <cell r="AP269">
            <v>17.257999999999999</v>
          </cell>
          <cell r="AQ269">
            <v>17.018000000000001</v>
          </cell>
          <cell r="AR269">
            <v>17.018000000000001</v>
          </cell>
          <cell r="AS269">
            <v>17.866399999999999</v>
          </cell>
          <cell r="AT269">
            <v>17.866399999999999</v>
          </cell>
          <cell r="AU269">
            <v>17.866399999999999</v>
          </cell>
          <cell r="AV269">
            <v>17.866399999999999</v>
          </cell>
          <cell r="AW269">
            <v>17.609087000000002</v>
          </cell>
          <cell r="AX269">
            <v>17.609087000000002</v>
          </cell>
          <cell r="AY269">
            <v>17.609087000000002</v>
          </cell>
          <cell r="AZ269">
            <v>17.609087000000002</v>
          </cell>
          <cell r="BA269">
            <v>7.49</v>
          </cell>
        </row>
        <row r="270">
          <cell r="A270" t="str">
            <v>PX14D</v>
          </cell>
          <cell r="B270" t="str">
            <v>EXT</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133.46</v>
          </cell>
          <cell r="AN270">
            <v>133.26</v>
          </cell>
          <cell r="AO270">
            <v>122.16</v>
          </cell>
          <cell r="AP270">
            <v>128.97999999999999</v>
          </cell>
          <cell r="AQ270">
            <v>131.24600000000001</v>
          </cell>
          <cell r="AR270">
            <v>131.24600000000001</v>
          </cell>
          <cell r="AS270">
            <v>135.27529612000001</v>
          </cell>
          <cell r="AT270">
            <v>135.27529612000001</v>
          </cell>
          <cell r="AU270">
            <v>135.27529612000001</v>
          </cell>
          <cell r="AV270">
            <v>135.27529612000001</v>
          </cell>
          <cell r="AW270">
            <v>133.051783</v>
          </cell>
          <cell r="AX270">
            <v>132.85178300000001</v>
          </cell>
          <cell r="AY270">
            <v>132.25178299999999</v>
          </cell>
          <cell r="AZ270">
            <v>132.25178299999999</v>
          </cell>
          <cell r="BA270">
            <v>132.25178299999999</v>
          </cell>
        </row>
        <row r="271">
          <cell r="A271" t="str">
            <v>PX16P</v>
          </cell>
          <cell r="B271" t="str">
            <v>EXT</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74.537702400000001</v>
          </cell>
          <cell r="AN271">
            <v>77.702720223561641</v>
          </cell>
          <cell r="AO271">
            <v>80.647323050958903</v>
          </cell>
          <cell r="AP271">
            <v>85.31130024986301</v>
          </cell>
          <cell r="AQ271">
            <v>0</v>
          </cell>
          <cell r="AR271">
            <v>0</v>
          </cell>
          <cell r="AS271">
            <v>0</v>
          </cell>
          <cell r="AT271">
            <v>0</v>
          </cell>
          <cell r="AU271">
            <v>0</v>
          </cell>
          <cell r="AV271">
            <v>0</v>
          </cell>
          <cell r="AW271">
            <v>0</v>
          </cell>
          <cell r="AX271">
            <v>0</v>
          </cell>
          <cell r="AY271">
            <v>0</v>
          </cell>
          <cell r="AZ271">
            <v>0</v>
          </cell>
          <cell r="BA271">
            <v>0</v>
          </cell>
        </row>
        <row r="272">
          <cell r="A272" t="str">
            <v>PX21</v>
          </cell>
          <cell r="B272" t="str">
            <v>EXT</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4</v>
          </cell>
          <cell r="AP272">
            <v>18.21</v>
          </cell>
          <cell r="AQ272">
            <v>22.975000000000001</v>
          </cell>
          <cell r="AR272">
            <v>22.975000000000001</v>
          </cell>
          <cell r="AS272">
            <v>22.104406000000001</v>
          </cell>
          <cell r="AT272">
            <v>22.104406000000001</v>
          </cell>
          <cell r="AU272">
            <v>22.104406000000001</v>
          </cell>
          <cell r="AV272">
            <v>22.104406000000001</v>
          </cell>
          <cell r="AW272">
            <v>22.179812999999999</v>
          </cell>
          <cell r="AX272">
            <v>22.179812999999999</v>
          </cell>
          <cell r="AY272">
            <v>22.179812999999999</v>
          </cell>
          <cell r="AZ272">
            <v>22.179812999999999</v>
          </cell>
          <cell r="BA272">
            <v>1.99</v>
          </cell>
        </row>
        <row r="273">
          <cell r="A273" t="str">
            <v>PX22D</v>
          </cell>
          <cell r="B273" t="str">
            <v>EXT</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63.055</v>
          </cell>
          <cell r="AR273">
            <v>63.055</v>
          </cell>
          <cell r="AS273">
            <v>64.794162999999998</v>
          </cell>
          <cell r="AT273">
            <v>64.794162999999998</v>
          </cell>
          <cell r="AU273">
            <v>64.794162999999998</v>
          </cell>
          <cell r="AV273">
            <v>64.794162999999998</v>
          </cell>
          <cell r="AW273">
            <v>63.657798</v>
          </cell>
          <cell r="AX273">
            <v>63.657798</v>
          </cell>
          <cell r="AY273">
            <v>63.657798</v>
          </cell>
          <cell r="AZ273">
            <v>63.657798</v>
          </cell>
          <cell r="BA273">
            <v>41.2</v>
          </cell>
        </row>
        <row r="274">
          <cell r="A274" t="str">
            <v>TSEX5</v>
          </cell>
          <cell r="B274" t="str">
            <v>EXT</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72.94</v>
          </cell>
          <cell r="AI274">
            <v>73.48</v>
          </cell>
          <cell r="AJ274">
            <v>90.356999999999999</v>
          </cell>
          <cell r="AK274">
            <v>91.507000000000005</v>
          </cell>
          <cell r="AL274">
            <v>92.007000000000005</v>
          </cell>
          <cell r="AM274">
            <v>91.986999999999995</v>
          </cell>
          <cell r="AN274">
            <v>87.112278415353643</v>
          </cell>
          <cell r="AO274">
            <v>87.112278415353643</v>
          </cell>
          <cell r="AP274">
            <v>81.861419554925973</v>
          </cell>
          <cell r="AQ274">
            <v>81.861419554925973</v>
          </cell>
          <cell r="AR274">
            <v>81.861419554925973</v>
          </cell>
          <cell r="AS274">
            <v>76.110933743126651</v>
          </cell>
          <cell r="AT274">
            <v>76.110933743126651</v>
          </cell>
          <cell r="AU274">
            <v>70.00006971245962</v>
          </cell>
          <cell r="AV274">
            <v>70.00006971245962</v>
          </cell>
          <cell r="AW274">
            <v>63.404155849358403</v>
          </cell>
          <cell r="AX274">
            <v>63.404155849358403</v>
          </cell>
          <cell r="AY274">
            <v>56.284691323373536</v>
          </cell>
          <cell r="AZ274">
            <v>56.284691323373501</v>
          </cell>
          <cell r="BA274">
            <v>48.600119300638603</v>
          </cell>
        </row>
        <row r="275">
          <cell r="A275" t="str">
            <v>TTUX2</v>
          </cell>
          <cell r="B275" t="str">
            <v>EXT</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8.6850000000000005</v>
          </cell>
          <cell r="AB275">
            <v>6.6391071428571431</v>
          </cell>
          <cell r="AC275">
            <v>6.3932142857142855</v>
          </cell>
          <cell r="AD275">
            <v>8.9151785714285712</v>
          </cell>
          <cell r="AE275">
            <v>8.73</v>
          </cell>
          <cell r="AF275">
            <v>8.3662500000000009</v>
          </cell>
          <cell r="AG275">
            <v>14.40607142857143</v>
          </cell>
          <cell r="AH275">
            <v>44.295000000000002</v>
          </cell>
          <cell r="AI275">
            <v>46.982142857142861</v>
          </cell>
          <cell r="AJ275">
            <v>45.796785714285711</v>
          </cell>
          <cell r="AK275">
            <v>50.690571428571438</v>
          </cell>
          <cell r="AL275">
            <v>48.708642857142863</v>
          </cell>
          <cell r="AM275">
            <v>48.568571428571431</v>
          </cell>
          <cell r="AN275">
            <v>45.874821428571437</v>
          </cell>
          <cell r="AO275">
            <v>42.791499999999999</v>
          </cell>
          <cell r="AP275">
            <v>39.758178571428573</v>
          </cell>
          <cell r="AQ275">
            <v>36.691285714285719</v>
          </cell>
          <cell r="AR275">
            <v>36.691285714285719</v>
          </cell>
          <cell r="AS275">
            <v>34.311357142857148</v>
          </cell>
          <cell r="AT275">
            <v>31.192142857142862</v>
          </cell>
          <cell r="AU275">
            <v>28.072928571428577</v>
          </cell>
          <cell r="AV275">
            <v>24.953714285714291</v>
          </cell>
          <cell r="AW275">
            <v>21.834499999999998</v>
          </cell>
          <cell r="AX275">
            <v>18.715285714285713</v>
          </cell>
          <cell r="AY275">
            <v>15.596071428571431</v>
          </cell>
          <cell r="AZ275">
            <v>15.596071428571431</v>
          </cell>
          <cell r="BA275">
            <v>9.3556071428571492</v>
          </cell>
        </row>
        <row r="276">
          <cell r="C276" t="str">
            <v>Préstamos Garantizados</v>
          </cell>
          <cell r="AS276">
            <v>550.74699784999996</v>
          </cell>
          <cell r="AT276">
            <v>395.90618933232076</v>
          </cell>
          <cell r="AU276">
            <v>333.33205894662524</v>
          </cell>
          <cell r="AV276">
            <v>275.17344065035849</v>
          </cell>
          <cell r="AW276">
            <v>154.23622366882915</v>
          </cell>
          <cell r="AX276">
            <v>0</v>
          </cell>
          <cell r="AY276">
            <v>0</v>
          </cell>
          <cell r="AZ276">
            <v>0</v>
          </cell>
        </row>
        <row r="277">
          <cell r="AS277">
            <v>0</v>
          </cell>
          <cell r="AT277">
            <v>0</v>
          </cell>
          <cell r="AU277">
            <v>0</v>
          </cell>
          <cell r="AV277">
            <v>0</v>
          </cell>
          <cell r="AW277">
            <v>0</v>
          </cell>
          <cell r="AX277">
            <v>0</v>
          </cell>
        </row>
        <row r="278">
          <cell r="A278" t="str">
            <v>P GPBX7</v>
          </cell>
          <cell r="AS278">
            <v>255.63704993000002</v>
          </cell>
          <cell r="AT278">
            <v>165.28732145058959</v>
          </cell>
          <cell r="AU278">
            <v>117.68049774803922</v>
          </cell>
          <cell r="AV278">
            <v>93.501807382396791</v>
          </cell>
          <cell r="AW278">
            <v>31.396361566852942</v>
          </cell>
        </row>
        <row r="279">
          <cell r="A279" t="str">
            <v>P PBAS2</v>
          </cell>
          <cell r="AS279">
            <v>55.069682799999995</v>
          </cell>
          <cell r="AT279">
            <v>57.971801635927463</v>
          </cell>
          <cell r="AU279">
            <v>52.37041848716207</v>
          </cell>
          <cell r="AV279">
            <v>44.863194761722212</v>
          </cell>
          <cell r="AW279">
            <v>31.209589904798289</v>
          </cell>
        </row>
        <row r="280">
          <cell r="A280" t="str">
            <v>P PX21</v>
          </cell>
          <cell r="AS280">
            <v>22.104406000000001</v>
          </cell>
          <cell r="AT280">
            <v>61.843835385523157</v>
          </cell>
          <cell r="AU280">
            <v>63.427333978446093</v>
          </cell>
          <cell r="AV280">
            <v>57.470640237068295</v>
          </cell>
          <cell r="AW280">
            <v>61.981472685295557</v>
          </cell>
        </row>
        <row r="281">
          <cell r="A281" t="str">
            <v>P PX13D</v>
          </cell>
          <cell r="AS281">
            <v>17.866399999999999</v>
          </cell>
          <cell r="AT281">
            <v>9.4318161495854653</v>
          </cell>
          <cell r="AU281">
            <v>8.2246561894736825</v>
          </cell>
          <cell r="AV281">
            <v>6.5348144639999992</v>
          </cell>
          <cell r="AW281">
            <v>4.1824567532647059</v>
          </cell>
        </row>
        <row r="282">
          <cell r="A282" t="str">
            <v>P PX14D</v>
          </cell>
          <cell r="AS282">
            <v>135.27529612000001</v>
          </cell>
          <cell r="AT282">
            <v>68.480938478102672</v>
          </cell>
          <cell r="AU282">
            <v>61.801671139319993</v>
          </cell>
          <cell r="AV282">
            <v>49.1038707462912</v>
          </cell>
          <cell r="AW282">
            <v>16.184006426441176</v>
          </cell>
        </row>
        <row r="283">
          <cell r="A283" t="str">
            <v>P PX22D</v>
          </cell>
          <cell r="AS283">
            <v>64.794162999999998</v>
          </cell>
          <cell r="AT283">
            <v>32.890476232592405</v>
          </cell>
          <cell r="AU283">
            <v>29.827481404184208</v>
          </cell>
          <cell r="AV283">
            <v>23.699113058879998</v>
          </cell>
          <cell r="AW283">
            <v>9.282336332176472</v>
          </cell>
        </row>
        <row r="287">
          <cell r="A287" t="str">
            <v>Para agregar títulos inserte filas por encima de esta línea</v>
          </cell>
        </row>
      </sheetData>
      <sheetData sheetId="2" refreshError="1">
        <row r="4">
          <cell r="A4" t="str">
            <v>DNCI</v>
          </cell>
          <cell r="B4" t="str">
            <v>COD AFJP</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cell r="T5" t="str">
            <v/>
          </cell>
          <cell r="U5" t="str">
            <v/>
          </cell>
          <cell r="V5" t="str">
            <v/>
          </cell>
          <cell r="W5" t="str">
            <v/>
          </cell>
          <cell r="X5" t="str">
            <v/>
          </cell>
          <cell r="Y5" t="str">
            <v/>
          </cell>
          <cell r="Z5" t="str">
            <v/>
          </cell>
          <cell r="AA5" t="str">
            <v/>
          </cell>
          <cell r="AB5" t="str">
            <v/>
          </cell>
          <cell r="AC5" t="str">
            <v/>
          </cell>
          <cell r="AD5" t="str">
            <v/>
          </cell>
          <cell r="AE5" t="str">
            <v/>
          </cell>
          <cell r="AF5" t="str">
            <v/>
          </cell>
          <cell r="AG5" t="str">
            <v/>
          </cell>
          <cell r="AH5" t="str">
            <v/>
          </cell>
          <cell r="AI5" t="str">
            <v/>
          </cell>
          <cell r="AJ5" t="str">
            <v/>
          </cell>
          <cell r="AK5" t="str">
            <v/>
          </cell>
          <cell r="AL5" t="str">
            <v/>
          </cell>
          <cell r="AM5" t="str">
            <v/>
          </cell>
          <cell r="AN5" t="str">
            <v/>
          </cell>
          <cell r="AO5" t="str">
            <v/>
          </cell>
          <cell r="AP5" t="str">
            <v/>
          </cell>
          <cell r="AQ5" t="str">
            <v/>
          </cell>
          <cell r="AR5" t="str">
            <v>Octubre</v>
          </cell>
          <cell r="AS5" t="str">
            <v>ERROR</v>
          </cell>
          <cell r="AT5" t="str">
            <v>ERROR</v>
          </cell>
          <cell r="AU5" t="str">
            <v/>
          </cell>
          <cell r="AV5" t="e">
            <v>#REF!</v>
          </cell>
          <cell r="AW5" t="e">
            <v>#REF!</v>
          </cell>
          <cell r="AX5" t="e">
            <v>#REF!</v>
          </cell>
          <cell r="AY5" t="e">
            <v>#REF!</v>
          </cell>
        </row>
        <row r="6">
          <cell r="A6" t="str">
            <v>TENENCIAS TOTALES DE TITULOS</v>
          </cell>
          <cell r="T6">
            <v>354.79534886650475</v>
          </cell>
          <cell r="U6">
            <v>382.28185567993938</v>
          </cell>
          <cell r="V6">
            <v>517.7007900000001</v>
          </cell>
          <cell r="W6">
            <v>693.94187836391961</v>
          </cell>
          <cell r="X6">
            <v>1057.4590200196626</v>
          </cell>
          <cell r="Y6">
            <v>1473.8058766666666</v>
          </cell>
          <cell r="Z6">
            <v>1751.1004731374298</v>
          </cell>
          <cell r="AA6">
            <v>2184.756340761101</v>
          </cell>
          <cell r="AB6">
            <v>2199.8889166749595</v>
          </cell>
          <cell r="AC6">
            <v>2519.0156170946507</v>
          </cell>
          <cell r="AD6">
            <v>2671.8767493153669</v>
          </cell>
          <cell r="AE6">
            <v>3296.4705279542563</v>
          </cell>
          <cell r="AF6">
            <v>3304.5125899125924</v>
          </cell>
          <cell r="AG6">
            <v>3560.1896002497906</v>
          </cell>
          <cell r="AH6">
            <v>4683.8241935210162</v>
          </cell>
          <cell r="AI6">
            <v>5663.1041803531889</v>
          </cell>
          <cell r="AJ6">
            <v>6519.8228877397059</v>
          </cell>
          <cell r="AK6">
            <v>7919.6835402711658</v>
          </cell>
          <cell r="AL6">
            <v>8440.3261273907174</v>
          </cell>
          <cell r="AM6">
            <v>9692.2549325967138</v>
          </cell>
          <cell r="AN6">
            <v>10119.160234996121</v>
          </cell>
          <cell r="AO6">
            <v>11277.884792426014</v>
          </cell>
          <cell r="AP6">
            <v>14367.293983756008</v>
          </cell>
          <cell r="AQ6">
            <v>14809.388182920808</v>
          </cell>
          <cell r="AR6">
            <v>14845.253026716571</v>
          </cell>
          <cell r="AS6">
            <v>1458.3199043403288</v>
          </cell>
          <cell r="AT6">
            <v>1543.2338072597918</v>
          </cell>
          <cell r="AU6">
            <v>1874.0666726924205</v>
          </cell>
          <cell r="AV6">
            <v>1940.88994140561</v>
          </cell>
          <cell r="AW6">
            <v>2520.7334953450554</v>
          </cell>
          <cell r="AX6">
            <v>2482.3052402839644</v>
          </cell>
          <cell r="AY6">
            <v>2237.7510131509348</v>
          </cell>
          <cell r="AZ6">
            <v>2212.6346321324331</v>
          </cell>
        </row>
        <row r="7">
          <cell r="A7" t="str">
            <v>TENENCIAS TOTALES C/ PRESTAMOS GARANTIZADOS</v>
          </cell>
          <cell r="AR7">
            <v>14845.253026716571</v>
          </cell>
          <cell r="AS7">
            <v>16113.082312920329</v>
          </cell>
          <cell r="AT7">
            <v>16184.28211743979</v>
          </cell>
          <cell r="AU7">
            <v>22458.402612477053</v>
          </cell>
          <cell r="AV7">
            <v>22510.300488190245</v>
          </cell>
          <cell r="AW7">
            <v>22601.143461345055</v>
          </cell>
          <cell r="AX7">
            <v>22172.532390605003</v>
          </cell>
          <cell r="AY7">
            <v>2237.7510131509348</v>
          </cell>
          <cell r="AZ7">
            <v>2212.6346321324331</v>
          </cell>
        </row>
        <row r="8">
          <cell r="A8" t="str">
            <v>X</v>
          </cell>
        </row>
        <row r="9">
          <cell r="A9" t="str">
            <v>TITULOS  GOB NACIONAL</v>
          </cell>
          <cell r="T9">
            <v>330.96534886650477</v>
          </cell>
          <cell r="U9">
            <v>358.4518556799394</v>
          </cell>
          <cell r="V9">
            <v>493.87079000000006</v>
          </cell>
          <cell r="W9">
            <v>639.22187836391959</v>
          </cell>
          <cell r="X9">
            <v>999.34985335299586</v>
          </cell>
          <cell r="Y9">
            <v>1416.9992099999999</v>
          </cell>
          <cell r="Z9">
            <v>1660.8404731374299</v>
          </cell>
          <cell r="AA9">
            <v>2099.9480074277676</v>
          </cell>
          <cell r="AB9">
            <v>2115.2911428654356</v>
          </cell>
          <cell r="AC9">
            <v>2433.0654028089366</v>
          </cell>
          <cell r="AD9">
            <v>2582.2171957439382</v>
          </cell>
          <cell r="AE9">
            <v>3219.6151946209229</v>
          </cell>
          <cell r="AF9">
            <v>3227.6244149125923</v>
          </cell>
          <cell r="AG9">
            <v>3407.144845487886</v>
          </cell>
          <cell r="AH9">
            <v>4424.1417518543494</v>
          </cell>
          <cell r="AI9">
            <v>5403.8983374960462</v>
          </cell>
          <cell r="AJ9">
            <v>6218.6380365177702</v>
          </cell>
          <cell r="AK9">
            <v>7404.3027434154274</v>
          </cell>
          <cell r="AL9">
            <v>7879.2985406204598</v>
          </cell>
          <cell r="AM9">
            <v>8889.7374918892983</v>
          </cell>
          <cell r="AN9">
            <v>9293.6409228596967</v>
          </cell>
          <cell r="AO9">
            <v>10485.506186623908</v>
          </cell>
          <cell r="AP9">
            <v>13567.177900046458</v>
          </cell>
          <cell r="AQ9">
            <v>13998.393539366443</v>
          </cell>
          <cell r="AR9">
            <v>14034.258383162207</v>
          </cell>
          <cell r="AS9">
            <v>623.0031657381287</v>
          </cell>
          <cell r="AT9">
            <v>712.75587460997258</v>
          </cell>
          <cell r="AU9">
            <v>1049.3760928918655</v>
          </cell>
          <cell r="AV9">
            <v>1120.9193879574359</v>
          </cell>
          <cell r="AW9">
            <v>1739.8923164956973</v>
          </cell>
          <cell r="AX9">
            <v>1690.2950483203203</v>
          </cell>
          <cell r="AY9">
            <v>1462.1917119989898</v>
          </cell>
          <cell r="AZ9">
            <v>1437.0753309804884</v>
          </cell>
        </row>
        <row r="10">
          <cell r="A10" t="str">
            <v>PRESTAMOS GOB NACIONAL</v>
          </cell>
          <cell r="AP10">
            <v>0</v>
          </cell>
          <cell r="AQ10">
            <v>0</v>
          </cell>
          <cell r="AR10">
            <v>0</v>
          </cell>
          <cell r="AS10">
            <v>14104.013347730001</v>
          </cell>
          <cell r="AT10">
            <v>7101.5743214979784</v>
          </cell>
          <cell r="AU10">
            <v>6586.8028872322902</v>
          </cell>
          <cell r="AV10">
            <v>7321.4058389471984</v>
          </cell>
          <cell r="AW10">
            <v>7923.3652746004209</v>
          </cell>
          <cell r="AX10">
            <v>9559.6167795341553</v>
          </cell>
          <cell r="AY10">
            <v>9875.312839558308</v>
          </cell>
          <cell r="AZ10">
            <v>9514.6968356090256</v>
          </cell>
        </row>
        <row r="11">
          <cell r="A11" t="str">
            <v>x</v>
          </cell>
        </row>
        <row r="12">
          <cell r="A12" t="str">
            <v>BRADY</v>
          </cell>
          <cell r="C12" t="str">
            <v>BONOS BRADY</v>
          </cell>
          <cell r="T12">
            <v>330.15670514438875</v>
          </cell>
          <cell r="U12">
            <v>357.64388522203689</v>
          </cell>
          <cell r="V12">
            <v>493.07279000000005</v>
          </cell>
          <cell r="W12">
            <v>638.92387836391958</v>
          </cell>
          <cell r="X12">
            <v>999.26485335299583</v>
          </cell>
          <cell r="Y12">
            <v>1198.3092099999999</v>
          </cell>
          <cell r="Z12">
            <v>1390.4063568787517</v>
          </cell>
          <cell r="AA12">
            <v>1380.4772426980326</v>
          </cell>
          <cell r="AB12">
            <v>1370.5880317219205</v>
          </cell>
          <cell r="AC12">
            <v>1373.4812565502966</v>
          </cell>
          <cell r="AD12">
            <v>497.93036126121336</v>
          </cell>
          <cell r="AE12">
            <v>738.52281787808442</v>
          </cell>
          <cell r="AF12">
            <v>632.23814754728505</v>
          </cell>
          <cell r="AG12">
            <v>543.27830999999992</v>
          </cell>
          <cell r="AH12">
            <v>796.22800999999993</v>
          </cell>
          <cell r="AI12">
            <v>1015.5295199999999</v>
          </cell>
          <cell r="AJ12">
            <v>722.27112000000011</v>
          </cell>
          <cell r="AK12">
            <v>564.45119999999997</v>
          </cell>
          <cell r="AL12">
            <v>174.4648</v>
          </cell>
          <cell r="AM12">
            <v>42.37032</v>
          </cell>
          <cell r="AN12">
            <v>14.653519999999999</v>
          </cell>
          <cell r="AO12">
            <v>73.637440000000012</v>
          </cell>
          <cell r="AP12">
            <v>4.8000000000000001E-2</v>
          </cell>
          <cell r="AQ12">
            <v>3.5200000000000005</v>
          </cell>
          <cell r="AR12">
            <v>12.097999999999999</v>
          </cell>
          <cell r="AS12">
            <v>2.8980000000000001</v>
          </cell>
          <cell r="AT12">
            <v>48.718000000000004</v>
          </cell>
          <cell r="AU12">
            <v>242.70160000000001</v>
          </cell>
          <cell r="AV12">
            <v>266.28800000000001</v>
          </cell>
          <cell r="AW12">
            <v>384.21999999999997</v>
          </cell>
          <cell r="AX12">
            <v>361.29871094920981</v>
          </cell>
          <cell r="AY12">
            <v>237.47739999999999</v>
          </cell>
          <cell r="AZ12">
            <v>236.35579999999999</v>
          </cell>
          <cell r="BA12">
            <v>152.93085460479998</v>
          </cell>
        </row>
        <row r="13">
          <cell r="A13" t="str">
            <v>PAR</v>
          </cell>
          <cell r="B13" t="str">
            <v>PARD</v>
          </cell>
          <cell r="T13">
            <v>128.50966307990828</v>
          </cell>
          <cell r="U13">
            <v>95.213060063421011</v>
          </cell>
          <cell r="V13">
            <v>148.07499999999999</v>
          </cell>
          <cell r="W13">
            <v>195.88933566703136</v>
          </cell>
          <cell r="X13">
            <v>497.09178926298233</v>
          </cell>
          <cell r="Y13">
            <v>667.03899999999999</v>
          </cell>
          <cell r="Z13">
            <v>796.99661918211291</v>
          </cell>
          <cell r="AA13">
            <v>883.13972211837051</v>
          </cell>
          <cell r="AB13">
            <v>931.56396194027434</v>
          </cell>
          <cell r="AC13">
            <v>988.37437311425458</v>
          </cell>
          <cell r="AD13">
            <v>168.77099999999999</v>
          </cell>
          <cell r="AE13">
            <v>148.06</v>
          </cell>
          <cell r="AF13">
            <v>60.941000000000003</v>
          </cell>
          <cell r="AG13">
            <v>53.46</v>
          </cell>
          <cell r="AH13">
            <v>30.73</v>
          </cell>
          <cell r="AI13">
            <v>37.58</v>
          </cell>
          <cell r="AJ13">
            <v>24.884</v>
          </cell>
          <cell r="AK13">
            <v>105.864</v>
          </cell>
          <cell r="AL13">
            <v>0.5</v>
          </cell>
          <cell r="AM13">
            <v>0</v>
          </cell>
          <cell r="AN13">
            <v>0</v>
          </cell>
          <cell r="AO13">
            <v>0</v>
          </cell>
          <cell r="AP13">
            <v>0</v>
          </cell>
          <cell r="AQ13">
            <v>0</v>
          </cell>
          <cell r="AR13">
            <v>2.85</v>
          </cell>
          <cell r="AS13">
            <v>2.85</v>
          </cell>
          <cell r="AT13">
            <v>48.67</v>
          </cell>
          <cell r="AU13">
            <v>223.02500000000001</v>
          </cell>
          <cell r="AV13">
            <v>243.249</v>
          </cell>
          <cell r="AW13">
            <v>360.75599999999997</v>
          </cell>
          <cell r="AX13">
            <v>339.93700000000001</v>
          </cell>
          <cell r="AY13">
            <v>216.82900000000001</v>
          </cell>
          <cell r="AZ13">
            <v>216.21899999999999</v>
          </cell>
        </row>
        <row r="14">
          <cell r="A14" t="str">
            <v>DISD</v>
          </cell>
          <cell r="B14" t="str">
            <v>DISD</v>
          </cell>
          <cell r="T14">
            <v>18.925000000000001</v>
          </cell>
          <cell r="U14">
            <v>42.62</v>
          </cell>
          <cell r="V14">
            <v>43.72</v>
          </cell>
          <cell r="W14">
            <v>23.82</v>
          </cell>
          <cell r="X14">
            <v>72.916940060456611</v>
          </cell>
          <cell r="Y14">
            <v>146.381</v>
          </cell>
          <cell r="Z14">
            <v>187.53400357619876</v>
          </cell>
          <cell r="AA14">
            <v>124.88790279815484</v>
          </cell>
          <cell r="AB14">
            <v>110.3319764452888</v>
          </cell>
          <cell r="AC14">
            <v>159.27263808007513</v>
          </cell>
          <cell r="AD14">
            <v>72.152000000000001</v>
          </cell>
          <cell r="AE14">
            <v>108.26533028268436</v>
          </cell>
          <cell r="AF14">
            <v>128.72356267473694</v>
          </cell>
          <cell r="AG14">
            <v>56.747999999999998</v>
          </cell>
          <cell r="AH14">
            <v>83.847999999999999</v>
          </cell>
          <cell r="AI14">
            <v>113.17</v>
          </cell>
          <cell r="AJ14">
            <v>167.87</v>
          </cell>
          <cell r="AK14">
            <v>207.92</v>
          </cell>
          <cell r="AL14">
            <v>4.548</v>
          </cell>
          <cell r="AM14">
            <v>4.8000000000000001E-2</v>
          </cell>
          <cell r="AN14">
            <v>5.048</v>
          </cell>
          <cell r="AO14">
            <v>3.048</v>
          </cell>
          <cell r="AP14">
            <v>4.8000000000000001E-2</v>
          </cell>
          <cell r="AQ14">
            <v>4.8000000000000001E-2</v>
          </cell>
          <cell r="AR14">
            <v>4.8000000000000001E-2</v>
          </cell>
          <cell r="AS14">
            <v>4.8000000000000001E-2</v>
          </cell>
          <cell r="AT14">
            <v>4.8000000000000001E-2</v>
          </cell>
          <cell r="AU14">
            <v>19.631</v>
          </cell>
          <cell r="AV14">
            <v>21.081</v>
          </cell>
          <cell r="AW14">
            <v>21.506</v>
          </cell>
          <cell r="AX14">
            <v>20.082000000000001</v>
          </cell>
          <cell r="AY14">
            <v>19.082000000000001</v>
          </cell>
          <cell r="AZ14">
            <v>19.082000000000001</v>
          </cell>
        </row>
        <row r="15">
          <cell r="A15" t="str">
            <v>FRB</v>
          </cell>
          <cell r="B15" t="str">
            <v>FRB</v>
          </cell>
          <cell r="T15">
            <v>182.72204206448043</v>
          </cell>
          <cell r="U15">
            <v>219.81082515861587</v>
          </cell>
          <cell r="V15">
            <v>301.27779000000004</v>
          </cell>
          <cell r="W15">
            <v>419.21454269688826</v>
          </cell>
          <cell r="X15">
            <v>429.25612402955687</v>
          </cell>
          <cell r="Y15">
            <v>384.88920999999999</v>
          </cell>
          <cell r="Z15">
            <v>405.87573412043997</v>
          </cell>
          <cell r="AA15">
            <v>372.44961778150707</v>
          </cell>
          <cell r="AB15">
            <v>328.69209333635746</v>
          </cell>
          <cell r="AC15">
            <v>225.83424535596697</v>
          </cell>
          <cell r="AD15">
            <v>257.00736126121336</v>
          </cell>
          <cell r="AE15">
            <v>482.1974875954001</v>
          </cell>
          <cell r="AF15">
            <v>442.57358487254811</v>
          </cell>
          <cell r="AG15">
            <v>433.07030999999995</v>
          </cell>
          <cell r="AH15">
            <v>681.65000999999995</v>
          </cell>
          <cell r="AI15">
            <v>864.77951999999993</v>
          </cell>
          <cell r="AJ15">
            <v>529.51712000000009</v>
          </cell>
          <cell r="AK15">
            <v>250.66720000000001</v>
          </cell>
          <cell r="AL15">
            <v>169.41679999999999</v>
          </cell>
          <cell r="AM15">
            <v>42.322319999999998</v>
          </cell>
          <cell r="AN15">
            <v>9.6055199999999985</v>
          </cell>
          <cell r="AO15">
            <v>70.58944000000001</v>
          </cell>
          <cell r="AP15">
            <v>0</v>
          </cell>
          <cell r="AQ15">
            <v>3.4720000000000004</v>
          </cell>
          <cell r="AR15">
            <v>9.1999999999999993</v>
          </cell>
          <cell r="AS15">
            <v>0</v>
          </cell>
          <cell r="AT15">
            <v>0</v>
          </cell>
          <cell r="AU15">
            <v>4.5600000000000002E-2</v>
          </cell>
          <cell r="AV15">
            <v>1.958</v>
          </cell>
          <cell r="AW15">
            <v>1.958</v>
          </cell>
          <cell r="AX15">
            <v>1.2797109492097749</v>
          </cell>
          <cell r="AY15">
            <v>1.5663999999999996</v>
          </cell>
          <cell r="AZ15">
            <v>1.0548</v>
          </cell>
        </row>
        <row r="16">
          <cell r="A16" t="str">
            <v>GLOB</v>
          </cell>
          <cell r="C16" t="str">
            <v>BONOS GLOBALES</v>
          </cell>
          <cell r="T16">
            <v>0.80864372211599744</v>
          </cell>
          <cell r="U16">
            <v>0.8079704579025111</v>
          </cell>
          <cell r="V16">
            <v>0.79800000000000004</v>
          </cell>
          <cell r="W16">
            <v>0.29799999999999999</v>
          </cell>
          <cell r="X16">
            <v>8.5000000000000006E-2</v>
          </cell>
          <cell r="Y16">
            <v>179.72</v>
          </cell>
          <cell r="Z16">
            <v>208.26358751834712</v>
          </cell>
          <cell r="AA16">
            <v>612.49773483033687</v>
          </cell>
          <cell r="AB16">
            <v>636.17290140133173</v>
          </cell>
          <cell r="AC16">
            <v>921.03153296029427</v>
          </cell>
          <cell r="AD16">
            <v>1913.7653707374664</v>
          </cell>
          <cell r="AE16">
            <v>2256.1748370946848</v>
          </cell>
          <cell r="AF16">
            <v>2307.9608951002092</v>
          </cell>
          <cell r="AG16">
            <v>2481.1490000000003</v>
          </cell>
          <cell r="AH16">
            <v>3242.7939999999999</v>
          </cell>
          <cell r="AI16">
            <v>3773.1330000000003</v>
          </cell>
          <cell r="AJ16">
            <v>4542.7359999999999</v>
          </cell>
          <cell r="AK16">
            <v>5809.3829999999998</v>
          </cell>
          <cell r="AL16">
            <v>6537.5359999999991</v>
          </cell>
          <cell r="AM16">
            <v>7617.7380000000003</v>
          </cell>
          <cell r="AN16">
            <v>7967.3470000000016</v>
          </cell>
          <cell r="AO16">
            <v>9183.4459999999999</v>
          </cell>
          <cell r="AP16">
            <v>12870.513588</v>
          </cell>
          <cell r="AQ16">
            <v>13237.504687000001</v>
          </cell>
          <cell r="AR16">
            <v>13259.895032</v>
          </cell>
          <cell r="AS16">
            <v>0</v>
          </cell>
          <cell r="AT16">
            <v>40.799558999999995</v>
          </cell>
          <cell r="AU16">
            <v>73.711241399999992</v>
          </cell>
          <cell r="AV16">
            <v>103.11488716125001</v>
          </cell>
          <cell r="AW16">
            <v>628.33308156132807</v>
          </cell>
          <cell r="AX16">
            <v>627.7949780132268</v>
          </cell>
          <cell r="AY16">
            <v>550.54235916888774</v>
          </cell>
          <cell r="AZ16">
            <v>531.17545726388778</v>
          </cell>
          <cell r="BA16">
            <v>15733.122019037603</v>
          </cell>
        </row>
        <row r="17">
          <cell r="A17" t="str">
            <v>BG01/03</v>
          </cell>
          <cell r="B17" t="str">
            <v>BGLO</v>
          </cell>
          <cell r="T17">
            <v>0.80864372211599744</v>
          </cell>
          <cell r="U17">
            <v>0.8079704579025111</v>
          </cell>
          <cell r="V17">
            <v>0.79800000000000004</v>
          </cell>
          <cell r="W17">
            <v>0.29799999999999999</v>
          </cell>
          <cell r="X17">
            <v>8.5000000000000006E-2</v>
          </cell>
          <cell r="Y17">
            <v>8.5000000000000006E-2</v>
          </cell>
          <cell r="Z17">
            <v>8.5000000000000006E-2</v>
          </cell>
          <cell r="AA17">
            <v>8.5000000000000006E-2</v>
          </cell>
          <cell r="AB17">
            <v>8.5000000000000006E-2</v>
          </cell>
          <cell r="AC17">
            <v>8.5000000000000006E-2</v>
          </cell>
          <cell r="AD17">
            <v>1.085</v>
          </cell>
          <cell r="AE17">
            <v>8.5000000000000006E-2</v>
          </cell>
          <cell r="AF17">
            <v>3.6999999999999998E-2</v>
          </cell>
          <cell r="AG17">
            <v>3.6999999999999998E-2</v>
          </cell>
          <cell r="AH17">
            <v>3.6999999999999998E-2</v>
          </cell>
          <cell r="AI17">
            <v>2E-3</v>
          </cell>
          <cell r="AJ17">
            <v>2E-3</v>
          </cell>
          <cell r="AK17">
            <v>2E-3</v>
          </cell>
          <cell r="AL17">
            <v>2E-3</v>
          </cell>
          <cell r="AM17">
            <v>2E-3</v>
          </cell>
          <cell r="AN17">
            <v>2E-3</v>
          </cell>
          <cell r="AO17">
            <v>2E-3</v>
          </cell>
          <cell r="AP17">
            <v>2E-3</v>
          </cell>
          <cell r="AQ17">
            <v>2E-3</v>
          </cell>
          <cell r="AR17">
            <v>2E-3</v>
          </cell>
          <cell r="AS17">
            <v>0</v>
          </cell>
          <cell r="AT17">
            <v>5.782</v>
          </cell>
          <cell r="AU17">
            <v>5.782</v>
          </cell>
          <cell r="AV17">
            <v>6.2619999999999996</v>
          </cell>
          <cell r="AW17">
            <v>5.734</v>
          </cell>
          <cell r="AX17">
            <v>5.7140000000000004</v>
          </cell>
          <cell r="AY17">
            <v>10.422000000000001</v>
          </cell>
          <cell r="AZ17">
            <v>9.7989999999999995</v>
          </cell>
        </row>
        <row r="18">
          <cell r="A18" t="str">
            <v>BG04/06</v>
          </cell>
          <cell r="B18" t="str">
            <v>BGL4</v>
          </cell>
          <cell r="T18">
            <v>0</v>
          </cell>
          <cell r="U18">
            <v>0</v>
          </cell>
          <cell r="V18">
            <v>0</v>
          </cell>
          <cell r="W18">
            <v>0</v>
          </cell>
          <cell r="X18">
            <v>0</v>
          </cell>
          <cell r="Y18">
            <v>0.2</v>
          </cell>
          <cell r="Z18">
            <v>0.2</v>
          </cell>
          <cell r="AA18">
            <v>0.2</v>
          </cell>
          <cell r="AB18">
            <v>0.2</v>
          </cell>
          <cell r="AC18">
            <v>4.2</v>
          </cell>
          <cell r="AD18">
            <v>4.2</v>
          </cell>
          <cell r="AE18">
            <v>1.2</v>
          </cell>
          <cell r="AF18">
            <v>1.2</v>
          </cell>
          <cell r="AG18">
            <v>7.2</v>
          </cell>
          <cell r="AH18">
            <v>6.9420000000000002</v>
          </cell>
          <cell r="AI18">
            <v>1.6439999999999999</v>
          </cell>
          <cell r="AJ18">
            <v>1.5740000000000001</v>
          </cell>
          <cell r="AK18">
            <v>1.5740000000000001</v>
          </cell>
          <cell r="AL18">
            <v>0.57399999999999995</v>
          </cell>
          <cell r="AM18">
            <v>0.57399999999999995</v>
          </cell>
          <cell r="AN18">
            <v>0.57399999999999995</v>
          </cell>
          <cell r="AO18">
            <v>0.57399999999999995</v>
          </cell>
          <cell r="AP18">
            <v>7.3999999999999996E-2</v>
          </cell>
          <cell r="AQ18">
            <v>7.3999999999999996E-2</v>
          </cell>
          <cell r="AR18">
            <v>7.3999999999999996E-2</v>
          </cell>
          <cell r="AS18">
            <v>0</v>
          </cell>
          <cell r="AT18">
            <v>0</v>
          </cell>
          <cell r="AU18">
            <v>0</v>
          </cell>
          <cell r="AV18">
            <v>0</v>
          </cell>
          <cell r="AW18">
            <v>0</v>
          </cell>
          <cell r="AX18">
            <v>0</v>
          </cell>
          <cell r="AY18">
            <v>0</v>
          </cell>
          <cell r="AZ18">
            <v>0</v>
          </cell>
        </row>
        <row r="19">
          <cell r="A19" t="str">
            <v>BG05/17</v>
          </cell>
          <cell r="B19" t="str">
            <v>BGL5</v>
          </cell>
          <cell r="T19">
            <v>0</v>
          </cell>
          <cell r="U19">
            <v>0</v>
          </cell>
          <cell r="V19">
            <v>0</v>
          </cell>
          <cell r="W19">
            <v>0</v>
          </cell>
          <cell r="X19">
            <v>0</v>
          </cell>
          <cell r="Y19">
            <v>179.435</v>
          </cell>
          <cell r="Z19">
            <v>207.97858751834713</v>
          </cell>
          <cell r="AA19">
            <v>288.95573483033684</v>
          </cell>
          <cell r="AB19">
            <v>294.68488582220238</v>
          </cell>
          <cell r="AC19">
            <v>415.53084809030344</v>
          </cell>
          <cell r="AD19">
            <v>393.52380709025419</v>
          </cell>
          <cell r="AE19">
            <v>760.92653635772422</v>
          </cell>
          <cell r="AF19">
            <v>759.06505252398563</v>
          </cell>
          <cell r="AG19">
            <v>842.66200000000003</v>
          </cell>
          <cell r="AH19">
            <v>1002.895</v>
          </cell>
          <cell r="AI19">
            <v>1199.576</v>
          </cell>
          <cell r="AJ19">
            <v>1568.5909999999999</v>
          </cell>
          <cell r="AK19">
            <v>1972.08</v>
          </cell>
          <cell r="AL19">
            <v>1850.4069999999999</v>
          </cell>
          <cell r="AM19">
            <v>1661.8689999999999</v>
          </cell>
          <cell r="AN19">
            <v>1769.4</v>
          </cell>
          <cell r="AO19">
            <v>1834.1610000000001</v>
          </cell>
          <cell r="AP19">
            <v>108.20399999999999</v>
          </cell>
          <cell r="AQ19">
            <v>50.649000000000001</v>
          </cell>
          <cell r="AR19">
            <v>50.649000000000001</v>
          </cell>
          <cell r="AS19">
            <v>0</v>
          </cell>
          <cell r="AT19">
            <v>0</v>
          </cell>
          <cell r="AU19">
            <v>0</v>
          </cell>
          <cell r="AV19">
            <v>14</v>
          </cell>
          <cell r="AW19">
            <v>14</v>
          </cell>
          <cell r="AX19">
            <v>4.0709999999999997</v>
          </cell>
          <cell r="AY19">
            <v>4.0709999999999997</v>
          </cell>
          <cell r="AZ19">
            <v>4.0679999999999996</v>
          </cell>
        </row>
        <row r="20">
          <cell r="A20" t="str">
            <v>BG06/27</v>
          </cell>
          <cell r="B20" t="str">
            <v>GLO27</v>
          </cell>
          <cell r="T20">
            <v>0</v>
          </cell>
          <cell r="U20">
            <v>0</v>
          </cell>
          <cell r="V20">
            <v>0</v>
          </cell>
          <cell r="W20">
            <v>0</v>
          </cell>
          <cell r="X20">
            <v>0</v>
          </cell>
          <cell r="Y20">
            <v>0</v>
          </cell>
          <cell r="Z20">
            <v>0</v>
          </cell>
          <cell r="AA20">
            <v>323.25700000000001</v>
          </cell>
          <cell r="AB20">
            <v>341.20301557912927</v>
          </cell>
          <cell r="AC20">
            <v>501.21568486999075</v>
          </cell>
          <cell r="AD20">
            <v>1514.9565636472121</v>
          </cell>
          <cell r="AE20">
            <v>1493.9633007369605</v>
          </cell>
          <cell r="AF20">
            <v>1533.3588425762232</v>
          </cell>
          <cell r="AG20">
            <v>1487.6690000000001</v>
          </cell>
          <cell r="AH20">
            <v>1500.0170000000001</v>
          </cell>
          <cell r="AI20">
            <v>1589.703</v>
          </cell>
          <cell r="AJ20">
            <v>1866.67</v>
          </cell>
          <cell r="AK20">
            <v>1846.817</v>
          </cell>
          <cell r="AL20">
            <v>1796.2840000000001</v>
          </cell>
          <cell r="AM20">
            <v>2139.078</v>
          </cell>
          <cell r="AN20">
            <v>2196.5300000000002</v>
          </cell>
          <cell r="AO20">
            <v>2021.518</v>
          </cell>
          <cell r="AP20">
            <v>19.741</v>
          </cell>
          <cell r="AQ20">
            <v>18.741</v>
          </cell>
          <cell r="AR20">
            <v>0</v>
          </cell>
          <cell r="AS20">
            <v>0</v>
          </cell>
          <cell r="AT20">
            <v>0</v>
          </cell>
          <cell r="AU20">
            <v>0</v>
          </cell>
          <cell r="AV20">
            <v>1.5</v>
          </cell>
          <cell r="AW20">
            <v>1.5</v>
          </cell>
          <cell r="AX20">
            <v>1.5</v>
          </cell>
          <cell r="AY20">
            <v>1.6559999999999999</v>
          </cell>
          <cell r="AZ20">
            <v>1.6559999999999999</v>
          </cell>
        </row>
        <row r="21">
          <cell r="A21" t="str">
            <v>BG07/05</v>
          </cell>
          <cell r="B21" t="str">
            <v>ARG05</v>
          </cell>
          <cell r="T21">
            <v>0</v>
          </cell>
          <cell r="U21">
            <v>0</v>
          </cell>
          <cell r="V21">
            <v>0</v>
          </cell>
          <cell r="W21">
            <v>0</v>
          </cell>
          <cell r="X21">
            <v>0</v>
          </cell>
          <cell r="Y21">
            <v>0</v>
          </cell>
          <cell r="Z21">
            <v>0</v>
          </cell>
          <cell r="AA21">
            <v>0</v>
          </cell>
          <cell r="AB21">
            <v>0</v>
          </cell>
          <cell r="AC21">
            <v>0</v>
          </cell>
          <cell r="AD21">
            <v>0</v>
          </cell>
          <cell r="AE21">
            <v>0</v>
          </cell>
          <cell r="AF21">
            <v>14.3</v>
          </cell>
          <cell r="AG21">
            <v>14.75</v>
          </cell>
          <cell r="AH21">
            <v>54.2</v>
          </cell>
          <cell r="AI21">
            <v>53.786000000000001</v>
          </cell>
          <cell r="AJ21">
            <v>53.866</v>
          </cell>
          <cell r="AK21">
            <v>58.866</v>
          </cell>
          <cell r="AL21">
            <v>57.866</v>
          </cell>
          <cell r="AM21">
            <v>52.195999999999998</v>
          </cell>
          <cell r="AN21">
            <v>52.195999999999998</v>
          </cell>
          <cell r="AO21">
            <v>0.996</v>
          </cell>
          <cell r="AP21">
            <v>0.113</v>
          </cell>
          <cell r="AQ21">
            <v>0.113</v>
          </cell>
          <cell r="AR21">
            <v>0</v>
          </cell>
          <cell r="AS21">
            <v>0</v>
          </cell>
          <cell r="AT21">
            <v>0</v>
          </cell>
          <cell r="AU21">
            <v>0</v>
          </cell>
          <cell r="AV21">
            <v>0</v>
          </cell>
          <cell r="AW21">
            <v>0</v>
          </cell>
          <cell r="AX21">
            <v>0</v>
          </cell>
          <cell r="AY21">
            <v>1.2849999999999999</v>
          </cell>
          <cell r="AZ21">
            <v>1.2849999999999999</v>
          </cell>
        </row>
        <row r="22">
          <cell r="A22" t="str">
            <v>BG08/19</v>
          </cell>
          <cell r="B22" t="str">
            <v>ARG19</v>
          </cell>
          <cell r="T22">
            <v>0</v>
          </cell>
          <cell r="U22">
            <v>0</v>
          </cell>
          <cell r="V22">
            <v>0</v>
          </cell>
          <cell r="W22">
            <v>0</v>
          </cell>
          <cell r="X22">
            <v>0</v>
          </cell>
          <cell r="Y22">
            <v>0</v>
          </cell>
          <cell r="Z22">
            <v>0</v>
          </cell>
          <cell r="AA22">
            <v>0</v>
          </cell>
          <cell r="AB22">
            <v>0</v>
          </cell>
          <cell r="AC22">
            <v>0</v>
          </cell>
          <cell r="AD22">
            <v>0</v>
          </cell>
          <cell r="AE22">
            <v>0</v>
          </cell>
          <cell r="AF22">
            <v>0</v>
          </cell>
          <cell r="AG22">
            <v>128.83099999999999</v>
          </cell>
          <cell r="AH22">
            <v>558.803</v>
          </cell>
          <cell r="AI22">
            <v>725.55899999999997</v>
          </cell>
          <cell r="AJ22">
            <v>744.55499999999995</v>
          </cell>
          <cell r="AK22">
            <v>906.28399999999999</v>
          </cell>
          <cell r="AL22">
            <v>1052.134</v>
          </cell>
          <cell r="AM22">
            <v>1060.2339999999999</v>
          </cell>
          <cell r="AN22">
            <v>1080.634</v>
          </cell>
          <cell r="AO22">
            <v>1103.539</v>
          </cell>
          <cell r="AP22">
            <v>25.05</v>
          </cell>
          <cell r="AQ22">
            <v>38.4</v>
          </cell>
          <cell r="AR22">
            <v>38.4</v>
          </cell>
          <cell r="AS22">
            <v>0</v>
          </cell>
          <cell r="AT22">
            <v>0</v>
          </cell>
          <cell r="AU22">
            <v>0</v>
          </cell>
          <cell r="AV22">
            <v>0</v>
          </cell>
          <cell r="AW22">
            <v>0</v>
          </cell>
          <cell r="AX22">
            <v>0</v>
          </cell>
          <cell r="AY22">
            <v>0</v>
          </cell>
          <cell r="AZ22">
            <v>0</v>
          </cell>
        </row>
        <row r="23">
          <cell r="A23" t="str">
            <v>BG09/09</v>
          </cell>
          <cell r="B23" t="str">
            <v>GLO09</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119.9</v>
          </cell>
          <cell r="AI23">
            <v>202.863</v>
          </cell>
          <cell r="AJ23">
            <v>307.47800000000001</v>
          </cell>
          <cell r="AK23">
            <v>303.38400000000001</v>
          </cell>
          <cell r="AL23">
            <v>276.83699999999999</v>
          </cell>
          <cell r="AM23">
            <v>127.828</v>
          </cell>
          <cell r="AN23">
            <v>129.15199999999999</v>
          </cell>
          <cell r="AO23">
            <v>110.452</v>
          </cell>
          <cell r="AP23">
            <v>1.28</v>
          </cell>
          <cell r="AQ23">
            <v>1.036</v>
          </cell>
          <cell r="AR23">
            <v>1.036</v>
          </cell>
          <cell r="AS23">
            <v>0</v>
          </cell>
          <cell r="AT23">
            <v>0</v>
          </cell>
          <cell r="AU23">
            <v>30.509</v>
          </cell>
          <cell r="AV23">
            <v>28.175999999999998</v>
          </cell>
          <cell r="AW23">
            <v>25.175999999999998</v>
          </cell>
          <cell r="AX23">
            <v>23.175999999999998</v>
          </cell>
          <cell r="AY23">
            <v>22.175999999999998</v>
          </cell>
          <cell r="AZ23">
            <v>3.4350000000000001</v>
          </cell>
        </row>
        <row r="24">
          <cell r="A24" t="str">
            <v>BG10/20</v>
          </cell>
          <cell r="B24" t="str">
            <v>GLO20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564.44600000000003</v>
          </cell>
          <cell r="AL24">
            <v>732.226</v>
          </cell>
          <cell r="AM24">
            <v>804.90800000000002</v>
          </cell>
          <cell r="AN24">
            <v>830.49800000000005</v>
          </cell>
          <cell r="AO24">
            <v>873.95799999999997</v>
          </cell>
          <cell r="AP24">
            <v>13.653</v>
          </cell>
          <cell r="AQ24">
            <v>9.7680000000000007</v>
          </cell>
          <cell r="AR24">
            <v>9.7680000000000007</v>
          </cell>
          <cell r="AS24">
            <v>0</v>
          </cell>
          <cell r="AT24">
            <v>0</v>
          </cell>
          <cell r="AU24">
            <v>0</v>
          </cell>
          <cell r="AV24">
            <v>0</v>
          </cell>
          <cell r="AW24">
            <v>0</v>
          </cell>
          <cell r="AX24">
            <v>0</v>
          </cell>
          <cell r="AY24">
            <v>0</v>
          </cell>
          <cell r="AZ24">
            <v>0</v>
          </cell>
        </row>
        <row r="25">
          <cell r="A25" t="str">
            <v>BG11/10</v>
          </cell>
          <cell r="B25" t="str">
            <v>GLO10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155.93</v>
          </cell>
          <cell r="AL25">
            <v>201.2</v>
          </cell>
          <cell r="AM25">
            <v>86.71</v>
          </cell>
          <cell r="AN25">
            <v>101.84</v>
          </cell>
          <cell r="AO25">
            <v>25.465</v>
          </cell>
          <cell r="AP25">
            <v>2</v>
          </cell>
          <cell r="AQ25">
            <v>2</v>
          </cell>
          <cell r="AR25">
            <v>2</v>
          </cell>
          <cell r="AS25">
            <v>0</v>
          </cell>
          <cell r="AT25">
            <v>0</v>
          </cell>
          <cell r="AU25">
            <v>0</v>
          </cell>
          <cell r="AV25">
            <v>0</v>
          </cell>
          <cell r="AW25">
            <v>0</v>
          </cell>
          <cell r="AX25">
            <v>0</v>
          </cell>
          <cell r="AY25">
            <v>0</v>
          </cell>
          <cell r="AZ25">
            <v>0</v>
          </cell>
        </row>
        <row r="26">
          <cell r="A26" t="str">
            <v>BG12/15</v>
          </cell>
          <cell r="B26" t="str">
            <v>GLO15</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570.00599999999997</v>
          </cell>
          <cell r="AM26">
            <v>916.46400000000006</v>
          </cell>
          <cell r="AN26">
            <v>1028.2560000000001</v>
          </cell>
          <cell r="AO26">
            <v>1139.6479999999999</v>
          </cell>
          <cell r="AP26">
            <v>39.305</v>
          </cell>
          <cell r="AQ26">
            <v>45.652999999999999</v>
          </cell>
          <cell r="AR26">
            <v>45.652999999999999</v>
          </cell>
          <cell r="AS26">
            <v>0</v>
          </cell>
          <cell r="AT26">
            <v>0</v>
          </cell>
          <cell r="AU26">
            <v>0</v>
          </cell>
          <cell r="AV26">
            <v>0</v>
          </cell>
          <cell r="AW26">
            <v>0</v>
          </cell>
          <cell r="AX26">
            <v>2.5</v>
          </cell>
          <cell r="AY26">
            <v>0.04</v>
          </cell>
          <cell r="AZ26">
            <v>0.04</v>
          </cell>
        </row>
        <row r="27">
          <cell r="A27" t="str">
            <v>BG13/30</v>
          </cell>
          <cell r="B27" t="str">
            <v>GLO30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767.875</v>
          </cell>
          <cell r="AN27">
            <v>778.26499999999999</v>
          </cell>
          <cell r="AO27">
            <v>670.40300000000002</v>
          </cell>
          <cell r="AP27">
            <v>44.284999999999997</v>
          </cell>
          <cell r="AQ27">
            <v>46.784999999999997</v>
          </cell>
          <cell r="AR27">
            <v>46.784999999999997</v>
          </cell>
          <cell r="AS27">
            <v>0</v>
          </cell>
          <cell r="AT27">
            <v>0</v>
          </cell>
          <cell r="AU27">
            <v>0</v>
          </cell>
          <cell r="AV27">
            <v>0</v>
          </cell>
          <cell r="AW27">
            <v>0</v>
          </cell>
          <cell r="AX27">
            <v>0</v>
          </cell>
          <cell r="AY27">
            <v>0</v>
          </cell>
          <cell r="AZ27">
            <v>0</v>
          </cell>
        </row>
        <row r="28">
          <cell r="A28" t="str">
            <v>BG14/31</v>
          </cell>
          <cell r="B28" t="str">
            <v>GLO31</v>
          </cell>
          <cell r="AN28">
            <v>0</v>
          </cell>
          <cell r="AO28">
            <v>925.43</v>
          </cell>
          <cell r="AP28">
            <v>0.85</v>
          </cell>
          <cell r="AQ28">
            <v>11.15</v>
          </cell>
          <cell r="AR28">
            <v>11.15</v>
          </cell>
          <cell r="AS28">
            <v>0</v>
          </cell>
          <cell r="AT28">
            <v>0</v>
          </cell>
          <cell r="AU28">
            <v>0</v>
          </cell>
          <cell r="AV28">
            <v>0</v>
          </cell>
          <cell r="AW28">
            <v>0</v>
          </cell>
          <cell r="AX28">
            <v>0</v>
          </cell>
          <cell r="AY28">
            <v>0</v>
          </cell>
          <cell r="AZ28">
            <v>0</v>
          </cell>
        </row>
        <row r="29">
          <cell r="A29" t="str">
            <v>BG15/12</v>
          </cell>
          <cell r="B29" t="str">
            <v>TF12F</v>
          </cell>
          <cell r="AN29">
            <v>0</v>
          </cell>
          <cell r="AO29">
            <v>477.3</v>
          </cell>
          <cell r="AP29">
            <v>6.9</v>
          </cell>
          <cell r="AQ29">
            <v>6.9</v>
          </cell>
          <cell r="AR29">
            <v>6.9</v>
          </cell>
          <cell r="AS29">
            <v>0</v>
          </cell>
          <cell r="AT29">
            <v>0</v>
          </cell>
          <cell r="AU29">
            <v>2E-3</v>
          </cell>
          <cell r="AV29">
            <v>2E-3</v>
          </cell>
          <cell r="AW29">
            <v>2E-3</v>
          </cell>
          <cell r="AX29">
            <v>2E-3</v>
          </cell>
          <cell r="AY29">
            <v>2E-3</v>
          </cell>
          <cell r="AZ29">
            <v>2E-3</v>
          </cell>
        </row>
        <row r="30">
          <cell r="A30" t="str">
            <v>BG16/08$</v>
          </cell>
          <cell r="B30" t="str">
            <v>GPS8*</v>
          </cell>
          <cell r="AO30">
            <v>0</v>
          </cell>
          <cell r="AP30">
            <v>102.601581</v>
          </cell>
          <cell r="AQ30">
            <v>116.992541</v>
          </cell>
          <cell r="AR30">
            <v>116.992541</v>
          </cell>
          <cell r="AS30">
            <v>0</v>
          </cell>
          <cell r="AT30">
            <v>2.5590000000000001E-3</v>
          </cell>
          <cell r="AU30">
            <v>3.2413999999999998E-3</v>
          </cell>
          <cell r="AV30">
            <v>3.1987500000000002E-3</v>
          </cell>
          <cell r="AW30">
            <v>2.9001999999999999E-3</v>
          </cell>
          <cell r="AX30">
            <v>2.45664E-3</v>
          </cell>
          <cell r="AY30">
            <v>2.3883999999999997E-3</v>
          </cell>
          <cell r="AZ30">
            <v>2.486495E-3</v>
          </cell>
        </row>
        <row r="31">
          <cell r="A31" t="str">
            <v>BG17/08</v>
          </cell>
          <cell r="B31" t="str">
            <v>GD08D*</v>
          </cell>
          <cell r="AO31">
            <v>0</v>
          </cell>
          <cell r="AP31">
            <v>1378.264586</v>
          </cell>
          <cell r="AQ31">
            <v>1596.5615849999999</v>
          </cell>
          <cell r="AR31">
            <v>1596.5615849999999</v>
          </cell>
          <cell r="AS31">
            <v>0</v>
          </cell>
          <cell r="AT31">
            <v>0</v>
          </cell>
          <cell r="AU31">
            <v>2.4</v>
          </cell>
          <cell r="AV31">
            <v>4.7300000000000004</v>
          </cell>
          <cell r="AW31">
            <v>4.7300000000000004</v>
          </cell>
          <cell r="AX31">
            <v>7.7222999999999997</v>
          </cell>
          <cell r="AY31">
            <v>4.7299829999999998</v>
          </cell>
          <cell r="AZ31">
            <v>4.7299829999999998</v>
          </cell>
        </row>
        <row r="32">
          <cell r="A32" t="str">
            <v>BG18/18</v>
          </cell>
          <cell r="B32" t="str">
            <v>GJ18K*</v>
          </cell>
          <cell r="AO32">
            <v>0</v>
          </cell>
          <cell r="AP32">
            <v>3972.437062</v>
          </cell>
          <cell r="AQ32">
            <v>4057.8635119999999</v>
          </cell>
          <cell r="AR32">
            <v>4099.107857</v>
          </cell>
          <cell r="AS32">
            <v>0</v>
          </cell>
          <cell r="AT32">
            <v>29.715</v>
          </cell>
          <cell r="AU32">
            <v>29.715</v>
          </cell>
          <cell r="AV32">
            <v>42.823688411250004</v>
          </cell>
          <cell r="AW32">
            <v>393.15490636132813</v>
          </cell>
          <cell r="AX32">
            <v>385.21427599994684</v>
          </cell>
          <cell r="AY32">
            <v>318.67997708888777</v>
          </cell>
          <cell r="AZ32">
            <v>318.67997708888777</v>
          </cell>
        </row>
        <row r="33">
          <cell r="A33" t="str">
            <v>BG19/31</v>
          </cell>
          <cell r="B33" t="str">
            <v>GJ31K*</v>
          </cell>
          <cell r="AO33">
            <v>0</v>
          </cell>
          <cell r="AP33">
            <v>7155.7533590000003</v>
          </cell>
          <cell r="AQ33">
            <v>7234.816049</v>
          </cell>
          <cell r="AR33">
            <v>7234.816049</v>
          </cell>
          <cell r="AS33">
            <v>0</v>
          </cell>
          <cell r="AT33">
            <v>5.3</v>
          </cell>
          <cell r="AU33">
            <v>5.3</v>
          </cell>
          <cell r="AV33">
            <v>5.6179999999999994</v>
          </cell>
          <cell r="AW33">
            <v>184.033275</v>
          </cell>
          <cell r="AX33">
            <v>197.89294537327999</v>
          </cell>
          <cell r="AY33">
            <v>187.47801068000001</v>
          </cell>
          <cell r="AZ33">
            <v>187.47801068000001</v>
          </cell>
        </row>
        <row r="34">
          <cell r="A34" t="str">
            <v>CZERO</v>
          </cell>
          <cell r="C34" t="str">
            <v>CUPON CERO GARANTIZADOS</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12.274114432284541</v>
          </cell>
          <cell r="AK34">
            <v>12.650327852257181</v>
          </cell>
          <cell r="AL34">
            <v>15.197631484268125</v>
          </cell>
          <cell r="AM34">
            <v>16.30772329628082</v>
          </cell>
          <cell r="AN34">
            <v>16.772258633197733</v>
          </cell>
          <cell r="AO34">
            <v>18.013324028364622</v>
          </cell>
          <cell r="AP34">
            <v>18.695593163216369</v>
          </cell>
          <cell r="AQ34">
            <v>26.653501204234878</v>
          </cell>
          <cell r="AR34">
            <v>31.55</v>
          </cell>
          <cell r="AS34">
            <v>53.454815644127287</v>
          </cell>
          <cell r="AT34">
            <v>56.587965515971185</v>
          </cell>
          <cell r="AU34">
            <v>61.940114491865607</v>
          </cell>
          <cell r="AV34">
            <v>72.362858351616055</v>
          </cell>
          <cell r="AW34">
            <v>85.635034594229197</v>
          </cell>
          <cell r="AX34">
            <v>87.575632059003809</v>
          </cell>
          <cell r="AY34">
            <v>93.497609395872217</v>
          </cell>
          <cell r="AZ34">
            <v>95.844546761930786</v>
          </cell>
          <cell r="BA34">
            <v>30.596490535933228</v>
          </cell>
        </row>
        <row r="35">
          <cell r="A35" t="str">
            <v>ZCBMD02</v>
          </cell>
          <cell r="B35" t="str">
            <v>ZCSD2</v>
          </cell>
          <cell r="AQ35">
            <v>6.3897019051959889</v>
          </cell>
          <cell r="AR35">
            <v>7</v>
          </cell>
          <cell r="AS35">
            <v>6.5370704740200551</v>
          </cell>
          <cell r="AT35">
            <v>6.6812353783044669</v>
          </cell>
          <cell r="AU35">
            <v>6.7294735132178678</v>
          </cell>
          <cell r="AV35">
            <v>6.8747368167730176</v>
          </cell>
          <cell r="AW35">
            <v>0</v>
          </cell>
          <cell r="AX35">
            <v>0</v>
          </cell>
          <cell r="AY35">
            <v>0</v>
          </cell>
          <cell r="AZ35">
            <v>0</v>
          </cell>
        </row>
        <row r="36">
          <cell r="A36" t="str">
            <v>ZCBME03</v>
          </cell>
          <cell r="B36" t="str">
            <v>ZCSE3</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12.274114432284541</v>
          </cell>
          <cell r="AK36">
            <v>12.650327852257181</v>
          </cell>
          <cell r="AL36">
            <v>15.197631484268125</v>
          </cell>
          <cell r="AM36">
            <v>15.641370389876879</v>
          </cell>
          <cell r="AN36">
            <v>16.085109295485637</v>
          </cell>
          <cell r="AO36">
            <v>17.305830355677156</v>
          </cell>
          <cell r="AP36">
            <v>17.96752910738714</v>
          </cell>
          <cell r="AQ36">
            <v>19.514938811901505</v>
          </cell>
          <cell r="AR36">
            <v>23.55</v>
          </cell>
          <cell r="AS36">
            <v>35.988616928180576</v>
          </cell>
          <cell r="AT36">
            <v>39.083712965800274</v>
          </cell>
          <cell r="AU36">
            <v>43.295237921176472</v>
          </cell>
          <cell r="AV36">
            <v>50.77290673352941</v>
          </cell>
          <cell r="AW36">
            <v>59.912449186511623</v>
          </cell>
          <cell r="AX36">
            <v>61.238952900054713</v>
          </cell>
          <cell r="AY36">
            <v>64.530584982872767</v>
          </cell>
          <cell r="AZ36">
            <v>65.928827404870034</v>
          </cell>
        </row>
        <row r="37">
          <cell r="A37" t="str">
            <v>ZCBMF04</v>
          </cell>
          <cell r="B37" t="str">
            <v>ZCSF4</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0.66635290640394085</v>
          </cell>
          <cell r="AN37">
            <v>0.6871493377120963</v>
          </cell>
          <cell r="AO37">
            <v>0.70749367268746577</v>
          </cell>
          <cell r="AP37">
            <v>0.72806405582922828</v>
          </cell>
          <cell r="AQ37">
            <v>0.74886048713738373</v>
          </cell>
          <cell r="AR37">
            <v>1</v>
          </cell>
          <cell r="AS37">
            <v>10.929128241926655</v>
          </cell>
          <cell r="AT37">
            <v>10.823017171866448</v>
          </cell>
          <cell r="AU37">
            <v>11.915403057471265</v>
          </cell>
          <cell r="AV37">
            <v>14.715214801313628</v>
          </cell>
          <cell r="AW37">
            <v>25.72258540771757</v>
          </cell>
          <cell r="AX37">
            <v>26.336679158949096</v>
          </cell>
          <cell r="AY37">
            <v>28.967024412999457</v>
          </cell>
          <cell r="AZ37">
            <v>29.915719357060759</v>
          </cell>
        </row>
        <row r="38">
          <cell r="A38" t="str">
            <v>EURONOTAS</v>
          </cell>
          <cell r="C38" t="str">
            <v>EURONOTAS EN PESOS</v>
          </cell>
          <cell r="T38">
            <v>0</v>
          </cell>
          <cell r="U38">
            <v>0</v>
          </cell>
          <cell r="V38">
            <v>0</v>
          </cell>
          <cell r="W38">
            <v>0</v>
          </cell>
          <cell r="X38">
            <v>0</v>
          </cell>
          <cell r="Y38">
            <v>38.97</v>
          </cell>
          <cell r="Z38">
            <v>62.170528740331122</v>
          </cell>
          <cell r="AA38">
            <v>106.97302989939801</v>
          </cell>
          <cell r="AB38">
            <v>108.53020974218354</v>
          </cell>
          <cell r="AC38">
            <v>138.55261329834613</v>
          </cell>
          <cell r="AD38">
            <v>170.52146374525859</v>
          </cell>
          <cell r="AE38">
            <v>224.91753964815371</v>
          </cell>
          <cell r="AF38">
            <v>287.42537226509853</v>
          </cell>
          <cell r="AG38">
            <v>382.7175354878861</v>
          </cell>
          <cell r="AH38">
            <v>385.11974185435002</v>
          </cell>
          <cell r="AI38">
            <v>615.23581749604625</v>
          </cell>
          <cell r="AJ38">
            <v>941.35680208548524</v>
          </cell>
          <cell r="AK38">
            <v>1017.8182155631715</v>
          </cell>
          <cell r="AL38">
            <v>1152.1001091361929</v>
          </cell>
          <cell r="AM38">
            <v>1213.3214485930168</v>
          </cell>
          <cell r="AN38">
            <v>1294.8681442264974</v>
          </cell>
          <cell r="AO38">
            <v>1210.4094225955437</v>
          </cell>
          <cell r="AP38">
            <v>677.92071888324006</v>
          </cell>
          <cell r="AQ38">
            <v>730.71535116220684</v>
          </cell>
          <cell r="AR38">
            <v>730.71535116220684</v>
          </cell>
          <cell r="AS38">
            <v>566.6503500940014</v>
          </cell>
          <cell r="AT38">
            <v>566.6503500940014</v>
          </cell>
          <cell r="AU38">
            <v>671.02313700000002</v>
          </cell>
          <cell r="AV38">
            <v>679.15364244456987</v>
          </cell>
          <cell r="AW38">
            <v>641.70420034013989</v>
          </cell>
          <cell r="AX38">
            <v>613.62572729887995</v>
          </cell>
          <cell r="AY38">
            <v>580.67434343422997</v>
          </cell>
          <cell r="AZ38">
            <v>573.69952695466986</v>
          </cell>
          <cell r="BA38">
            <v>526.96418268615002</v>
          </cell>
        </row>
        <row r="39">
          <cell r="A39" t="str">
            <v>EL/ARP-61</v>
          </cell>
          <cell r="B39" t="str">
            <v>LEXP</v>
          </cell>
          <cell r="T39">
            <v>0</v>
          </cell>
          <cell r="U39">
            <v>0</v>
          </cell>
          <cell r="V39">
            <v>0</v>
          </cell>
          <cell r="W39">
            <v>0</v>
          </cell>
          <cell r="X39">
            <v>0</v>
          </cell>
          <cell r="Y39">
            <v>38.97</v>
          </cell>
          <cell r="Z39">
            <v>62.170528740331122</v>
          </cell>
          <cell r="AA39">
            <v>101.96649395168559</v>
          </cell>
          <cell r="AB39">
            <v>103.59539698212807</v>
          </cell>
          <cell r="AC39">
            <v>111.25636364053062</v>
          </cell>
          <cell r="AD39">
            <v>92.867375067045614</v>
          </cell>
          <cell r="AE39">
            <v>145.56495289718765</v>
          </cell>
          <cell r="AF39">
            <v>155.94352331492848</v>
          </cell>
          <cell r="AG39">
            <v>158.88999999999999</v>
          </cell>
          <cell r="AH39">
            <v>183.69</v>
          </cell>
          <cell r="AI39">
            <v>186.97</v>
          </cell>
          <cell r="AJ39">
            <v>199.84</v>
          </cell>
          <cell r="AK39">
            <v>202.67</v>
          </cell>
          <cell r="AL39">
            <v>262.75</v>
          </cell>
          <cell r="AM39">
            <v>311.02</v>
          </cell>
          <cell r="AN39">
            <v>316.20999999999998</v>
          </cell>
          <cell r="AO39">
            <v>250.68</v>
          </cell>
          <cell r="AP39">
            <v>48.15</v>
          </cell>
          <cell r="AQ39">
            <v>48.15</v>
          </cell>
          <cell r="AR39">
            <v>48.15</v>
          </cell>
          <cell r="AS39">
            <v>0</v>
          </cell>
          <cell r="AT39">
            <v>0</v>
          </cell>
          <cell r="AU39">
            <v>0</v>
          </cell>
          <cell r="AV39">
            <v>6.0750000000000002</v>
          </cell>
          <cell r="AW39">
            <v>5.508</v>
          </cell>
          <cell r="AX39">
            <v>4.6656000000000004</v>
          </cell>
          <cell r="AY39">
            <v>4.5359999999999996</v>
          </cell>
          <cell r="AZ39">
            <v>4.7223000000000006</v>
          </cell>
        </row>
        <row r="40">
          <cell r="A40" t="str">
            <v>EL/ARP-68</v>
          </cell>
          <cell r="B40" t="str">
            <v>LEXP2</v>
          </cell>
          <cell r="T40">
            <v>0</v>
          </cell>
          <cell r="U40">
            <v>0</v>
          </cell>
          <cell r="V40">
            <v>0</v>
          </cell>
          <cell r="W40">
            <v>0</v>
          </cell>
          <cell r="X40">
            <v>0</v>
          </cell>
          <cell r="Y40">
            <v>0</v>
          </cell>
          <cell r="Z40">
            <v>0</v>
          </cell>
          <cell r="AA40">
            <v>2</v>
          </cell>
          <cell r="AB40">
            <v>2</v>
          </cell>
          <cell r="AC40">
            <v>24.4</v>
          </cell>
          <cell r="AD40">
            <v>24.55</v>
          </cell>
          <cell r="AE40">
            <v>30.029850924297172</v>
          </cell>
          <cell r="AF40">
            <v>38.052822365290822</v>
          </cell>
          <cell r="AG40">
            <v>58.46</v>
          </cell>
          <cell r="AH40">
            <v>49.88</v>
          </cell>
          <cell r="AI40">
            <v>89.26</v>
          </cell>
          <cell r="AJ40">
            <v>131.53</v>
          </cell>
          <cell r="AK40">
            <v>77.47</v>
          </cell>
          <cell r="AL40">
            <v>88.42</v>
          </cell>
          <cell r="AM40">
            <v>77.72</v>
          </cell>
          <cell r="AN40">
            <v>94.43</v>
          </cell>
          <cell r="AO40">
            <v>18.59</v>
          </cell>
          <cell r="AP40">
            <v>8.6300000000000008</v>
          </cell>
          <cell r="AQ40">
            <v>10.29</v>
          </cell>
          <cell r="AR40">
            <v>10.29</v>
          </cell>
          <cell r="AS40">
            <v>0</v>
          </cell>
          <cell r="AT40">
            <v>0</v>
          </cell>
          <cell r="AU40">
            <v>0</v>
          </cell>
          <cell r="AV40">
            <v>0</v>
          </cell>
          <cell r="AW40">
            <v>0</v>
          </cell>
          <cell r="AX40">
            <v>0</v>
          </cell>
          <cell r="AY40">
            <v>0</v>
          </cell>
          <cell r="AZ40">
            <v>0</v>
          </cell>
        </row>
        <row r="41">
          <cell r="A41" t="str">
            <v>EL/USD-74</v>
          </cell>
          <cell r="B41" t="str">
            <v>BRAJU</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0.87</v>
          </cell>
          <cell r="AK41">
            <v>0.87</v>
          </cell>
          <cell r="AL41">
            <v>11.52</v>
          </cell>
          <cell r="AM41">
            <v>10.52</v>
          </cell>
          <cell r="AN41">
            <v>12.62</v>
          </cell>
          <cell r="AO41">
            <v>12.52</v>
          </cell>
          <cell r="AP41">
            <v>8.65</v>
          </cell>
          <cell r="AQ41">
            <v>8.9480000000000004</v>
          </cell>
          <cell r="AR41">
            <v>8.9480000000000004</v>
          </cell>
          <cell r="AS41">
            <v>0</v>
          </cell>
          <cell r="AT41">
            <v>0</v>
          </cell>
          <cell r="AU41">
            <v>0</v>
          </cell>
          <cell r="AV41">
            <v>0</v>
          </cell>
          <cell r="AW41">
            <v>0</v>
          </cell>
          <cell r="AX41">
            <v>0</v>
          </cell>
          <cell r="AY41">
            <v>0</v>
          </cell>
          <cell r="AZ41">
            <v>0</v>
          </cell>
        </row>
        <row r="42">
          <cell r="A42" t="str">
            <v>EL/USD-79</v>
          </cell>
          <cell r="B42" t="str">
            <v>BRVX1</v>
          </cell>
          <cell r="T42">
            <v>0</v>
          </cell>
          <cell r="U42">
            <v>0</v>
          </cell>
          <cell r="V42">
            <v>0</v>
          </cell>
          <cell r="W42">
            <v>0</v>
          </cell>
          <cell r="X42">
            <v>0</v>
          </cell>
          <cell r="Y42">
            <v>0</v>
          </cell>
          <cell r="Z42">
            <v>0</v>
          </cell>
          <cell r="AA42">
            <v>0</v>
          </cell>
          <cell r="AB42">
            <v>0</v>
          </cell>
          <cell r="AC42">
            <v>0</v>
          </cell>
          <cell r="AD42">
            <v>29.25</v>
          </cell>
          <cell r="AE42">
            <v>23.718</v>
          </cell>
          <cell r="AF42">
            <v>68.45</v>
          </cell>
          <cell r="AG42">
            <v>85.45</v>
          </cell>
          <cell r="AH42">
            <v>94.888000000000005</v>
          </cell>
          <cell r="AI42">
            <v>154.768</v>
          </cell>
          <cell r="AJ42">
            <v>188.43</v>
          </cell>
          <cell r="AK42">
            <v>217.54499999999999</v>
          </cell>
          <cell r="AL42">
            <v>280.005</v>
          </cell>
          <cell r="AM42">
            <v>321.05500000000001</v>
          </cell>
          <cell r="AN42">
            <v>337.72699999999998</v>
          </cell>
          <cell r="AO42">
            <v>365.42700000000002</v>
          </cell>
          <cell r="AP42">
            <v>63.283000000000001</v>
          </cell>
          <cell r="AQ42">
            <v>65.055999999999997</v>
          </cell>
          <cell r="AR42">
            <v>65.055999999999997</v>
          </cell>
          <cell r="AS42">
            <v>0</v>
          </cell>
          <cell r="AT42">
            <v>0</v>
          </cell>
          <cell r="AU42">
            <v>0</v>
          </cell>
          <cell r="AV42">
            <v>0</v>
          </cell>
          <cell r="AW42">
            <v>0</v>
          </cell>
          <cell r="AX42">
            <v>0</v>
          </cell>
          <cell r="AY42">
            <v>0</v>
          </cell>
          <cell r="AZ42">
            <v>0</v>
          </cell>
        </row>
        <row r="43">
          <cell r="A43" t="str">
            <v>EL/EUR-88</v>
          </cell>
          <cell r="B43" t="str">
            <v>EU08</v>
          </cell>
          <cell r="T43">
            <v>0</v>
          </cell>
          <cell r="U43">
            <v>0</v>
          </cell>
          <cell r="V43">
            <v>0</v>
          </cell>
          <cell r="W43">
            <v>0</v>
          </cell>
          <cell r="X43">
            <v>0</v>
          </cell>
          <cell r="Y43">
            <v>0</v>
          </cell>
          <cell r="Z43">
            <v>0</v>
          </cell>
          <cell r="AA43">
            <v>0</v>
          </cell>
          <cell r="AB43">
            <v>0</v>
          </cell>
          <cell r="AC43">
            <v>0</v>
          </cell>
          <cell r="AD43">
            <v>0</v>
          </cell>
          <cell r="AE43">
            <v>0</v>
          </cell>
          <cell r="AF43">
            <v>0</v>
          </cell>
          <cell r="AG43">
            <v>20.388213936601034</v>
          </cell>
          <cell r="AH43">
            <v>19.602577873254564</v>
          </cell>
          <cell r="AI43">
            <v>21.062183079797173</v>
          </cell>
          <cell r="AJ43">
            <v>19.820779168592153</v>
          </cell>
          <cell r="AK43">
            <v>18.847917462743602</v>
          </cell>
          <cell r="AL43">
            <v>14.005284</v>
          </cell>
          <cell r="AM43">
            <v>12.983022</v>
          </cell>
          <cell r="AN43">
            <v>10.057229000000001</v>
          </cell>
          <cell r="AO43">
            <v>9.5132547252133346</v>
          </cell>
          <cell r="AP43">
            <v>9.1226459999999996</v>
          </cell>
          <cell r="AQ43">
            <v>9.8386209657446528</v>
          </cell>
          <cell r="AR43">
            <v>9.8386209657446528</v>
          </cell>
          <cell r="AS43">
            <v>9.4131064128432325</v>
          </cell>
          <cell r="AT43">
            <v>9.4131064128432325</v>
          </cell>
          <cell r="AU43">
            <v>10.85876</v>
          </cell>
          <cell r="AV43">
            <v>10.892023</v>
          </cell>
          <cell r="AW43">
            <v>10.302946</v>
          </cell>
          <cell r="AX43">
            <v>9.854432000000001</v>
          </cell>
          <cell r="AY43">
            <v>9.3232970000000002</v>
          </cell>
          <cell r="AZ43">
            <v>9.2074130000000007</v>
          </cell>
        </row>
        <row r="44">
          <cell r="A44" t="str">
            <v>EL/EUR-81</v>
          </cell>
          <cell r="B44" t="str">
            <v>ZL28</v>
          </cell>
          <cell r="T44">
            <v>0</v>
          </cell>
          <cell r="U44">
            <v>0</v>
          </cell>
          <cell r="V44">
            <v>0</v>
          </cell>
          <cell r="W44">
            <v>0</v>
          </cell>
          <cell r="X44">
            <v>0</v>
          </cell>
          <cell r="Y44">
            <v>0</v>
          </cell>
          <cell r="Z44">
            <v>0</v>
          </cell>
          <cell r="AA44">
            <v>0</v>
          </cell>
          <cell r="AB44">
            <v>0</v>
          </cell>
          <cell r="AC44">
            <v>0</v>
          </cell>
          <cell r="AD44">
            <v>20.944297699115044</v>
          </cell>
          <cell r="AE44">
            <v>22.390298201342279</v>
          </cell>
          <cell r="AF44">
            <v>21.832090237467018</v>
          </cell>
          <cell r="AG44">
            <v>48.016499629402858</v>
          </cell>
          <cell r="AH44">
            <v>24.477402296951166</v>
          </cell>
          <cell r="AI44">
            <v>149.66639978649587</v>
          </cell>
          <cell r="AJ44">
            <v>388.68015511040562</v>
          </cell>
          <cell r="AK44">
            <v>454.6713794421093</v>
          </cell>
          <cell r="AL44">
            <v>450.82181999999995</v>
          </cell>
          <cell r="AM44">
            <v>438.18800999999996</v>
          </cell>
          <cell r="AN44">
            <v>476.05466999999999</v>
          </cell>
          <cell r="AO44">
            <v>506.70272208822666</v>
          </cell>
          <cell r="AP44">
            <v>495.03745199999997</v>
          </cell>
          <cell r="AQ44">
            <v>539.84962533008593</v>
          </cell>
          <cell r="AR44">
            <v>539.84962533008593</v>
          </cell>
          <cell r="AS44">
            <v>516.50144749539436</v>
          </cell>
          <cell r="AT44">
            <v>516.50144749539436</v>
          </cell>
          <cell r="AU44">
            <v>605.43912</v>
          </cell>
          <cell r="AV44">
            <v>607.29372599999988</v>
          </cell>
          <cell r="AW44">
            <v>574.449252</v>
          </cell>
          <cell r="AX44">
            <v>549.44198399999993</v>
          </cell>
          <cell r="AY44">
            <v>519.82811400000003</v>
          </cell>
          <cell r="AZ44">
            <v>513.36690599999997</v>
          </cell>
        </row>
        <row r="45">
          <cell r="A45" t="str">
            <v>EL/EUR-85</v>
          </cell>
          <cell r="B45" t="str">
            <v>EU0710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11.941153993121896</v>
          </cell>
          <cell r="AL45">
            <v>10.4588</v>
          </cell>
          <cell r="AM45">
            <v>9.6953999999999994</v>
          </cell>
          <cell r="AN45">
            <v>10.3103</v>
          </cell>
          <cell r="AO45">
            <v>11.525844494666668</v>
          </cell>
          <cell r="AP45">
            <v>11.0526</v>
          </cell>
          <cell r="AQ45">
            <v>11.920044040510763</v>
          </cell>
          <cell r="AR45">
            <v>11.920044040510763</v>
          </cell>
          <cell r="AS45">
            <v>10.527239231511537</v>
          </cell>
          <cell r="AT45">
            <v>10.527239231511537</v>
          </cell>
          <cell r="AU45">
            <v>12.144</v>
          </cell>
          <cell r="AV45">
            <v>12.181199999999999</v>
          </cell>
          <cell r="AW45">
            <v>11.522400000000001</v>
          </cell>
          <cell r="AX45">
            <v>11.020799999999999</v>
          </cell>
          <cell r="AY45">
            <v>10.4268</v>
          </cell>
          <cell r="AZ45">
            <v>10.2972</v>
          </cell>
        </row>
        <row r="46">
          <cell r="A46" t="str">
            <v>EL/EUR-90</v>
          </cell>
          <cell r="B46" t="str">
            <v>EU04</v>
          </cell>
          <cell r="T46">
            <v>0</v>
          </cell>
          <cell r="U46">
            <v>0</v>
          </cell>
          <cell r="V46">
            <v>0</v>
          </cell>
          <cell r="W46">
            <v>0</v>
          </cell>
          <cell r="X46">
            <v>0</v>
          </cell>
          <cell r="Y46">
            <v>0</v>
          </cell>
          <cell r="Z46">
            <v>0</v>
          </cell>
          <cell r="AA46">
            <v>0</v>
          </cell>
          <cell r="AB46">
            <v>0</v>
          </cell>
          <cell r="AC46">
            <v>0</v>
          </cell>
          <cell r="AD46">
            <v>0</v>
          </cell>
          <cell r="AE46">
            <v>0</v>
          </cell>
          <cell r="AF46">
            <v>0</v>
          </cell>
          <cell r="AG46">
            <v>8.5935569806537551</v>
          </cell>
          <cell r="AH46">
            <v>8.262414277451871</v>
          </cell>
          <cell r="AI46">
            <v>9.0739258073125182</v>
          </cell>
          <cell r="AJ46">
            <v>8.0368085833115668</v>
          </cell>
          <cell r="AK46">
            <v>8.2155139472678638</v>
          </cell>
          <cell r="AL46">
            <v>8.1768799999999988</v>
          </cell>
          <cell r="AM46">
            <v>7.5800399999999994</v>
          </cell>
          <cell r="AN46">
            <v>8.0607799999999994</v>
          </cell>
          <cell r="AO46">
            <v>7.6247894349333336</v>
          </cell>
          <cell r="AP46">
            <v>7.3117199999999993</v>
          </cell>
          <cell r="AQ46">
            <v>7.8855675960301967</v>
          </cell>
          <cell r="AR46">
            <v>7.8855675960301967</v>
          </cell>
          <cell r="AS46">
            <v>7.0181594876743576</v>
          </cell>
          <cell r="AT46">
            <v>7.0181594876743576</v>
          </cell>
          <cell r="AU46">
            <v>8.0960000000000001</v>
          </cell>
          <cell r="AV46">
            <v>8.1207999999999991</v>
          </cell>
          <cell r="AW46">
            <v>7.6816000000000004</v>
          </cell>
          <cell r="AX46">
            <v>7.3472</v>
          </cell>
          <cell r="AY46">
            <v>6.9512</v>
          </cell>
          <cell r="AZ46">
            <v>6.8647999999999998</v>
          </cell>
        </row>
        <row r="47">
          <cell r="A47" t="str">
            <v>EL/EUR-92</v>
          </cell>
          <cell r="B47" t="str">
            <v>EU0208</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1.4975625877881515</v>
          </cell>
          <cell r="AI47">
            <v>1.5479049906591942</v>
          </cell>
          <cell r="AJ47">
            <v>1.4566715557252214</v>
          </cell>
          <cell r="AK47">
            <v>1.38517386320214</v>
          </cell>
          <cell r="AL47">
            <v>1.37866</v>
          </cell>
          <cell r="AM47">
            <v>1.27803</v>
          </cell>
          <cell r="AN47">
            <v>1.3590850000000001</v>
          </cell>
          <cell r="AO47">
            <v>1.2855749628666666</v>
          </cell>
          <cell r="AP47">
            <v>1.2327899999999998</v>
          </cell>
          <cell r="AQ47">
            <v>1.3295433737492774</v>
          </cell>
          <cell r="AR47">
            <v>1.3295433737492774</v>
          </cell>
          <cell r="AS47">
            <v>1.2720414071409774</v>
          </cell>
          <cell r="AT47">
            <v>1.2720414071409774</v>
          </cell>
          <cell r="AU47">
            <v>1.4674</v>
          </cell>
          <cell r="AV47">
            <v>1.4718949999999997</v>
          </cell>
          <cell r="AW47">
            <v>1.39229</v>
          </cell>
          <cell r="AX47">
            <v>1.33168</v>
          </cell>
          <cell r="AY47">
            <v>1.2599050000000001</v>
          </cell>
          <cell r="AZ47">
            <v>1.2442449999999998</v>
          </cell>
        </row>
        <row r="48">
          <cell r="A48" t="str">
            <v>EL/EUR-108</v>
          </cell>
          <cell r="B48" t="str">
            <v>EU0107</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21.618265189147881</v>
          </cell>
          <cell r="AL48">
            <v>21.992003999999998</v>
          </cell>
          <cell r="AM48">
            <v>20.386781999999997</v>
          </cell>
          <cell r="AN48">
            <v>21.679749000000001</v>
          </cell>
          <cell r="AO48">
            <v>20.524869234733334</v>
          </cell>
          <cell r="AP48">
            <v>19.682129999999997</v>
          </cell>
          <cell r="AQ48">
            <v>21.226847656755705</v>
          </cell>
          <cell r="AR48">
            <v>21.226847656755705</v>
          </cell>
          <cell r="AS48">
            <v>19.036757610316695</v>
          </cell>
          <cell r="AT48">
            <v>19.036757610316695</v>
          </cell>
          <cell r="AU48">
            <v>21.9604</v>
          </cell>
          <cell r="AV48">
            <v>22.027669999999997</v>
          </cell>
          <cell r="AW48">
            <v>20.35624</v>
          </cell>
          <cell r="AX48">
            <v>19.929279999999999</v>
          </cell>
          <cell r="AY48">
            <v>18.855129999999999</v>
          </cell>
          <cell r="AZ48">
            <v>18.62077</v>
          </cell>
        </row>
        <row r="49">
          <cell r="A49" t="str">
            <v>EL/EUR-114</v>
          </cell>
          <cell r="B49" t="str">
            <v>EU0907</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0.51121199999999989</v>
          </cell>
          <cell r="AN49">
            <v>3.8241840000000002</v>
          </cell>
          <cell r="AO49">
            <v>3.61734196448</v>
          </cell>
          <cell r="AP49">
            <v>3.4688159999999999</v>
          </cell>
          <cell r="AQ49">
            <v>3.7410599757910705</v>
          </cell>
          <cell r="AR49">
            <v>3.7410599757910705</v>
          </cell>
          <cell r="AS49">
            <v>0.50881656285639087</v>
          </cell>
          <cell r="AT49">
            <v>0.50881656285639087</v>
          </cell>
          <cell r="AU49">
            <v>0.58695999999999993</v>
          </cell>
          <cell r="AV49">
            <v>0.58875799999999989</v>
          </cell>
          <cell r="AW49">
            <v>0.55691599999999997</v>
          </cell>
          <cell r="AX49">
            <v>0.53267199999999992</v>
          </cell>
          <cell r="AY49">
            <v>0.50396200000000002</v>
          </cell>
          <cell r="AZ49">
            <v>0.49769799999999997</v>
          </cell>
        </row>
        <row r="50">
          <cell r="A50" t="str">
            <v>EL/DEM-44</v>
          </cell>
          <cell r="B50" t="str">
            <v>EUDM11</v>
          </cell>
          <cell r="T50">
            <v>0</v>
          </cell>
          <cell r="U50">
            <v>0</v>
          </cell>
          <cell r="V50">
            <v>0</v>
          </cell>
          <cell r="W50">
            <v>0</v>
          </cell>
          <cell r="X50">
            <v>0</v>
          </cell>
          <cell r="Y50">
            <v>0</v>
          </cell>
          <cell r="Z50">
            <v>0</v>
          </cell>
          <cell r="AA50">
            <v>3.0065359477124183</v>
          </cell>
          <cell r="AB50">
            <v>2.9348127600554785</v>
          </cell>
          <cell r="AC50">
            <v>2.8962496578154946</v>
          </cell>
          <cell r="AD50">
            <v>2.90979097909791</v>
          </cell>
          <cell r="AE50">
            <v>3.2144376253266085</v>
          </cell>
          <cell r="AF50">
            <v>3.1469363474122543</v>
          </cell>
          <cell r="AG50">
            <v>2.9192649412284086</v>
          </cell>
          <cell r="AH50">
            <v>2.8217848189043582</v>
          </cell>
          <cell r="AI50">
            <v>2.887403831781381</v>
          </cell>
          <cell r="AJ50">
            <v>2.6923876674506597</v>
          </cell>
          <cell r="AK50">
            <v>2.5838116655789034</v>
          </cell>
          <cell r="AL50">
            <v>2.5716611361928186</v>
          </cell>
          <cell r="AM50">
            <v>2.3839525930167755</v>
          </cell>
          <cell r="AN50">
            <v>2.5351472264971906</v>
          </cell>
          <cell r="AO50">
            <v>2.3980256904240731</v>
          </cell>
          <cell r="AP50">
            <v>2.29956488324</v>
          </cell>
          <cell r="AQ50">
            <v>2.4800422235392854</v>
          </cell>
          <cell r="AR50">
            <v>2.4800422235392854</v>
          </cell>
          <cell r="AS50">
            <v>2.3727818862638177</v>
          </cell>
          <cell r="AT50">
            <v>2.3727818862638177</v>
          </cell>
          <cell r="AU50">
            <v>10.470497</v>
          </cell>
          <cell r="AV50">
            <v>10.502570444570001</v>
          </cell>
          <cell r="AW50">
            <v>9.9345563401400003</v>
          </cell>
          <cell r="AX50">
            <v>9.50207929888</v>
          </cell>
          <cell r="AY50">
            <v>8.9899354342300004</v>
          </cell>
          <cell r="AZ50">
            <v>8.8781949546700005</v>
          </cell>
        </row>
        <row r="52">
          <cell r="A52" t="str">
            <v>PRÉSTAMOS GARANTIZADOS</v>
          </cell>
          <cell r="AS52">
            <v>14104.013347730001</v>
          </cell>
          <cell r="AT52">
            <v>7101.5743214979784</v>
          </cell>
          <cell r="AU52">
            <v>6586.8028872322902</v>
          </cell>
          <cell r="AV52">
            <v>7321.4058389471984</v>
          </cell>
          <cell r="AW52">
            <v>7923.3652746004209</v>
          </cell>
          <cell r="AX52">
            <v>9559.6167795341553</v>
          </cell>
          <cell r="AY52">
            <v>9875.312839558308</v>
          </cell>
          <cell r="AZ52">
            <v>9514.6968356090256</v>
          </cell>
        </row>
        <row r="54">
          <cell r="A54" t="str">
            <v>P FRB</v>
          </cell>
          <cell r="AS54">
            <v>14.051188</v>
          </cell>
          <cell r="AT54">
            <v>7.1096104137655169</v>
          </cell>
          <cell r="AU54">
            <v>6.4553562978947374</v>
          </cell>
          <cell r="AV54">
            <v>7.1806500633599999</v>
          </cell>
          <cell r="AW54">
            <v>8.1144237418664211</v>
          </cell>
          <cell r="AX54">
            <v>9.7758493886033015</v>
          </cell>
          <cell r="AY54">
            <v>10.0993316771373</v>
          </cell>
          <cell r="AZ54">
            <v>9.7305351953308001</v>
          </cell>
        </row>
        <row r="55">
          <cell r="A55" t="str">
            <v>P BG01/03</v>
          </cell>
          <cell r="AS55">
            <v>0</v>
          </cell>
          <cell r="AT55">
            <v>1.0438353172413793E-3</v>
          </cell>
          <cell r="AU55">
            <v>1.3483420263157896E-3</v>
          </cell>
          <cell r="AV55">
            <v>1.0713110400000002E-3</v>
          </cell>
          <cell r="AW55">
            <v>1.2106246176470589E-3</v>
          </cell>
          <cell r="AX55">
            <v>1.4584996180555558E-3</v>
          </cell>
          <cell r="AY55">
            <v>1.5067612857142857E-3</v>
          </cell>
          <cell r="AZ55">
            <v>1.4517390051457977E-3</v>
          </cell>
        </row>
        <row r="56">
          <cell r="A56" t="str">
            <v>P BG04/06</v>
          </cell>
          <cell r="AS56">
            <v>7.4609999999999996E-2</v>
          </cell>
          <cell r="AT56">
            <v>3.7751116344827584E-2</v>
          </cell>
          <cell r="AU56">
            <v>3.4927141973684211E-2</v>
          </cell>
          <cell r="AV56">
            <v>3.8851392959999995E-2</v>
          </cell>
          <cell r="AW56">
            <v>4.3903638617647053E-2</v>
          </cell>
          <cell r="AX56">
            <v>5.2892894479166667E-2</v>
          </cell>
          <cell r="AY56">
            <v>5.4643117285714284E-2</v>
          </cell>
          <cell r="AZ56">
            <v>5.2647718970840481E-2</v>
          </cell>
        </row>
        <row r="57">
          <cell r="A57" t="str">
            <v>P BG05/17</v>
          </cell>
          <cell r="AS57">
            <v>71.028086999999999</v>
          </cell>
          <cell r="AT57">
            <v>35.897350837889654</v>
          </cell>
          <cell r="AU57">
            <v>33.165914509736844</v>
          </cell>
          <cell r="AV57">
            <v>36.892282181759995</v>
          </cell>
          <cell r="AW57">
            <v>41.689764543470588</v>
          </cell>
          <cell r="AX57">
            <v>50.225730401597218</v>
          </cell>
          <cell r="AY57">
            <v>51.14818937057143</v>
          </cell>
          <cell r="AZ57">
            <v>49.280415057015446</v>
          </cell>
        </row>
        <row r="58">
          <cell r="A58" t="str">
            <v>P BG06/27</v>
          </cell>
          <cell r="AS58">
            <v>18.979555999999999</v>
          </cell>
          <cell r="AT58">
            <v>9.6032626555310348</v>
          </cell>
          <cell r="AU58">
            <v>8.8344029826315804</v>
          </cell>
          <cell r="AV58">
            <v>9.8269953523200009</v>
          </cell>
          <cell r="AW58">
            <v>11.104900488117647</v>
          </cell>
          <cell r="AX58">
            <v>13.37862528513889</v>
          </cell>
          <cell r="AY58">
            <v>13.821323218857142</v>
          </cell>
          <cell r="AZ58">
            <v>13.316611071560891</v>
          </cell>
        </row>
        <row r="59">
          <cell r="A59" t="str">
            <v>P BG07/05</v>
          </cell>
          <cell r="AS59">
            <v>4.827248</v>
          </cell>
          <cell r="AT59">
            <v>2.4424876139034484</v>
          </cell>
          <cell r="AU59">
            <v>2.259777635131579</v>
          </cell>
          <cell r="AV59">
            <v>2.5136757244800001</v>
          </cell>
          <cell r="AW59">
            <v>2.840554796147059</v>
          </cell>
          <cell r="AX59">
            <v>3.4221574754513893</v>
          </cell>
          <cell r="AY59">
            <v>3.5353964675714291</v>
          </cell>
          <cell r="AZ59">
            <v>3.4062946793825053</v>
          </cell>
        </row>
        <row r="60">
          <cell r="A60" t="str">
            <v>P BG08/19</v>
          </cell>
          <cell r="AS60">
            <v>40.782457730000004</v>
          </cell>
          <cell r="AT60">
            <v>20.635079836392485</v>
          </cell>
          <cell r="AU60">
            <v>19.091474827894739</v>
          </cell>
          <cell r="AV60">
            <v>21.236504014080001</v>
          </cell>
          <cell r="AW60">
            <v>23.99810463322618</v>
          </cell>
          <cell r="AX60">
            <v>28.911708824858685</v>
          </cell>
          <cell r="AY60">
            <v>29.868395590818572</v>
          </cell>
          <cell r="AZ60">
            <v>28.77769379358628</v>
          </cell>
        </row>
        <row r="61">
          <cell r="A61" t="str">
            <v>P BG09/09</v>
          </cell>
          <cell r="AS61">
            <v>2.4731907999999998</v>
          </cell>
          <cell r="AT61">
            <v>1.2513833753351722</v>
          </cell>
          <cell r="AU61">
            <v>1.1577735473684212</v>
          </cell>
          <cell r="AV61">
            <v>1.2878555904</v>
          </cell>
          <cell r="AW61">
            <v>1.4553286800000003</v>
          </cell>
          <cell r="AX61">
            <v>1.7533066836406253</v>
          </cell>
          <cell r="AY61">
            <v>1.8113234999785717</v>
          </cell>
          <cell r="AZ61">
            <v>1.7451795455506007</v>
          </cell>
        </row>
        <row r="62">
          <cell r="A62" t="str">
            <v>P BG10/20</v>
          </cell>
          <cell r="AS62">
            <v>10.077318999999999</v>
          </cell>
          <cell r="AT62">
            <v>5.0989149177448274</v>
          </cell>
          <cell r="AU62">
            <v>4.7174911957894743</v>
          </cell>
          <cell r="AV62">
            <v>5.2475265331200003</v>
          </cell>
          <cell r="AW62">
            <v>5.9299163040000007</v>
          </cell>
          <cell r="AX62">
            <v>7.14</v>
          </cell>
          <cell r="AY62">
            <v>7.3804614445714281</v>
          </cell>
          <cell r="AZ62">
            <v>7.1109497281646661</v>
          </cell>
        </row>
        <row r="63">
          <cell r="A63" t="str">
            <v>P BG11/10</v>
          </cell>
          <cell r="AS63">
            <v>4.0136520000000004</v>
          </cell>
          <cell r="AT63">
            <v>2.0308248709241381</v>
          </cell>
          <cell r="AU63">
            <v>1.8789093197368423</v>
          </cell>
          <cell r="AV63">
            <v>2.0900148191999999</v>
          </cell>
          <cell r="AW63">
            <v>2.3618009120588237</v>
          </cell>
          <cell r="AX63">
            <v>2.8453788878472221</v>
          </cell>
          <cell r="AY63">
            <v>2.9395323099999997</v>
          </cell>
          <cell r="AZ63">
            <v>2.8321896452830191</v>
          </cell>
        </row>
        <row r="64">
          <cell r="A64" t="str">
            <v>P BG12/15</v>
          </cell>
          <cell r="AS64">
            <v>64.416051999999993</v>
          </cell>
          <cell r="AT64">
            <v>32.317945422917241</v>
          </cell>
          <cell r="AU64">
            <v>29.900918728026316</v>
          </cell>
          <cell r="AV64">
            <v>33.260446681919994</v>
          </cell>
          <cell r="AW64">
            <v>37.585644296085299</v>
          </cell>
          <cell r="AX64">
            <v>45.28</v>
          </cell>
          <cell r="AY64">
            <v>46.779648206757138</v>
          </cell>
          <cell r="AZ64">
            <v>45.07139955919039</v>
          </cell>
        </row>
        <row r="65">
          <cell r="A65" t="str">
            <v>P BG13/30</v>
          </cell>
          <cell r="AS65">
            <v>35.145193999999996</v>
          </cell>
          <cell r="AT65">
            <v>17.78274102205517</v>
          </cell>
          <cell r="AU65">
            <v>16.452504851447369</v>
          </cell>
          <cell r="AV65">
            <v>18.30103166304</v>
          </cell>
          <cell r="AW65">
            <v>20.680902898614708</v>
          </cell>
          <cell r="AX65">
            <v>24.915311103864582</v>
          </cell>
          <cell r="AY65">
            <v>25.739757301328574</v>
          </cell>
          <cell r="AZ65">
            <v>24.799820656137225</v>
          </cell>
        </row>
        <row r="66">
          <cell r="A66" t="str">
            <v>P BG14/31</v>
          </cell>
          <cell r="AS66">
            <v>39.326218999999995</v>
          </cell>
          <cell r="AT66">
            <v>37.846574907496553</v>
          </cell>
          <cell r="AU66">
            <v>12.805693436052632</v>
          </cell>
          <cell r="AV66">
            <v>14.244481503359998</v>
          </cell>
          <cell r="AW66">
            <v>16.096837734058823</v>
          </cell>
          <cell r="AX66">
            <v>19.392660073819442</v>
          </cell>
          <cell r="AY66">
            <v>20.034362069428571</v>
          </cell>
          <cell r="AZ66">
            <v>19.302768882607204</v>
          </cell>
        </row>
        <row r="67">
          <cell r="A67" t="str">
            <v>P BG15/12</v>
          </cell>
          <cell r="AS67">
            <v>7.4635847300000009</v>
          </cell>
          <cell r="AT67">
            <v>3.7764194543855867</v>
          </cell>
          <cell r="AU67">
            <v>3.4929644261842112</v>
          </cell>
          <cell r="AV67">
            <v>3.88541763936</v>
          </cell>
          <cell r="AW67">
            <v>4.3906784009705886</v>
          </cell>
          <cell r="AX67">
            <v>5.2896683889236114</v>
          </cell>
          <cell r="AY67">
            <v>5.4647032087142859</v>
          </cell>
          <cell r="AZ67">
            <v>5.2651490815780448</v>
          </cell>
        </row>
        <row r="68">
          <cell r="A68" t="str">
            <v>P BG16/08$</v>
          </cell>
          <cell r="AS68">
            <v>129.19551822</v>
          </cell>
          <cell r="AT68">
            <v>46.692730030338616</v>
          </cell>
          <cell r="AU68">
            <v>60.479839173157892</v>
          </cell>
          <cell r="AV68">
            <v>67.275072195839996</v>
          </cell>
          <cell r="AW68">
            <v>76.023540424110536</v>
          </cell>
          <cell r="AX68">
            <v>91.58933583169707</v>
          </cell>
          <cell r="AY68">
            <v>94.620021635294449</v>
          </cell>
          <cell r="AZ68">
            <v>91.164789922630973</v>
          </cell>
        </row>
        <row r="69">
          <cell r="A69" t="str">
            <v>P BG17/08</v>
          </cell>
          <cell r="AS69">
            <v>1602.7065459999999</v>
          </cell>
          <cell r="AT69">
            <v>810.87681424477239</v>
          </cell>
          <cell r="AU69">
            <v>750.21924813868418</v>
          </cell>
          <cell r="AV69">
            <v>830.20559550624012</v>
          </cell>
          <cell r="AW69">
            <v>938.16575548934213</v>
          </cell>
          <cell r="AX69">
            <v>1130.25</v>
          </cell>
          <cell r="AY69">
            <v>1167.6549603804178</v>
          </cell>
          <cell r="AZ69">
            <v>1125.0157981943642</v>
          </cell>
        </row>
        <row r="70">
          <cell r="A70" t="str">
            <v>P BG18/18</v>
          </cell>
          <cell r="AS70">
            <v>4376.41037805</v>
          </cell>
          <cell r="AT70">
            <v>2214.2996442655131</v>
          </cell>
          <cell r="AU70">
            <v>2048.6591626946056</v>
          </cell>
          <cell r="AV70">
            <v>2278.836963840959</v>
          </cell>
          <cell r="AW70">
            <v>2331.9793780223317</v>
          </cell>
          <cell r="AX70">
            <v>2812.71</v>
          </cell>
          <cell r="AY70">
            <v>2909.9685922692502</v>
          </cell>
          <cell r="AZ70">
            <v>2803.7055034526134</v>
          </cell>
        </row>
        <row r="71">
          <cell r="A71" t="str">
            <v>P BG19/31</v>
          </cell>
          <cell r="AS71">
            <v>7547.1691973999996</v>
          </cell>
          <cell r="AT71">
            <v>3794.490857616152</v>
          </cell>
          <cell r="AU71">
            <v>3532.8540889342112</v>
          </cell>
          <cell r="AV71">
            <v>3929.2607404569594</v>
          </cell>
          <cell r="AW71">
            <v>4333.30287142836</v>
          </cell>
          <cell r="AX71">
            <v>5231.2419103652901</v>
          </cell>
          <cell r="AY71">
            <v>5400.25503473955</v>
          </cell>
          <cell r="AZ71">
            <v>5203.0543563839392</v>
          </cell>
        </row>
        <row r="72">
          <cell r="A72" t="str">
            <v>P EL/ARP-61</v>
          </cell>
          <cell r="AS72">
            <v>63.718092299999995</v>
          </cell>
          <cell r="AT72">
            <v>22.873817633596552</v>
          </cell>
          <cell r="AU72">
            <v>20.563081344473687</v>
          </cell>
          <cell r="AV72">
            <v>22.2475129344</v>
          </cell>
          <cell r="AW72">
            <v>25.140585514024117</v>
          </cell>
          <cell r="AX72">
            <v>30.288112103699653</v>
          </cell>
          <cell r="AY72">
            <v>31.290343974221432</v>
          </cell>
          <cell r="AZ72">
            <v>30.147717002346489</v>
          </cell>
        </row>
        <row r="73">
          <cell r="A73" t="str">
            <v>P EL/ARP-68</v>
          </cell>
          <cell r="AS73">
            <v>0</v>
          </cell>
          <cell r="AT73">
            <v>0</v>
          </cell>
          <cell r="AU73">
            <v>0</v>
          </cell>
          <cell r="AV73">
            <v>0</v>
          </cell>
          <cell r="AW73">
            <v>0</v>
          </cell>
          <cell r="AX73">
            <v>0</v>
          </cell>
          <cell r="AY73">
            <v>0</v>
          </cell>
          <cell r="AZ73">
            <v>0</v>
          </cell>
        </row>
        <row r="74">
          <cell r="A74" t="str">
            <v>P EL/USD-74</v>
          </cell>
          <cell r="AS74">
            <v>13.7134725</v>
          </cell>
          <cell r="AT74">
            <v>6.938733357982759</v>
          </cell>
          <cell r="AU74">
            <v>6.4196817576315794</v>
          </cell>
          <cell r="AV74">
            <v>7.1409672979199996</v>
          </cell>
          <cell r="AW74">
            <v>8.0695806184117647</v>
          </cell>
          <cell r="AX74">
            <v>9.7218246500694434</v>
          </cell>
          <cell r="AY74">
            <v>10.043519263142858</v>
          </cell>
          <cell r="AZ74">
            <v>9.6767608787650108</v>
          </cell>
        </row>
        <row r="75">
          <cell r="A75" t="str">
            <v>P EL/USD-79</v>
          </cell>
          <cell r="AS75">
            <v>58.441785000000003</v>
          </cell>
          <cell r="AT75">
            <v>29.570334069620692</v>
          </cell>
          <cell r="AU75">
            <v>27.358327947631579</v>
          </cell>
          <cell r="AV75">
            <v>30.432182244479996</v>
          </cell>
          <cell r="AW75">
            <v>34.389591411989414</v>
          </cell>
          <cell r="AX75">
            <v>41.43084867555833</v>
          </cell>
          <cell r="AY75">
            <v>42.801793052125703</v>
          </cell>
          <cell r="AZ75">
            <v>41.238803421003077</v>
          </cell>
        </row>
        <row r="76">
          <cell r="A76" t="str">
            <v>P EL/USD-91 (FRN)</v>
          </cell>
        </row>
        <row r="77">
          <cell r="A77" t="str">
            <v>PRESTAMOS GARANTIZADOS NACION</v>
          </cell>
          <cell r="AR77">
            <v>0</v>
          </cell>
          <cell r="AS77">
            <v>14104.01541073</v>
          </cell>
          <cell r="AT77">
            <v>14090.301312329999</v>
          </cell>
          <cell r="AU77">
            <v>20033.588941934631</v>
          </cell>
          <cell r="AV77">
            <v>20018.663548934634</v>
          </cell>
          <cell r="AW77">
            <v>19899.46</v>
          </cell>
          <cell r="AX77">
            <v>19509.277184321039</v>
          </cell>
          <cell r="AY77">
            <v>0</v>
          </cell>
          <cell r="AZ77">
            <v>0</v>
          </cell>
        </row>
        <row r="79">
          <cell r="A79" t="str">
            <v>Préstamos Garantizados a Tasa Fija</v>
          </cell>
          <cell r="AR79">
            <v>0</v>
          </cell>
          <cell r="AS79">
            <v>14053.28908473</v>
          </cell>
          <cell r="AT79">
            <v>14039.574986329999</v>
          </cell>
          <cell r="AU79">
            <v>19960.046442999992</v>
          </cell>
          <cell r="AV79">
            <v>19945.121049999994</v>
          </cell>
          <cell r="AW79">
            <v>19816.68</v>
          </cell>
          <cell r="AX79">
            <v>19435.734685385298</v>
          </cell>
        </row>
        <row r="80">
          <cell r="A80" t="str">
            <v>Préstamos Garantizados a Tasa Variable</v>
          </cell>
          <cell r="AR80">
            <v>0</v>
          </cell>
          <cell r="AS80">
            <v>50.726326</v>
          </cell>
          <cell r="AT80">
            <v>50.726326</v>
          </cell>
          <cell r="AU80">
            <v>73.542498934640008</v>
          </cell>
          <cell r="AV80">
            <v>73.542498934640008</v>
          </cell>
          <cell r="AW80">
            <v>82.78</v>
          </cell>
          <cell r="AX80">
            <v>73.542498935740014</v>
          </cell>
        </row>
        <row r="82">
          <cell r="A82" t="str">
            <v xml:space="preserve">TITULOS  GOBIERNOS LOCALES </v>
          </cell>
        </row>
        <row r="83">
          <cell r="A83" t="str">
            <v>x</v>
          </cell>
        </row>
        <row r="84">
          <cell r="A84" t="str">
            <v>BPRV</v>
          </cell>
          <cell r="C84" t="str">
            <v>BONOS PROVINCIALES Y MUNICIPALES</v>
          </cell>
          <cell r="T84">
            <v>23.83</v>
          </cell>
          <cell r="U84">
            <v>23.83</v>
          </cell>
          <cell r="V84">
            <v>23.83</v>
          </cell>
          <cell r="W84">
            <v>54.72</v>
          </cell>
          <cell r="X84">
            <v>58.109166666666667</v>
          </cell>
          <cell r="Y84">
            <v>56.806666666666658</v>
          </cell>
          <cell r="Z84">
            <v>90.26</v>
          </cell>
          <cell r="AA84">
            <v>84.808333333333337</v>
          </cell>
          <cell r="AB84">
            <v>84.597773809523815</v>
          </cell>
          <cell r="AC84">
            <v>85.950214285714281</v>
          </cell>
          <cell r="AD84">
            <v>89.659553571428575</v>
          </cell>
          <cell r="AE84">
            <v>76.855333333333334</v>
          </cell>
          <cell r="AF84">
            <v>76.88817499999999</v>
          </cell>
          <cell r="AG84">
            <v>153.04475476190478</v>
          </cell>
          <cell r="AH84">
            <v>259.68244166666665</v>
          </cell>
          <cell r="AI84">
            <v>259.2058428571429</v>
          </cell>
          <cell r="AJ84">
            <v>301.18485122193601</v>
          </cell>
          <cell r="AK84">
            <v>515.38079685573848</v>
          </cell>
          <cell r="AL84">
            <v>561.02758677025759</v>
          </cell>
          <cell r="AM84">
            <v>802.51744070741472</v>
          </cell>
          <cell r="AN84">
            <v>825.51931213642445</v>
          </cell>
          <cell r="AO84">
            <v>792.37860580210588</v>
          </cell>
          <cell r="AP84">
            <v>800.11608370955105</v>
          </cell>
          <cell r="AQ84">
            <v>810.9946435543643</v>
          </cell>
          <cell r="AR84">
            <v>810.9946435543643</v>
          </cell>
          <cell r="AS84">
            <v>835.31673860220019</v>
          </cell>
          <cell r="AT84">
            <v>830.47793264981919</v>
          </cell>
          <cell r="AU84">
            <v>824.69057980055504</v>
          </cell>
          <cell r="AV84">
            <v>819.97055344817409</v>
          </cell>
          <cell r="AW84">
            <v>780.84117884935836</v>
          </cell>
          <cell r="AX84">
            <v>792.01019196364405</v>
          </cell>
          <cell r="AY84">
            <v>775.55930115194485</v>
          </cell>
          <cell r="AZ84">
            <v>775.55930115194485</v>
          </cell>
          <cell r="BA84">
            <v>528.73486344349578</v>
          </cell>
        </row>
        <row r="85">
          <cell r="A85" t="str">
            <v>GPTdF04-Albatros</v>
          </cell>
          <cell r="B85" t="str">
            <v>ABAX1</v>
          </cell>
          <cell r="T85">
            <v>0</v>
          </cell>
          <cell r="U85">
            <v>0</v>
          </cell>
          <cell r="V85">
            <v>0</v>
          </cell>
          <cell r="W85">
            <v>0</v>
          </cell>
          <cell r="X85">
            <v>0</v>
          </cell>
          <cell r="Y85">
            <v>0</v>
          </cell>
          <cell r="Z85">
            <v>0</v>
          </cell>
          <cell r="AA85">
            <v>0</v>
          </cell>
          <cell r="AB85">
            <v>9.0269999999999992</v>
          </cell>
          <cell r="AC85">
            <v>9.0269999999999992</v>
          </cell>
          <cell r="AD85">
            <v>12.614000000000001</v>
          </cell>
          <cell r="AE85">
            <v>14.414</v>
          </cell>
          <cell r="AF85">
            <v>14.966299999999999</v>
          </cell>
          <cell r="AG85">
            <v>14.687099999999999</v>
          </cell>
          <cell r="AH85">
            <v>13.871149999999998</v>
          </cell>
          <cell r="AI85">
            <v>13.055199999999999</v>
          </cell>
          <cell r="AJ85">
            <v>12.239249999999998</v>
          </cell>
          <cell r="AK85">
            <v>11.419099999999998</v>
          </cell>
          <cell r="AL85">
            <v>10.603449999999997</v>
          </cell>
          <cell r="AM85">
            <v>9.9564000000000004</v>
          </cell>
          <cell r="AN85">
            <v>9.1360500000000009</v>
          </cell>
          <cell r="AO85">
            <v>8.3179999999999996</v>
          </cell>
          <cell r="AP85">
            <v>7.4861999999999993</v>
          </cell>
          <cell r="AQ85">
            <v>6.6543999999999981</v>
          </cell>
          <cell r="AR85">
            <v>6.6543999999999981</v>
          </cell>
          <cell r="AS85">
            <v>5.8225999999999996</v>
          </cell>
          <cell r="AT85">
            <v>4.9907999999999983</v>
          </cell>
          <cell r="AU85">
            <v>4.1589999999999998</v>
          </cell>
          <cell r="AV85">
            <v>3.327199999999999</v>
          </cell>
          <cell r="AW85">
            <v>2.4953999999999983</v>
          </cell>
          <cell r="AX85">
            <v>1.6635999999999995</v>
          </cell>
          <cell r="AY85">
            <v>0.83179999999999887</v>
          </cell>
          <cell r="AZ85">
            <v>0.83179999999999887</v>
          </cell>
        </row>
        <row r="86">
          <cell r="A86" t="str">
            <v>GPM02</v>
          </cell>
          <cell r="B86" t="str">
            <v>BACX1</v>
          </cell>
          <cell r="T86">
            <v>0</v>
          </cell>
          <cell r="U86">
            <v>0</v>
          </cell>
          <cell r="V86">
            <v>0</v>
          </cell>
          <cell r="W86">
            <v>0</v>
          </cell>
          <cell r="X86">
            <v>0</v>
          </cell>
          <cell r="Y86">
            <v>0</v>
          </cell>
          <cell r="Z86">
            <v>0</v>
          </cell>
          <cell r="AA86">
            <v>7.43</v>
          </cell>
          <cell r="AB86">
            <v>7.18</v>
          </cell>
          <cell r="AC86">
            <v>6.68</v>
          </cell>
          <cell r="AD86">
            <v>6.68</v>
          </cell>
          <cell r="AE86">
            <v>6.68</v>
          </cell>
          <cell r="AF86">
            <v>6.73</v>
          </cell>
          <cell r="AG86">
            <v>7.8049999999999997</v>
          </cell>
          <cell r="AH86">
            <v>7.8049999999999997</v>
          </cell>
          <cell r="AI86">
            <v>7.8049999999999997</v>
          </cell>
          <cell r="AJ86">
            <v>7.8049999999999997</v>
          </cell>
          <cell r="AK86">
            <v>9.2050000000000001</v>
          </cell>
          <cell r="AL86">
            <v>11.055</v>
          </cell>
          <cell r="AM86">
            <v>8.1199999999999992</v>
          </cell>
          <cell r="AN86">
            <v>8.1199999999999992</v>
          </cell>
          <cell r="AO86">
            <v>9.1199999999999992</v>
          </cell>
          <cell r="AP86">
            <v>9.1199999999999992</v>
          </cell>
          <cell r="AQ86">
            <v>9.1199999999999992</v>
          </cell>
          <cell r="AR86">
            <v>9.1199999999999992</v>
          </cell>
          <cell r="AS86">
            <v>9.6199999999999992</v>
          </cell>
          <cell r="AT86">
            <v>9.6199999999999992</v>
          </cell>
          <cell r="AU86">
            <v>9.6199999999999992</v>
          </cell>
          <cell r="AV86">
            <v>9.6199999999999992</v>
          </cell>
          <cell r="AW86">
            <v>9.6199999999999992</v>
          </cell>
          <cell r="AX86">
            <v>9.6199999999999992</v>
          </cell>
          <cell r="AY86">
            <v>9.5739999999999998</v>
          </cell>
          <cell r="AZ86">
            <v>9.5739999999999998</v>
          </cell>
        </row>
        <row r="87">
          <cell r="A87" t="str">
            <v>BGBX1</v>
          </cell>
          <cell r="B87" t="str">
            <v>BGBX1</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25.315246465418419</v>
          </cell>
          <cell r="AL87">
            <v>21.393000000000001</v>
          </cell>
          <cell r="AM87">
            <v>19.831499999999998</v>
          </cell>
          <cell r="AN87">
            <v>21.08925</v>
          </cell>
          <cell r="AO87">
            <v>15.515559896666668</v>
          </cell>
          <cell r="AP87">
            <v>14.878499999999999</v>
          </cell>
          <cell r="AQ87">
            <v>16.046213131456796</v>
          </cell>
          <cell r="AR87">
            <v>16.046213131456796</v>
          </cell>
          <cell r="AS87">
            <v>15.48381436968155</v>
          </cell>
          <cell r="AT87">
            <v>15.48381436968155</v>
          </cell>
          <cell r="AU87">
            <v>17.861799999999999</v>
          </cell>
          <cell r="AV87">
            <v>17.916514999999997</v>
          </cell>
          <cell r="AW87">
            <v>16.94753</v>
          </cell>
          <cell r="AX87">
            <v>16.94753</v>
          </cell>
          <cell r="AY87">
            <v>15.336084999999999</v>
          </cell>
          <cell r="AZ87">
            <v>15.336084999999999</v>
          </cell>
        </row>
        <row r="88">
          <cell r="A88" t="str">
            <v>BAPF1</v>
          </cell>
          <cell r="B88" t="str">
            <v>BAPF1</v>
          </cell>
          <cell r="T88">
            <v>0</v>
          </cell>
          <cell r="U88">
            <v>0</v>
          </cell>
          <cell r="V88">
            <v>0</v>
          </cell>
          <cell r="W88">
            <v>0</v>
          </cell>
          <cell r="X88">
            <v>0</v>
          </cell>
          <cell r="Y88">
            <v>0</v>
          </cell>
          <cell r="Z88">
            <v>34.89</v>
          </cell>
          <cell r="AA88">
            <v>35.43</v>
          </cell>
          <cell r="AB88">
            <v>30.44</v>
          </cell>
          <cell r="AC88">
            <v>28.29</v>
          </cell>
          <cell r="AD88">
            <v>28.29</v>
          </cell>
          <cell r="AE88">
            <v>28.29</v>
          </cell>
          <cell r="AF88">
            <v>30.29</v>
          </cell>
          <cell r="AG88">
            <v>32.01</v>
          </cell>
          <cell r="AH88">
            <v>33.46</v>
          </cell>
          <cell r="AI88">
            <v>37.46</v>
          </cell>
          <cell r="AJ88">
            <v>44.182000000000002</v>
          </cell>
          <cell r="AK88">
            <v>60.314999999999998</v>
          </cell>
          <cell r="AL88">
            <v>80.965000000000003</v>
          </cell>
          <cell r="AM88">
            <v>87.8</v>
          </cell>
          <cell r="AN88">
            <v>97.644999999999996</v>
          </cell>
          <cell r="AO88">
            <v>105.057</v>
          </cell>
          <cell r="AP88">
            <v>111.072</v>
          </cell>
          <cell r="AQ88">
            <v>116.82</v>
          </cell>
          <cell r="AR88">
            <v>116.82</v>
          </cell>
          <cell r="AS88">
            <v>118.898</v>
          </cell>
          <cell r="AT88">
            <v>118.898</v>
          </cell>
          <cell r="AU88">
            <v>118.898</v>
          </cell>
          <cell r="AV88">
            <v>118.898</v>
          </cell>
          <cell r="AW88">
            <v>118.898</v>
          </cell>
          <cell r="AX88">
            <v>118.898</v>
          </cell>
          <cell r="AY88">
            <v>117.398</v>
          </cell>
          <cell r="AZ88">
            <v>117.398</v>
          </cell>
        </row>
        <row r="89">
          <cell r="A89" t="str">
            <v>BAPF4</v>
          </cell>
          <cell r="B89" t="str">
            <v>BAPF4</v>
          </cell>
          <cell r="T89">
            <v>0</v>
          </cell>
          <cell r="U89">
            <v>0</v>
          </cell>
          <cell r="V89">
            <v>0</v>
          </cell>
          <cell r="W89">
            <v>0</v>
          </cell>
          <cell r="X89">
            <v>0</v>
          </cell>
          <cell r="Y89">
            <v>0</v>
          </cell>
          <cell r="Z89">
            <v>0</v>
          </cell>
          <cell r="AA89">
            <v>0</v>
          </cell>
          <cell r="AB89">
            <v>0</v>
          </cell>
          <cell r="AC89">
            <v>5</v>
          </cell>
          <cell r="AD89">
            <v>3</v>
          </cell>
          <cell r="AE89">
            <v>3</v>
          </cell>
          <cell r="AF89">
            <v>3</v>
          </cell>
          <cell r="AG89">
            <v>3</v>
          </cell>
          <cell r="AH89">
            <v>3</v>
          </cell>
          <cell r="AI89">
            <v>4</v>
          </cell>
          <cell r="AJ89">
            <v>4.6529999999999996</v>
          </cell>
          <cell r="AK89">
            <v>4.1529999999999996</v>
          </cell>
          <cell r="AL89">
            <v>3.653</v>
          </cell>
          <cell r="AM89">
            <v>3.653</v>
          </cell>
          <cell r="AN89">
            <v>3.653</v>
          </cell>
          <cell r="AO89">
            <v>0</v>
          </cell>
          <cell r="AP89">
            <v>0</v>
          </cell>
          <cell r="AQ89">
            <v>0</v>
          </cell>
          <cell r="AR89">
            <v>0</v>
          </cell>
          <cell r="AS89">
            <v>0</v>
          </cell>
          <cell r="AT89">
            <v>0</v>
          </cell>
          <cell r="AU89">
            <v>0</v>
          </cell>
          <cell r="AV89">
            <v>0</v>
          </cell>
          <cell r="AW89">
            <v>0</v>
          </cell>
          <cell r="AX89">
            <v>0</v>
          </cell>
          <cell r="AY89">
            <v>0</v>
          </cell>
          <cell r="AZ89">
            <v>0</v>
          </cell>
        </row>
        <row r="90">
          <cell r="A90" t="str">
            <v>BAPX5</v>
          </cell>
          <cell r="B90" t="str">
            <v>BAPX5</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17.218149</v>
          </cell>
          <cell r="AN90">
            <v>17.3728555</v>
          </cell>
          <cell r="AO90">
            <v>16.433194439126666</v>
          </cell>
          <cell r="AP90">
            <v>1.177527</v>
          </cell>
          <cell r="AQ90">
            <v>17.912158487029057</v>
          </cell>
          <cell r="AR90">
            <v>17.912158487029057</v>
          </cell>
          <cell r="AS90">
            <v>18.129660496534786</v>
          </cell>
          <cell r="AT90">
            <v>18.129660496534786</v>
          </cell>
          <cell r="AU90">
            <v>20.913992</v>
          </cell>
          <cell r="AV90">
            <v>20.978056599999999</v>
          </cell>
          <cell r="AW90">
            <v>0.12962700000000002</v>
          </cell>
          <cell r="AX90">
            <v>18.979654400000001</v>
          </cell>
          <cell r="AY90">
            <v>17.9566874</v>
          </cell>
          <cell r="AZ90">
            <v>17.9566874</v>
          </cell>
        </row>
        <row r="91">
          <cell r="A91" t="str">
            <v>BPB2D</v>
          </cell>
          <cell r="B91" t="str">
            <v>BPB2D</v>
          </cell>
          <cell r="T91">
            <v>15</v>
          </cell>
          <cell r="U91">
            <v>15</v>
          </cell>
          <cell r="V91">
            <v>15</v>
          </cell>
          <cell r="W91">
            <v>15</v>
          </cell>
          <cell r="X91">
            <v>14.98</v>
          </cell>
          <cell r="Y91">
            <v>14.98</v>
          </cell>
          <cell r="Z91">
            <v>14.98</v>
          </cell>
          <cell r="AA91">
            <v>14.98</v>
          </cell>
          <cell r="AB91">
            <v>14.98</v>
          </cell>
          <cell r="AC91">
            <v>14.98</v>
          </cell>
          <cell r="AD91">
            <v>14.98</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row>
        <row r="92">
          <cell r="A92" t="str">
            <v>BPB3C</v>
          </cell>
          <cell r="B92" t="str">
            <v>BPB3C</v>
          </cell>
          <cell r="T92">
            <v>5</v>
          </cell>
          <cell r="U92">
            <v>5</v>
          </cell>
          <cell r="V92">
            <v>5</v>
          </cell>
          <cell r="W92">
            <v>5</v>
          </cell>
          <cell r="X92">
            <v>8</v>
          </cell>
          <cell r="Y92">
            <v>8</v>
          </cell>
          <cell r="Z92">
            <v>8</v>
          </cell>
          <cell r="AA92">
            <v>3.25</v>
          </cell>
          <cell r="AB92">
            <v>2.0499999999999998</v>
          </cell>
          <cell r="AC92">
            <v>2.0499999999999998</v>
          </cell>
          <cell r="AD92">
            <v>2.0499999999999998</v>
          </cell>
          <cell r="AE92">
            <v>2.0499999999999998</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row>
        <row r="93">
          <cell r="A93" t="str">
            <v>BPBA1</v>
          </cell>
          <cell r="B93" t="str">
            <v>BPBA1</v>
          </cell>
          <cell r="T93">
            <v>3.83</v>
          </cell>
          <cell r="U93">
            <v>3.83</v>
          </cell>
          <cell r="V93">
            <v>3.83</v>
          </cell>
          <cell r="W93">
            <v>3.83</v>
          </cell>
          <cell r="X93">
            <v>2.2200000000000002</v>
          </cell>
          <cell r="Y93">
            <v>2.2200000000000002</v>
          </cell>
          <cell r="Z93">
            <v>2.2200000000000002</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row>
        <row r="94">
          <cell r="A94" t="str">
            <v>GPBX7</v>
          </cell>
          <cell r="B94" t="str">
            <v>GPBX7</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172.35</v>
          </cell>
          <cell r="AL94">
            <v>209.35</v>
          </cell>
          <cell r="AM94">
            <v>204.58</v>
          </cell>
          <cell r="AN94">
            <v>216.41800000000001</v>
          </cell>
          <cell r="AO94">
            <v>222.08099999999999</v>
          </cell>
          <cell r="AP94">
            <v>226.46100000000001</v>
          </cell>
          <cell r="AQ94">
            <v>230.71100000000001</v>
          </cell>
          <cell r="AR94">
            <v>230.71100000000001</v>
          </cell>
          <cell r="AS94">
            <v>255.63704993000002</v>
          </cell>
          <cell r="AT94">
            <v>255.63704993000002</v>
          </cell>
          <cell r="AU94">
            <v>255.63704993000002</v>
          </cell>
          <cell r="AV94">
            <v>255.63704993000002</v>
          </cell>
          <cell r="AW94">
            <v>253.15874100000002</v>
          </cell>
          <cell r="AX94">
            <v>253.15874100000002</v>
          </cell>
          <cell r="AY94">
            <v>252.558741</v>
          </cell>
          <cell r="AZ94">
            <v>252.558741</v>
          </cell>
        </row>
        <row r="95">
          <cell r="A95" t="str">
            <v>GPM07-Aconcagua</v>
          </cell>
          <cell r="B95" t="str">
            <v>MRPX1</v>
          </cell>
          <cell r="T95">
            <v>0</v>
          </cell>
          <cell r="U95">
            <v>0</v>
          </cell>
          <cell r="V95">
            <v>0</v>
          </cell>
          <cell r="W95">
            <v>30.89</v>
          </cell>
          <cell r="X95">
            <v>32.909166666666671</v>
          </cell>
          <cell r="Y95">
            <v>31.606666666666662</v>
          </cell>
          <cell r="Z95">
            <v>30.17</v>
          </cell>
          <cell r="AA95">
            <v>15.033333333333333</v>
          </cell>
          <cell r="AB95">
            <v>14.281666666666668</v>
          </cell>
          <cell r="AC95">
            <v>13.53</v>
          </cell>
          <cell r="AD95">
            <v>13.130375000000001</v>
          </cell>
          <cell r="AE95">
            <v>13.691333333333334</v>
          </cell>
          <cell r="AF95">
            <v>13.535625</v>
          </cell>
          <cell r="AG95">
            <v>12.516583333333335</v>
          </cell>
          <cell r="AH95">
            <v>11.541291666666668</v>
          </cell>
          <cell r="AI95">
            <v>10.653499999999999</v>
          </cell>
          <cell r="AJ95">
            <v>9.7657083333333343</v>
          </cell>
          <cell r="AK95">
            <v>8.8779166666666676</v>
          </cell>
          <cell r="AL95">
            <v>7.990124999999999</v>
          </cell>
          <cell r="AM95">
            <v>7.1023333333333341</v>
          </cell>
          <cell r="AN95">
            <v>6.2145416666666682</v>
          </cell>
          <cell r="AO95">
            <v>5.3267499999999997</v>
          </cell>
          <cell r="AP95">
            <v>4.4389583333333338</v>
          </cell>
          <cell r="AQ95">
            <v>3.5511666666666679</v>
          </cell>
          <cell r="AR95">
            <v>3.5511666666666679</v>
          </cell>
          <cell r="AS95">
            <v>2.6633749999999998</v>
          </cell>
          <cell r="AT95">
            <v>1.775583333333334</v>
          </cell>
          <cell r="AU95">
            <v>0.8877916666666682</v>
          </cell>
          <cell r="AV95">
            <v>0</v>
          </cell>
          <cell r="AW95">
            <v>0</v>
          </cell>
          <cell r="AX95">
            <v>0</v>
          </cell>
          <cell r="AY95">
            <v>0</v>
          </cell>
          <cell r="AZ95">
            <v>0</v>
          </cell>
        </row>
        <row r="96">
          <cell r="A96" t="str">
            <v>MBB1</v>
          </cell>
          <cell r="B96" t="str">
            <v>MBB1</v>
          </cell>
          <cell r="AO96">
            <v>3.53</v>
          </cell>
          <cell r="AP96">
            <v>3.55</v>
          </cell>
          <cell r="AQ96">
            <v>3.55</v>
          </cell>
          <cell r="AR96">
            <v>3.55</v>
          </cell>
          <cell r="AS96">
            <v>3.53</v>
          </cell>
          <cell r="AT96">
            <v>3.53</v>
          </cell>
          <cell r="AU96">
            <v>3.53</v>
          </cell>
          <cell r="AV96">
            <v>3.53</v>
          </cell>
          <cell r="AW96">
            <v>3.53</v>
          </cell>
          <cell r="AX96">
            <v>0</v>
          </cell>
          <cell r="AY96">
            <v>0</v>
          </cell>
          <cell r="AZ96">
            <v>0</v>
          </cell>
        </row>
        <row r="97">
          <cell r="A97" t="str">
            <v>PBAS2</v>
          </cell>
          <cell r="B97" t="str">
            <v>PBAS2</v>
          </cell>
          <cell r="T97">
            <v>0</v>
          </cell>
          <cell r="U97">
            <v>0</v>
          </cell>
          <cell r="V97">
            <v>0</v>
          </cell>
          <cell r="W97">
            <v>0</v>
          </cell>
          <cell r="X97">
            <v>0</v>
          </cell>
          <cell r="Y97">
            <v>0</v>
          </cell>
          <cell r="Z97">
            <v>0</v>
          </cell>
          <cell r="AA97">
            <v>0</v>
          </cell>
          <cell r="AB97">
            <v>0</v>
          </cell>
          <cell r="AC97">
            <v>0</v>
          </cell>
          <cell r="AD97">
            <v>0</v>
          </cell>
          <cell r="AE97">
            <v>0</v>
          </cell>
          <cell r="AF97">
            <v>0</v>
          </cell>
          <cell r="AG97">
            <v>68.62</v>
          </cell>
          <cell r="AH97">
            <v>72.77</v>
          </cell>
          <cell r="AI97">
            <v>65.77</v>
          </cell>
          <cell r="AJ97">
            <v>65.77</v>
          </cell>
          <cell r="AK97">
            <v>61.33</v>
          </cell>
          <cell r="AL97">
            <v>61.07</v>
          </cell>
          <cell r="AM97">
            <v>52.31</v>
          </cell>
          <cell r="AN97">
            <v>60.927999999999997</v>
          </cell>
          <cell r="AO97">
            <v>53.527999999999999</v>
          </cell>
          <cell r="AP97">
            <v>50.552999999999997</v>
          </cell>
          <cell r="AQ97">
            <v>53.783000000000001</v>
          </cell>
          <cell r="AR97">
            <v>53.783000000000001</v>
          </cell>
          <cell r="AS97">
            <v>55.069682799999995</v>
          </cell>
          <cell r="AT97">
            <v>55.069682799999995</v>
          </cell>
          <cell r="AU97">
            <v>55.069682799999995</v>
          </cell>
          <cell r="AV97">
            <v>55.069682799999995</v>
          </cell>
          <cell r="AW97">
            <v>54.324744000000003</v>
          </cell>
          <cell r="AX97">
            <v>54.324744000000003</v>
          </cell>
          <cell r="AY97">
            <v>54.324744000000003</v>
          </cell>
          <cell r="AZ97">
            <v>54.324744000000003</v>
          </cell>
        </row>
        <row r="98">
          <cell r="A98" t="str">
            <v>PBAS3</v>
          </cell>
          <cell r="B98" t="str">
            <v>PBAS3</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20.616107174316941</v>
          </cell>
          <cell r="AK98">
            <v>20.217962295081968</v>
          </cell>
          <cell r="AL98">
            <v>12.709882913114754</v>
          </cell>
          <cell r="AM98">
            <v>0.49004793715846995</v>
          </cell>
          <cell r="AN98">
            <v>0</v>
          </cell>
          <cell r="AO98">
            <v>0</v>
          </cell>
          <cell r="AP98">
            <v>0</v>
          </cell>
          <cell r="AQ98">
            <v>0</v>
          </cell>
          <cell r="AR98">
            <v>0</v>
          </cell>
          <cell r="AS98">
            <v>0</v>
          </cell>
          <cell r="AT98">
            <v>0</v>
          </cell>
          <cell r="AU98">
            <v>0</v>
          </cell>
          <cell r="AV98">
            <v>0</v>
          </cell>
          <cell r="AW98">
            <v>0</v>
          </cell>
          <cell r="AX98">
            <v>0</v>
          </cell>
          <cell r="AY98">
            <v>0</v>
          </cell>
          <cell r="AZ98">
            <v>0</v>
          </cell>
        </row>
        <row r="99">
          <cell r="A99" t="str">
            <v>PBAS9</v>
          </cell>
          <cell r="B99" t="str">
            <v>PBAS9</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1.522486</v>
          </cell>
          <cell r="AM99">
            <v>23.544736608351648</v>
          </cell>
          <cell r="AN99">
            <v>22.734794902271066</v>
          </cell>
          <cell r="AO99">
            <v>0</v>
          </cell>
          <cell r="AP99">
            <v>0</v>
          </cell>
          <cell r="AQ99">
            <v>0</v>
          </cell>
          <cell r="AR99">
            <v>0</v>
          </cell>
          <cell r="AS99">
            <v>0</v>
          </cell>
          <cell r="AT99">
            <v>0</v>
          </cell>
          <cell r="AU99">
            <v>0</v>
          </cell>
          <cell r="AV99">
            <v>0</v>
          </cell>
          <cell r="AW99">
            <v>0</v>
          </cell>
          <cell r="AX99">
            <v>0</v>
          </cell>
          <cell r="AY99">
            <v>0</v>
          </cell>
          <cell r="AZ99">
            <v>0</v>
          </cell>
        </row>
        <row r="100">
          <cell r="A100" t="str">
            <v>PX13D</v>
          </cell>
          <cell r="B100" t="str">
            <v>PX13D</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19.358000000000001</v>
          </cell>
          <cell r="AN100">
            <v>18.257999999999999</v>
          </cell>
          <cell r="AO100">
            <v>16.757999999999999</v>
          </cell>
          <cell r="AP100">
            <v>17.257999999999999</v>
          </cell>
          <cell r="AQ100">
            <v>17.018000000000001</v>
          </cell>
          <cell r="AR100">
            <v>17.018000000000001</v>
          </cell>
          <cell r="AS100">
            <v>17.866399999999999</v>
          </cell>
          <cell r="AT100">
            <v>17.866399999999999</v>
          </cell>
          <cell r="AU100">
            <v>17.866399999999999</v>
          </cell>
          <cell r="AV100">
            <v>17.866399999999999</v>
          </cell>
          <cell r="AW100">
            <v>17.609087000000002</v>
          </cell>
          <cell r="AX100">
            <v>17.609087000000002</v>
          </cell>
          <cell r="AY100">
            <v>17.609087000000002</v>
          </cell>
          <cell r="AZ100">
            <v>17.609087000000002</v>
          </cell>
        </row>
        <row r="101">
          <cell r="A101" t="str">
            <v>PX14D</v>
          </cell>
          <cell r="B101" t="str">
            <v>PX14D</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133.46</v>
          </cell>
          <cell r="AN101">
            <v>133.26</v>
          </cell>
          <cell r="AO101">
            <v>122.16</v>
          </cell>
          <cell r="AP101">
            <v>128.97999999999999</v>
          </cell>
          <cell r="AQ101">
            <v>131.24600000000001</v>
          </cell>
          <cell r="AR101">
            <v>131.24600000000001</v>
          </cell>
          <cell r="AS101">
            <v>135.27529612000001</v>
          </cell>
          <cell r="AT101">
            <v>135.27529612000001</v>
          </cell>
          <cell r="AU101">
            <v>135.27529612000001</v>
          </cell>
          <cell r="AV101">
            <v>135.27529612000001</v>
          </cell>
          <cell r="AW101">
            <v>133.051783</v>
          </cell>
          <cell r="AX101">
            <v>132.85178300000001</v>
          </cell>
          <cell r="AY101">
            <v>132.25178299999999</v>
          </cell>
          <cell r="AZ101">
            <v>132.25178299999999</v>
          </cell>
        </row>
        <row r="102">
          <cell r="A102" t="str">
            <v>PX16P</v>
          </cell>
          <cell r="B102" t="str">
            <v>PX16P</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74.537702400000001</v>
          </cell>
          <cell r="AN102">
            <v>77.702720223561641</v>
          </cell>
          <cell r="AO102">
            <v>80.647323050958903</v>
          </cell>
          <cell r="AP102">
            <v>85.31130024986301</v>
          </cell>
          <cell r="AQ102">
            <v>0</v>
          </cell>
          <cell r="AR102">
            <v>0</v>
          </cell>
          <cell r="AS102">
            <v>0</v>
          </cell>
          <cell r="AT102">
            <v>0</v>
          </cell>
          <cell r="AU102">
            <v>0</v>
          </cell>
          <cell r="AV102">
            <v>0</v>
          </cell>
          <cell r="AW102">
            <v>0</v>
          </cell>
          <cell r="AX102">
            <v>0</v>
          </cell>
          <cell r="AY102">
            <v>0</v>
          </cell>
          <cell r="AZ102">
            <v>0</v>
          </cell>
        </row>
        <row r="103">
          <cell r="A103" t="str">
            <v>PX21</v>
          </cell>
          <cell r="B103" t="str">
            <v>PX21</v>
          </cell>
          <cell r="AN103">
            <v>0</v>
          </cell>
          <cell r="AO103">
            <v>4</v>
          </cell>
          <cell r="AP103">
            <v>18.21</v>
          </cell>
          <cell r="AQ103">
            <v>22.975000000000001</v>
          </cell>
          <cell r="AR103">
            <v>22.975000000000001</v>
          </cell>
          <cell r="AS103">
            <v>22.104406000000001</v>
          </cell>
          <cell r="AT103">
            <v>22.104406000000001</v>
          </cell>
          <cell r="AU103">
            <v>22.104406000000001</v>
          </cell>
          <cell r="AV103">
            <v>22.104406000000001</v>
          </cell>
          <cell r="AW103">
            <v>22.179812999999999</v>
          </cell>
          <cell r="AX103">
            <v>22.179812999999999</v>
          </cell>
          <cell r="AY103">
            <v>22.179812999999999</v>
          </cell>
          <cell r="AZ103">
            <v>22.179812999999999</v>
          </cell>
        </row>
        <row r="104">
          <cell r="A104" t="str">
            <v>PX22D</v>
          </cell>
          <cell r="B104" t="str">
            <v>PX22D</v>
          </cell>
          <cell r="AQ104">
            <v>63.055</v>
          </cell>
          <cell r="AR104">
            <v>63.055</v>
          </cell>
          <cell r="AS104">
            <v>64.794162999999998</v>
          </cell>
          <cell r="AT104">
            <v>64.794162999999998</v>
          </cell>
          <cell r="AU104">
            <v>64.794162999999998</v>
          </cell>
          <cell r="AV104">
            <v>64.794162999999998</v>
          </cell>
          <cell r="AW104">
            <v>63.657798</v>
          </cell>
          <cell r="AX104">
            <v>63.657798</v>
          </cell>
          <cell r="AY104">
            <v>63.657798</v>
          </cell>
          <cell r="AZ104">
            <v>63.657798</v>
          </cell>
        </row>
        <row r="105">
          <cell r="A105" t="str">
            <v>TSEX5</v>
          </cell>
          <cell r="B105" t="str">
            <v>TSEX5</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72.94</v>
          </cell>
          <cell r="AI105">
            <v>73.48</v>
          </cell>
          <cell r="AJ105">
            <v>90.356999999999999</v>
          </cell>
          <cell r="AK105">
            <v>91.507000000000005</v>
          </cell>
          <cell r="AL105">
            <v>92.007000000000005</v>
          </cell>
          <cell r="AM105">
            <v>91.986999999999995</v>
          </cell>
          <cell r="AN105">
            <v>87.112278415353643</v>
          </cell>
          <cell r="AO105">
            <v>87.112278415353643</v>
          </cell>
          <cell r="AP105">
            <v>81.861419554925973</v>
          </cell>
          <cell r="AQ105">
            <v>81.861419554925973</v>
          </cell>
          <cell r="AR105">
            <v>81.861419554925973</v>
          </cell>
          <cell r="AS105">
            <v>76.110933743126651</v>
          </cell>
          <cell r="AT105">
            <v>76.110933743126651</v>
          </cell>
          <cell r="AU105">
            <v>70.00006971245962</v>
          </cell>
          <cell r="AV105">
            <v>70.00006971245962</v>
          </cell>
          <cell r="AW105">
            <v>63.404155849358403</v>
          </cell>
          <cell r="AX105">
            <v>63.404155849358403</v>
          </cell>
          <cell r="AY105">
            <v>56.284691323373536</v>
          </cell>
          <cell r="AZ105">
            <v>56.284691323373536</v>
          </cell>
        </row>
        <row r="106">
          <cell r="A106" t="str">
            <v>TTUX2</v>
          </cell>
          <cell r="B106" t="str">
            <v>TTUX2</v>
          </cell>
          <cell r="T106">
            <v>0</v>
          </cell>
          <cell r="U106">
            <v>0</v>
          </cell>
          <cell r="V106">
            <v>0</v>
          </cell>
          <cell r="W106">
            <v>0</v>
          </cell>
          <cell r="X106">
            <v>0</v>
          </cell>
          <cell r="Y106">
            <v>0</v>
          </cell>
          <cell r="Z106">
            <v>0</v>
          </cell>
          <cell r="AA106">
            <v>8.6850000000000005</v>
          </cell>
          <cell r="AB106">
            <v>6.6391071428571431</v>
          </cell>
          <cell r="AC106">
            <v>6.3932142857142855</v>
          </cell>
          <cell r="AD106">
            <v>8.9151785714285712</v>
          </cell>
          <cell r="AE106">
            <v>8.73</v>
          </cell>
          <cell r="AF106">
            <v>8.3662500000000009</v>
          </cell>
          <cell r="AG106">
            <v>14.40607142857143</v>
          </cell>
          <cell r="AH106">
            <v>44.295000000000002</v>
          </cell>
          <cell r="AI106">
            <v>46.982142857142861</v>
          </cell>
          <cell r="AJ106">
            <v>45.796785714285711</v>
          </cell>
          <cell r="AK106">
            <v>50.690571428571438</v>
          </cell>
          <cell r="AL106">
            <v>48.708642857142863</v>
          </cell>
          <cell r="AM106">
            <v>48.568571428571431</v>
          </cell>
          <cell r="AN106">
            <v>45.874821428571437</v>
          </cell>
          <cell r="AO106">
            <v>42.791499999999999</v>
          </cell>
          <cell r="AP106">
            <v>39.758178571428573</v>
          </cell>
          <cell r="AQ106">
            <v>36.691285714285719</v>
          </cell>
          <cell r="AR106">
            <v>36.691285714285719</v>
          </cell>
          <cell r="AS106">
            <v>34.311357142857148</v>
          </cell>
          <cell r="AT106">
            <v>31.192142857142862</v>
          </cell>
          <cell r="AU106">
            <v>28.072928571428577</v>
          </cell>
          <cell r="AV106">
            <v>24.953714285714291</v>
          </cell>
          <cell r="AW106">
            <v>21.834499999999998</v>
          </cell>
          <cell r="AX106">
            <v>18.715285714285713</v>
          </cell>
          <cell r="AY106">
            <v>15.596071428571431</v>
          </cell>
          <cell r="AZ106">
            <v>15.596071428571431</v>
          </cell>
        </row>
        <row r="108">
          <cell r="A108" t="str">
            <v>PRÉSTAMOS GARANTIZADOS</v>
          </cell>
          <cell r="AS108">
            <v>550.74699784999996</v>
          </cell>
          <cell r="AT108">
            <v>278.66658614662725</v>
          </cell>
          <cell r="AU108">
            <v>252.98580432579075</v>
          </cell>
          <cell r="AV108">
            <v>201.00722209041598</v>
          </cell>
          <cell r="AW108">
            <v>74.79087859405881</v>
          </cell>
          <cell r="AX108">
            <v>90.104286889097224</v>
          </cell>
          <cell r="AY108">
            <v>93.08583250942857</v>
          </cell>
          <cell r="AZ108">
            <v>93.08583250942857</v>
          </cell>
        </row>
        <row r="110">
          <cell r="A110" t="str">
            <v>P GPBX7</v>
          </cell>
          <cell r="AS110">
            <v>255.63704993000002</v>
          </cell>
          <cell r="AT110">
            <v>129.34705822216768</v>
          </cell>
          <cell r="AU110">
            <v>117.68049774803922</v>
          </cell>
          <cell r="AV110">
            <v>93.501807382396791</v>
          </cell>
          <cell r="AW110">
            <v>31.396361566852942</v>
          </cell>
          <cell r="AX110">
            <v>37.824756481979165</v>
          </cell>
          <cell r="AY110">
            <v>39.076375477285708</v>
          </cell>
          <cell r="AZ110">
            <v>39.076375477285708</v>
          </cell>
        </row>
        <row r="111">
          <cell r="A111" t="str">
            <v>P PBAS2</v>
          </cell>
          <cell r="AS111">
            <v>55.069682799999995</v>
          </cell>
          <cell r="AT111">
            <v>27.864120124052413</v>
          </cell>
          <cell r="AU111">
            <v>25.275909051142101</v>
          </cell>
          <cell r="AV111">
            <v>20.082708900288001</v>
          </cell>
          <cell r="AW111">
            <v>5.4007927479999998</v>
          </cell>
          <cell r="AX111">
            <v>6.5066033230555549</v>
          </cell>
          <cell r="AY111">
            <v>6.7219064491428568</v>
          </cell>
          <cell r="AZ111">
            <v>6.7219064491428568</v>
          </cell>
        </row>
        <row r="112">
          <cell r="A112" t="str">
            <v>P PX21</v>
          </cell>
          <cell r="AS112">
            <v>22.104406000000001</v>
          </cell>
          <cell r="AT112">
            <v>11.184372103462069</v>
          </cell>
          <cell r="AU112">
            <v>10.175588793631578</v>
          </cell>
          <cell r="AV112">
            <v>8.0849075385599996</v>
          </cell>
          <cell r="AW112">
            <v>8.3449247673235298</v>
          </cell>
          <cell r="AX112">
            <v>10.053545424756944</v>
          </cell>
          <cell r="AY112">
            <v>10.386216659</v>
          </cell>
          <cell r="AZ112">
            <v>10.386216659</v>
          </cell>
        </row>
        <row r="113">
          <cell r="A113" t="str">
            <v>P PX13D</v>
          </cell>
          <cell r="AS113">
            <v>17.866399999999999</v>
          </cell>
          <cell r="AT113">
            <v>9.0400287503448276</v>
          </cell>
          <cell r="AU113">
            <v>8.2246561894736825</v>
          </cell>
          <cell r="AV113">
            <v>6.5348144639999992</v>
          </cell>
          <cell r="AW113">
            <v>4.1824567532647059</v>
          </cell>
          <cell r="AX113">
            <v>5.0388134259375006</v>
          </cell>
          <cell r="AY113">
            <v>5.205547469571429</v>
          </cell>
          <cell r="AZ113">
            <v>5.205547469571429</v>
          </cell>
        </row>
        <row r="114">
          <cell r="A114" t="str">
            <v>P PX14D</v>
          </cell>
          <cell r="AS114">
            <v>135.27529612000001</v>
          </cell>
          <cell r="AT114">
            <v>68.446501037489924</v>
          </cell>
          <cell r="AU114">
            <v>61.801671139319993</v>
          </cell>
          <cell r="AV114">
            <v>49.1038707462912</v>
          </cell>
          <cell r="AW114">
            <v>16.184006426441176</v>
          </cell>
          <cell r="AX114">
            <v>19.497676527881946</v>
          </cell>
          <cell r="AY114">
            <v>20.142853511857144</v>
          </cell>
          <cell r="AZ114">
            <v>20.142853511857144</v>
          </cell>
        </row>
        <row r="115">
          <cell r="A115" t="str">
            <v>P PX22D</v>
          </cell>
          <cell r="AS115">
            <v>64.794162999999998</v>
          </cell>
          <cell r="AT115">
            <v>32.784505909110344</v>
          </cell>
          <cell r="AU115">
            <v>29.827481404184208</v>
          </cell>
          <cell r="AV115">
            <v>23.699113058879998</v>
          </cell>
          <cell r="AW115">
            <v>9.282336332176472</v>
          </cell>
          <cell r="AX115">
            <v>11.18289170548611</v>
          </cell>
          <cell r="AY115">
            <v>11.552932942571427</v>
          </cell>
          <cell r="AZ115">
            <v>11.552932942571427</v>
          </cell>
        </row>
        <row r="117">
          <cell r="A117" t="str">
            <v>PRESTAMOS GARANTIZADOS PROVINCIAS</v>
          </cell>
          <cell r="AR117">
            <v>0</v>
          </cell>
          <cell r="AS117">
            <v>550.74699784999996</v>
          </cell>
          <cell r="AT117">
            <v>550.74699784999996</v>
          </cell>
          <cell r="AU117">
            <v>550.74699784999996</v>
          </cell>
          <cell r="AV117">
            <v>550.74699784999996</v>
          </cell>
          <cell r="AW117">
            <v>180.94996599999999</v>
          </cell>
          <cell r="AX117">
            <v>180.94996599999999</v>
          </cell>
          <cell r="AY117">
            <v>0</v>
          </cell>
          <cell r="AZ117">
            <v>0</v>
          </cell>
        </row>
        <row r="119">
          <cell r="A119" t="str">
            <v>Préstamos Garantizados a Tasa Fija</v>
          </cell>
          <cell r="AR119">
            <v>0</v>
          </cell>
          <cell r="AS119">
            <v>549.56042785</v>
          </cell>
          <cell r="AT119">
            <v>549.56042785</v>
          </cell>
          <cell r="AU119">
            <v>549.56042785</v>
          </cell>
          <cell r="AV119">
            <v>549.56042785</v>
          </cell>
          <cell r="AW119">
            <v>180.94996599999999</v>
          </cell>
          <cell r="AX119">
            <v>180.94996599999999</v>
          </cell>
        </row>
        <row r="120">
          <cell r="A120" t="str">
            <v>Préstamos Garantizados a Tasa Variable</v>
          </cell>
          <cell r="AR120">
            <v>0</v>
          </cell>
          <cell r="AS120">
            <v>1.1865700000000001</v>
          </cell>
          <cell r="AT120">
            <v>1.1865700000000001</v>
          </cell>
          <cell r="AU120">
            <v>1.1865700000000001</v>
          </cell>
          <cell r="AV120">
            <v>1.1865700000000001</v>
          </cell>
          <cell r="AW120">
            <v>0</v>
          </cell>
          <cell r="AX120">
            <v>0</v>
          </cell>
        </row>
        <row r="123">
          <cell r="A123" t="str">
            <v>Para ingresar un nuevo bono insertar una fila sobre la línea</v>
          </cell>
        </row>
      </sheetData>
      <sheetData sheetId="3" refreshError="1">
        <row r="4">
          <cell r="A4" t="str">
            <v>DNCI</v>
          </cell>
          <cell r="B4" t="str">
            <v>COD SPUB</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P6">
            <v>907.08</v>
          </cell>
          <cell r="Q6">
            <v>367.54200000000009</v>
          </cell>
          <cell r="R6">
            <v>280.00600000000009</v>
          </cell>
          <cell r="S6">
            <v>479.17400000000009</v>
          </cell>
          <cell r="T6">
            <v>159.3900000000001</v>
          </cell>
          <cell r="U6">
            <v>310.96800000000002</v>
          </cell>
          <cell r="V6">
            <v>896.31999999999994</v>
          </cell>
          <cell r="W6">
            <v>28.646710799999997</v>
          </cell>
          <cell r="X6">
            <v>635.18308880000006</v>
          </cell>
          <cell r="Y6">
            <v>869.92535320000013</v>
          </cell>
          <cell r="Z6">
            <v>2017.8847000000001</v>
          </cell>
          <cell r="AA6">
            <v>2180.2895599999997</v>
          </cell>
          <cell r="AB6">
            <v>1771.2895599999997</v>
          </cell>
          <cell r="AC6">
            <v>1382.8862999999999</v>
          </cell>
          <cell r="AD6">
            <v>2015.9843000000001</v>
          </cell>
          <cell r="AE6">
            <v>1299.2433599999999</v>
          </cell>
          <cell r="AF6">
            <v>1165.14536</v>
          </cell>
          <cell r="AG6">
            <v>1593.7741199999998</v>
          </cell>
          <cell r="AH6">
            <v>1899.1471200000001</v>
          </cell>
          <cell r="AI6">
            <v>1772.0404200000003</v>
          </cell>
          <cell r="AJ6">
            <v>1602.8911643199999</v>
          </cell>
          <cell r="AK6">
            <v>1586.0070000000001</v>
          </cell>
          <cell r="AL6">
            <v>1809.5631199999998</v>
          </cell>
          <cell r="AM6">
            <v>1300.3909999999998</v>
          </cell>
          <cell r="AN6">
            <v>1287.6909999999998</v>
          </cell>
          <cell r="AO6">
            <v>1403.3909999999998</v>
          </cell>
          <cell r="AP6">
            <v>2100.2588408500005</v>
          </cell>
          <cell r="AQ6">
            <v>1723.0006400000009</v>
          </cell>
          <cell r="AR6">
            <v>2009.5450492125003</v>
          </cell>
          <cell r="AS6">
            <v>470.86992105249999</v>
          </cell>
          <cell r="AT6">
            <v>1935.1167909999988</v>
          </cell>
          <cell r="AU6">
            <v>1442.3635012799996</v>
          </cell>
          <cell r="AV6">
            <v>1338.8832502800001</v>
          </cell>
          <cell r="AW6">
            <v>1169.10333528</v>
          </cell>
          <cell r="AX6">
            <v>1143.9665181883811</v>
          </cell>
          <cell r="AY6">
            <v>1095.744795188381</v>
          </cell>
          <cell r="AZ6">
            <v>934.23875122999982</v>
          </cell>
        </row>
        <row r="7">
          <cell r="A7" t="str">
            <v>X</v>
          </cell>
        </row>
        <row r="8">
          <cell r="A8" t="str">
            <v>TITULOS GOBIERNO NACIONAL</v>
          </cell>
          <cell r="P8">
            <v>597.11</v>
          </cell>
          <cell r="Q8">
            <v>229.64200000000008</v>
          </cell>
          <cell r="R8">
            <v>207.16700000000006</v>
          </cell>
          <cell r="S8">
            <v>341.3950000000001</v>
          </cell>
          <cell r="T8">
            <v>159.3900000000001</v>
          </cell>
          <cell r="U8">
            <v>252.56900000000005</v>
          </cell>
          <cell r="V8">
            <v>891.11099999999999</v>
          </cell>
          <cell r="W8">
            <v>24.984355399999998</v>
          </cell>
          <cell r="X8">
            <v>590.93104440000002</v>
          </cell>
          <cell r="Y8">
            <v>833.74317660000008</v>
          </cell>
          <cell r="Z8">
            <v>1465.9943499999999</v>
          </cell>
          <cell r="AA8">
            <v>1604.4862799999996</v>
          </cell>
          <cell r="AB8">
            <v>1287.5862799999995</v>
          </cell>
          <cell r="AC8">
            <v>868.38464999999997</v>
          </cell>
          <cell r="AD8">
            <v>1409.38265</v>
          </cell>
          <cell r="AE8">
            <v>813.96317999999997</v>
          </cell>
          <cell r="AF8">
            <v>650.42117999999994</v>
          </cell>
          <cell r="AG8">
            <v>899.72655999999984</v>
          </cell>
          <cell r="AH8">
            <v>1007.12356</v>
          </cell>
          <cell r="AI8">
            <v>1402.3117100000004</v>
          </cell>
          <cell r="AJ8">
            <v>1339.23708216</v>
          </cell>
          <cell r="AK8">
            <v>1330.816</v>
          </cell>
          <cell r="AL8">
            <v>1275.68156</v>
          </cell>
          <cell r="AM8">
            <v>1300.3909999999998</v>
          </cell>
          <cell r="AN8">
            <v>1287.6909999999998</v>
          </cell>
          <cell r="AO8">
            <v>1403.3909999999998</v>
          </cell>
          <cell r="AP8">
            <v>2100.2588408500005</v>
          </cell>
          <cell r="AQ8">
            <v>1723.0006400000009</v>
          </cell>
          <cell r="AR8">
            <v>2009.5450492125003</v>
          </cell>
          <cell r="AS8">
            <v>470.86992105249999</v>
          </cell>
          <cell r="AT8">
            <v>1935.1167909999988</v>
          </cell>
          <cell r="AU8">
            <v>1442.3635012799996</v>
          </cell>
          <cell r="AV8">
            <v>1338.8832502800001</v>
          </cell>
          <cell r="AW8">
            <v>1169.10333528</v>
          </cell>
          <cell r="AX8">
            <v>1143.9665181883811</v>
          </cell>
          <cell r="AY8">
            <v>1095.744795188381</v>
          </cell>
          <cell r="AZ8">
            <v>934.23875122999982</v>
          </cell>
        </row>
        <row r="9">
          <cell r="A9" t="str">
            <v>x</v>
          </cell>
        </row>
        <row r="10">
          <cell r="A10" t="str">
            <v>BRADY</v>
          </cell>
          <cell r="C10" t="str">
            <v>BONOS BRADY</v>
          </cell>
          <cell r="P10">
            <v>0</v>
          </cell>
          <cell r="Q10">
            <v>0</v>
          </cell>
          <cell r="R10">
            <v>0</v>
          </cell>
          <cell r="S10">
            <v>221.53</v>
          </cell>
          <cell r="T10">
            <v>75.75</v>
          </cell>
          <cell r="U10">
            <v>77.679000000000002</v>
          </cell>
          <cell r="V10">
            <v>768.66899999999998</v>
          </cell>
          <cell r="W10">
            <v>0.76235540000000002</v>
          </cell>
          <cell r="X10">
            <v>566.70904440000004</v>
          </cell>
          <cell r="Y10">
            <v>802.54217660000006</v>
          </cell>
          <cell r="Z10">
            <v>942.99434999999994</v>
          </cell>
          <cell r="AA10">
            <v>939.8832799999999</v>
          </cell>
          <cell r="AB10">
            <v>939.8832799999999</v>
          </cell>
          <cell r="AC10">
            <v>520.68164999999999</v>
          </cell>
          <cell r="AD10">
            <v>838.5796499999999</v>
          </cell>
          <cell r="AE10">
            <v>146.88417999999999</v>
          </cell>
          <cell r="AF10">
            <v>144.37417999999994</v>
          </cell>
          <cell r="AG10">
            <v>354.13656000000003</v>
          </cell>
          <cell r="AH10">
            <v>354.13656000000003</v>
          </cell>
          <cell r="AI10">
            <v>1234.0837099999999</v>
          </cell>
          <cell r="AJ10">
            <v>1220.11408216</v>
          </cell>
          <cell r="AK10">
            <v>1213.319</v>
          </cell>
          <cell r="AL10">
            <v>1158.2265600000001</v>
          </cell>
          <cell r="AM10">
            <v>1182.9359999999999</v>
          </cell>
          <cell r="AN10">
            <v>1170.2359999999999</v>
          </cell>
          <cell r="AO10">
            <v>1285.9359999999999</v>
          </cell>
          <cell r="AP10">
            <v>941.01366065000002</v>
          </cell>
          <cell r="AQ10">
            <v>628.16763999999989</v>
          </cell>
          <cell r="AR10">
            <v>306.34500000000003</v>
          </cell>
          <cell r="AS10">
            <v>141.52255984000001</v>
          </cell>
          <cell r="AT10">
            <v>679.83400000000006</v>
          </cell>
          <cell r="AU10">
            <v>404.25696028000004</v>
          </cell>
          <cell r="AV10">
            <v>311.14636027999995</v>
          </cell>
          <cell r="AW10">
            <v>263.49888027999998</v>
          </cell>
          <cell r="AX10">
            <v>242.59518418838078</v>
          </cell>
          <cell r="AY10">
            <v>199.13638418838082</v>
          </cell>
          <cell r="AZ10">
            <v>93.720800229999981</v>
          </cell>
          <cell r="BA10">
            <v>60.120800279999997</v>
          </cell>
        </row>
        <row r="11">
          <cell r="A11" t="str">
            <v>PAR</v>
          </cell>
          <cell r="B11" t="str">
            <v>PARD</v>
          </cell>
          <cell r="P11">
            <v>0</v>
          </cell>
          <cell r="Q11">
            <v>0</v>
          </cell>
          <cell r="R11">
            <v>0</v>
          </cell>
          <cell r="S11">
            <v>98.69</v>
          </cell>
          <cell r="T11">
            <v>75.75</v>
          </cell>
          <cell r="U11">
            <v>77.180000000000007</v>
          </cell>
          <cell r="V11">
            <v>766.36</v>
          </cell>
          <cell r="W11">
            <v>0</v>
          </cell>
          <cell r="X11">
            <v>525.35699999999997</v>
          </cell>
          <cell r="Y11">
            <v>766.36</v>
          </cell>
          <cell r="Z11">
            <v>778.70399999999995</v>
          </cell>
          <cell r="AA11">
            <v>778.70399999999995</v>
          </cell>
          <cell r="AB11">
            <v>778.70399999999995</v>
          </cell>
          <cell r="AC11">
            <v>328.70400000000001</v>
          </cell>
          <cell r="AD11">
            <v>646.60199999999998</v>
          </cell>
          <cell r="AE11">
            <v>78.703999999999994</v>
          </cell>
          <cell r="AF11">
            <v>0.70399999999995089</v>
          </cell>
          <cell r="AG11">
            <v>78.7</v>
          </cell>
          <cell r="AH11">
            <v>78.7</v>
          </cell>
          <cell r="AI11">
            <v>958.60400000000004</v>
          </cell>
          <cell r="AJ11">
            <v>958.60400000000004</v>
          </cell>
          <cell r="AK11">
            <v>958.60400000000004</v>
          </cell>
          <cell r="AL11">
            <v>624.82100000000003</v>
          </cell>
          <cell r="AM11">
            <v>644.82100000000003</v>
          </cell>
          <cell r="AN11">
            <v>760.82100000000003</v>
          </cell>
          <cell r="AO11">
            <v>760.82100000000003</v>
          </cell>
          <cell r="AP11">
            <v>764.49830150000003</v>
          </cell>
          <cell r="AQ11">
            <v>374.83299999999997</v>
          </cell>
          <cell r="AR11">
            <v>127.71600000000001</v>
          </cell>
          <cell r="AS11">
            <v>47.84</v>
          </cell>
          <cell r="AT11">
            <v>159.39699999999999</v>
          </cell>
          <cell r="AU11">
            <v>93.01</v>
          </cell>
          <cell r="AV11">
            <v>23.991</v>
          </cell>
          <cell r="AW11">
            <v>12.76</v>
          </cell>
          <cell r="AX11">
            <v>10.31</v>
          </cell>
          <cell r="AY11">
            <v>0.02</v>
          </cell>
          <cell r="AZ11">
            <v>0</v>
          </cell>
        </row>
        <row r="12">
          <cell r="A12" t="str">
            <v>DISD</v>
          </cell>
          <cell r="B12" t="str">
            <v>DISD</v>
          </cell>
          <cell r="P12">
            <v>0</v>
          </cell>
          <cell r="Q12">
            <v>0</v>
          </cell>
          <cell r="R12">
            <v>0</v>
          </cell>
          <cell r="S12">
            <v>52.84</v>
          </cell>
          <cell r="T12">
            <v>0</v>
          </cell>
          <cell r="U12">
            <v>0.499</v>
          </cell>
          <cell r="V12">
            <v>0.499</v>
          </cell>
          <cell r="W12">
            <v>0.499</v>
          </cell>
          <cell r="X12">
            <v>0.499</v>
          </cell>
          <cell r="Y12">
            <v>0.499</v>
          </cell>
          <cell r="Z12">
            <v>12.625999999999999</v>
          </cell>
          <cell r="AA12">
            <v>12.625999999999999</v>
          </cell>
          <cell r="AB12">
            <v>12.625999999999999</v>
          </cell>
          <cell r="AC12">
            <v>40.217999999999996</v>
          </cell>
          <cell r="AD12">
            <v>40.217999999999996</v>
          </cell>
          <cell r="AE12">
            <v>40.217999999999996</v>
          </cell>
          <cell r="AF12">
            <v>17.007999999999999</v>
          </cell>
          <cell r="AG12">
            <v>126.88200000000001</v>
          </cell>
          <cell r="AH12">
            <v>126.88200000000001</v>
          </cell>
          <cell r="AI12">
            <v>126.91500000000001</v>
          </cell>
          <cell r="AJ12">
            <v>126.91500000000001</v>
          </cell>
          <cell r="AK12">
            <v>126.91500000000001</v>
          </cell>
          <cell r="AL12">
            <v>126.91500000000001</v>
          </cell>
          <cell r="AM12">
            <v>126.91500000000001</v>
          </cell>
          <cell r="AN12">
            <v>126.91500000000001</v>
          </cell>
          <cell r="AO12">
            <v>126.91500000000001</v>
          </cell>
          <cell r="AP12">
            <v>127.66147275</v>
          </cell>
          <cell r="AQ12">
            <v>80.304000000000002</v>
          </cell>
          <cell r="AR12">
            <v>79.769000000000005</v>
          </cell>
          <cell r="AS12">
            <v>53.923999999999999</v>
          </cell>
          <cell r="AT12">
            <v>45.134999999999998</v>
          </cell>
          <cell r="AU12">
            <v>22.789000000000001</v>
          </cell>
          <cell r="AV12">
            <v>21.360999999999997</v>
          </cell>
          <cell r="AW12">
            <v>0</v>
          </cell>
          <cell r="AX12">
            <v>0</v>
          </cell>
          <cell r="AY12">
            <v>0</v>
          </cell>
          <cell r="AZ12">
            <v>0</v>
          </cell>
        </row>
        <row r="13">
          <cell r="A13" t="str">
            <v>FRB</v>
          </cell>
          <cell r="B13" t="str">
            <v>FRB</v>
          </cell>
          <cell r="P13">
            <v>0</v>
          </cell>
          <cell r="Q13">
            <v>0</v>
          </cell>
          <cell r="R13">
            <v>0</v>
          </cell>
          <cell r="S13">
            <v>70</v>
          </cell>
          <cell r="T13">
            <v>0</v>
          </cell>
          <cell r="U13">
            <v>0</v>
          </cell>
          <cell r="V13">
            <v>1.81</v>
          </cell>
          <cell r="W13">
            <v>0.26335540000000002</v>
          </cell>
          <cell r="X13">
            <v>40.853044399999995</v>
          </cell>
          <cell r="Y13">
            <v>35.683176599999996</v>
          </cell>
          <cell r="Z13">
            <v>151.66434999999998</v>
          </cell>
          <cell r="AA13">
            <v>148.55328</v>
          </cell>
          <cell r="AB13">
            <v>148.55328</v>
          </cell>
          <cell r="AC13">
            <v>151.75964999999999</v>
          </cell>
          <cell r="AD13">
            <v>151.75964999999999</v>
          </cell>
          <cell r="AE13">
            <v>27.96218</v>
          </cell>
          <cell r="AF13">
            <v>126.66217999999998</v>
          </cell>
          <cell r="AG13">
            <v>148.55456000000001</v>
          </cell>
          <cell r="AH13">
            <v>148.55456000000001</v>
          </cell>
          <cell r="AI13">
            <v>148.56470999999999</v>
          </cell>
          <cell r="AJ13">
            <v>134.59508216</v>
          </cell>
          <cell r="AK13">
            <v>127.8</v>
          </cell>
          <cell r="AL13">
            <v>406.49056000000002</v>
          </cell>
          <cell r="AM13">
            <v>411.2</v>
          </cell>
          <cell r="AN13">
            <v>282.5</v>
          </cell>
          <cell r="AO13">
            <v>398.2</v>
          </cell>
          <cell r="AP13">
            <v>48.853886399999993</v>
          </cell>
          <cell r="AQ13">
            <v>173.03064000000001</v>
          </cell>
          <cell r="AR13">
            <v>98.859999999999985</v>
          </cell>
          <cell r="AS13">
            <v>39.758559840000004</v>
          </cell>
          <cell r="AT13">
            <v>475.30200000000002</v>
          </cell>
          <cell r="AU13">
            <v>288.45796028000001</v>
          </cell>
          <cell r="AV13">
            <v>265.79436027999998</v>
          </cell>
          <cell r="AW13">
            <v>250.73888027999999</v>
          </cell>
          <cell r="AX13">
            <v>232.28518418838078</v>
          </cell>
          <cell r="AY13">
            <v>199.11638418838081</v>
          </cell>
          <cell r="AZ13">
            <v>93.720800229999981</v>
          </cell>
        </row>
        <row r="14">
          <cell r="A14" t="str">
            <v>GLOB</v>
          </cell>
          <cell r="C14" t="str">
            <v>BONOS GLOBALES</v>
          </cell>
          <cell r="P14">
            <v>474.8</v>
          </cell>
          <cell r="Q14">
            <v>167.30200000000002</v>
          </cell>
          <cell r="R14">
            <v>144.827</v>
          </cell>
          <cell r="S14">
            <v>57.524999999999999</v>
          </cell>
          <cell r="T14">
            <v>21.3</v>
          </cell>
          <cell r="U14">
            <v>112.55</v>
          </cell>
          <cell r="V14">
            <v>24.221999999999998</v>
          </cell>
          <cell r="W14">
            <v>24.221999999999998</v>
          </cell>
          <cell r="X14">
            <v>24.221999999999998</v>
          </cell>
          <cell r="Y14">
            <v>31.201000000000001</v>
          </cell>
          <cell r="Z14">
            <v>523</v>
          </cell>
          <cell r="AA14">
            <v>664.60300000000007</v>
          </cell>
          <cell r="AB14">
            <v>347.70299999999997</v>
          </cell>
          <cell r="AC14">
            <v>347.70299999999997</v>
          </cell>
          <cell r="AD14">
            <v>570.803</v>
          </cell>
          <cell r="AE14">
            <v>667.07899999999995</v>
          </cell>
          <cell r="AF14">
            <v>506.04700000000003</v>
          </cell>
          <cell r="AG14">
            <v>545.59</v>
          </cell>
          <cell r="AH14">
            <v>652.98699999999997</v>
          </cell>
          <cell r="AI14">
            <v>168.22800000000001</v>
          </cell>
          <cell r="AJ14">
            <v>119.12299999999999</v>
          </cell>
          <cell r="AK14">
            <v>117.497</v>
          </cell>
          <cell r="AL14">
            <v>117.455</v>
          </cell>
          <cell r="AM14">
            <v>117.455</v>
          </cell>
          <cell r="AN14">
            <v>117.455</v>
          </cell>
          <cell r="AO14">
            <v>117.455</v>
          </cell>
          <cell r="AP14">
            <v>1159.2451801999998</v>
          </cell>
          <cell r="AQ14">
            <v>1094.8330000000001</v>
          </cell>
          <cell r="AR14">
            <v>1703.2000492124998</v>
          </cell>
          <cell r="AS14">
            <v>329.34736121250006</v>
          </cell>
          <cell r="AT14">
            <v>1255.2827910000001</v>
          </cell>
          <cell r="AU14">
            <v>1038.1065410000001</v>
          </cell>
          <cell r="AV14">
            <v>1027.7368900000001</v>
          </cell>
          <cell r="AW14">
            <v>905.60445499999992</v>
          </cell>
          <cell r="AX14">
            <v>901.37133399999993</v>
          </cell>
          <cell r="AY14">
            <v>896.60841100000005</v>
          </cell>
          <cell r="AZ14">
            <v>840.51795100000004</v>
          </cell>
          <cell r="BA14">
            <v>715.52795100000003</v>
          </cell>
        </row>
        <row r="15">
          <cell r="A15" t="str">
            <v>BG01/03</v>
          </cell>
          <cell r="B15" t="str">
            <v>BG01/03</v>
          </cell>
          <cell r="P15">
            <v>224.8</v>
          </cell>
          <cell r="Q15">
            <v>29.402000000000001</v>
          </cell>
          <cell r="R15">
            <v>71.988</v>
          </cell>
          <cell r="S15">
            <v>42.585999999999999</v>
          </cell>
          <cell r="T15">
            <v>21.3</v>
          </cell>
          <cell r="U15">
            <v>54.65</v>
          </cell>
          <cell r="V15">
            <v>21.321999999999999</v>
          </cell>
          <cell r="W15">
            <v>21.321999999999999</v>
          </cell>
          <cell r="X15">
            <v>21.321999999999999</v>
          </cell>
          <cell r="Y15">
            <v>31.201000000000001</v>
          </cell>
          <cell r="Z15">
            <v>135.4</v>
          </cell>
          <cell r="AA15">
            <v>249.97900000000001</v>
          </cell>
          <cell r="AB15">
            <v>25.178999999999998</v>
          </cell>
          <cell r="AC15">
            <v>25.178999999999998</v>
          </cell>
          <cell r="AD15">
            <v>156.179</v>
          </cell>
          <cell r="AE15">
            <v>249.97900000000001</v>
          </cell>
          <cell r="AF15">
            <v>134.99299999999999</v>
          </cell>
          <cell r="AG15">
            <v>126.979</v>
          </cell>
          <cell r="AH15">
            <v>36.4</v>
          </cell>
          <cell r="AI15">
            <v>73.978999999999999</v>
          </cell>
          <cell r="AJ15">
            <v>116.979</v>
          </cell>
          <cell r="AK15">
            <v>117.021</v>
          </cell>
          <cell r="AL15">
            <v>116.979</v>
          </cell>
          <cell r="AM15">
            <v>116.979</v>
          </cell>
          <cell r="AN15">
            <v>116.979</v>
          </cell>
          <cell r="AO15">
            <v>116.979</v>
          </cell>
          <cell r="AP15">
            <v>11.2</v>
          </cell>
          <cell r="AQ15">
            <v>14.067</v>
          </cell>
          <cell r="AR15">
            <v>33.210999999999999</v>
          </cell>
          <cell r="AS15">
            <v>25.170999999999999</v>
          </cell>
          <cell r="AT15">
            <v>25.051000000000002</v>
          </cell>
          <cell r="AU15">
            <v>13.331</v>
          </cell>
          <cell r="AV15">
            <v>11.691000000000001</v>
          </cell>
          <cell r="AW15">
            <v>4.84</v>
          </cell>
          <cell r="AX15">
            <v>5.69</v>
          </cell>
          <cell r="AY15">
            <v>6.45</v>
          </cell>
          <cell r="AZ15">
            <v>0</v>
          </cell>
        </row>
        <row r="16">
          <cell r="A16" t="str">
            <v>BG02/99</v>
          </cell>
          <cell r="B16" t="str">
            <v>BG02/99</v>
          </cell>
          <cell r="P16">
            <v>250</v>
          </cell>
          <cell r="Q16">
            <v>137.9</v>
          </cell>
          <cell r="R16">
            <v>72.838999999999999</v>
          </cell>
          <cell r="S16">
            <v>14.939</v>
          </cell>
          <cell r="T16">
            <v>0</v>
          </cell>
          <cell r="U16">
            <v>57.9</v>
          </cell>
          <cell r="V16">
            <v>2.9</v>
          </cell>
          <cell r="W16">
            <v>2.9</v>
          </cell>
          <cell r="X16">
            <v>2.9</v>
          </cell>
          <cell r="Y16">
            <v>0</v>
          </cell>
          <cell r="Z16">
            <v>65.099999999999994</v>
          </cell>
          <cell r="AA16">
            <v>92.1</v>
          </cell>
          <cell r="AB16">
            <v>0</v>
          </cell>
          <cell r="AC16">
            <v>0</v>
          </cell>
          <cell r="AD16">
            <v>92.1</v>
          </cell>
          <cell r="AE16">
            <v>92.1</v>
          </cell>
          <cell r="AF16">
            <v>92.1</v>
          </cell>
          <cell r="AG16">
            <v>62.067</v>
          </cell>
          <cell r="AH16">
            <v>92.066999999999993</v>
          </cell>
          <cell r="AI16">
            <v>92.066999999999993</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row>
        <row r="17">
          <cell r="A17" t="str">
            <v>BG04/06</v>
          </cell>
          <cell r="B17" t="str">
            <v>BG04/06</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1.24</v>
          </cell>
          <cell r="AG17">
            <v>1.33</v>
          </cell>
          <cell r="AH17">
            <v>1.33</v>
          </cell>
          <cell r="AI17">
            <v>1.33</v>
          </cell>
          <cell r="AJ17">
            <v>1.33</v>
          </cell>
          <cell r="AK17">
            <v>0</v>
          </cell>
          <cell r="AL17">
            <v>0</v>
          </cell>
          <cell r="AM17">
            <v>0</v>
          </cell>
          <cell r="AN17">
            <v>0</v>
          </cell>
          <cell r="AO17">
            <v>0</v>
          </cell>
          <cell r="AP17">
            <v>0</v>
          </cell>
          <cell r="AQ17">
            <v>20.102</v>
          </cell>
          <cell r="AR17">
            <v>23.72</v>
          </cell>
          <cell r="AS17">
            <v>35.26</v>
          </cell>
          <cell r="AT17">
            <v>35.020000000000003</v>
          </cell>
          <cell r="AU17">
            <v>0</v>
          </cell>
          <cell r="AV17">
            <v>0</v>
          </cell>
          <cell r="AW17">
            <v>10.79</v>
          </cell>
          <cell r="AX17">
            <v>10.29</v>
          </cell>
          <cell r="AY17">
            <v>10.29</v>
          </cell>
          <cell r="AZ17">
            <v>0</v>
          </cell>
        </row>
        <row r="18">
          <cell r="A18" t="str">
            <v>BG05/17</v>
          </cell>
          <cell r="B18" t="str">
            <v>BG05/17</v>
          </cell>
          <cell r="P18">
            <v>0</v>
          </cell>
          <cell r="Q18">
            <v>0</v>
          </cell>
          <cell r="R18">
            <v>0</v>
          </cell>
          <cell r="S18">
            <v>0</v>
          </cell>
          <cell r="T18">
            <v>0</v>
          </cell>
          <cell r="U18">
            <v>0</v>
          </cell>
          <cell r="V18">
            <v>0</v>
          </cell>
          <cell r="W18">
            <v>0</v>
          </cell>
          <cell r="X18">
            <v>0</v>
          </cell>
          <cell r="Y18">
            <v>0</v>
          </cell>
          <cell r="Z18">
            <v>322.5</v>
          </cell>
          <cell r="AA18">
            <v>322.524</v>
          </cell>
          <cell r="AB18">
            <v>322.524</v>
          </cell>
          <cell r="AC18">
            <v>322.524</v>
          </cell>
          <cell r="AD18">
            <v>322.524</v>
          </cell>
          <cell r="AE18">
            <v>325</v>
          </cell>
          <cell r="AF18">
            <v>277.33800000000002</v>
          </cell>
          <cell r="AG18">
            <v>354.83800000000002</v>
          </cell>
          <cell r="AH18">
            <v>272.81400000000002</v>
          </cell>
          <cell r="AI18">
            <v>0.47599999999999998</v>
          </cell>
          <cell r="AJ18">
            <v>0.47599999999999998</v>
          </cell>
          <cell r="AK18">
            <v>0.47599999999999998</v>
          </cell>
          <cell r="AL18">
            <v>0.47599999999999998</v>
          </cell>
          <cell r="AM18">
            <v>0.47599999999999998</v>
          </cell>
          <cell r="AN18">
            <v>0.47599999999999998</v>
          </cell>
          <cell r="AO18">
            <v>0.47599999999999998</v>
          </cell>
          <cell r="AP18">
            <v>0.4</v>
          </cell>
          <cell r="AQ18">
            <v>112.735</v>
          </cell>
          <cell r="AR18">
            <v>134.321</v>
          </cell>
          <cell r="AS18">
            <v>86.240999999999985</v>
          </cell>
          <cell r="AT18">
            <v>137.35599999999999</v>
          </cell>
          <cell r="AU18">
            <v>48.152999999999999</v>
          </cell>
          <cell r="AV18">
            <v>55.350999999999999</v>
          </cell>
          <cell r="AW18">
            <v>37.905000000000001</v>
          </cell>
          <cell r="AX18">
            <v>31.995999999999999</v>
          </cell>
          <cell r="AY18">
            <v>17.635999999999999</v>
          </cell>
          <cell r="AZ18">
            <v>0</v>
          </cell>
        </row>
        <row r="19">
          <cell r="A19" t="str">
            <v>BG06/27</v>
          </cell>
          <cell r="B19" t="str">
            <v>BG06/27</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0.376</v>
          </cell>
          <cell r="AG19">
            <v>0.376</v>
          </cell>
          <cell r="AH19">
            <v>0.376</v>
          </cell>
          <cell r="AI19">
            <v>0.376</v>
          </cell>
          <cell r="AJ19">
            <v>0.33800000000000002</v>
          </cell>
          <cell r="AK19">
            <v>0</v>
          </cell>
          <cell r="AL19">
            <v>0</v>
          </cell>
          <cell r="AM19">
            <v>0</v>
          </cell>
          <cell r="AN19">
            <v>0</v>
          </cell>
          <cell r="AO19">
            <v>0</v>
          </cell>
          <cell r="AP19">
            <v>0</v>
          </cell>
          <cell r="AQ19">
            <v>39.917999999999992</v>
          </cell>
          <cell r="AR19">
            <v>49.055999999999997</v>
          </cell>
          <cell r="AS19">
            <v>6.0609999999999999</v>
          </cell>
          <cell r="AT19">
            <v>64.75</v>
          </cell>
          <cell r="AU19">
            <v>64.75</v>
          </cell>
          <cell r="AV19">
            <v>64.69</v>
          </cell>
          <cell r="AW19">
            <v>38.659999999999997</v>
          </cell>
          <cell r="AX19">
            <v>42.010000000000005</v>
          </cell>
          <cell r="AY19">
            <v>35.79</v>
          </cell>
          <cell r="AZ19">
            <v>25</v>
          </cell>
        </row>
        <row r="20">
          <cell r="A20" t="str">
            <v>BG07/05</v>
          </cell>
          <cell r="B20" t="str">
            <v>BG07/05</v>
          </cell>
          <cell r="AQ20">
            <v>9.609</v>
          </cell>
          <cell r="AR20">
            <v>0.01</v>
          </cell>
          <cell r="AS20">
            <v>17.05</v>
          </cell>
          <cell r="AT20">
            <v>16.059999999999999</v>
          </cell>
          <cell r="AU20">
            <v>10.569000000000001</v>
          </cell>
          <cell r="AV20">
            <v>11.4</v>
          </cell>
          <cell r="AW20">
            <v>7.2</v>
          </cell>
          <cell r="AX20">
            <v>6</v>
          </cell>
          <cell r="AY20">
            <v>6.84</v>
          </cell>
          <cell r="AZ20">
            <v>0.19600000000000001</v>
          </cell>
        </row>
        <row r="21">
          <cell r="A21" t="str">
            <v>BG09/09</v>
          </cell>
          <cell r="B21" t="str">
            <v>BG09/09</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250</v>
          </cell>
          <cell r="AI21">
            <v>0</v>
          </cell>
          <cell r="AJ21">
            <v>0</v>
          </cell>
          <cell r="AK21">
            <v>0</v>
          </cell>
          <cell r="AL21">
            <v>0</v>
          </cell>
          <cell r="AM21">
            <v>0</v>
          </cell>
          <cell r="AN21">
            <v>0</v>
          </cell>
          <cell r="AO21">
            <v>0</v>
          </cell>
          <cell r="AP21">
            <v>0</v>
          </cell>
          <cell r="AQ21">
            <v>28.001000000000001</v>
          </cell>
          <cell r="AR21">
            <v>27.878000000000004</v>
          </cell>
          <cell r="AS21">
            <v>20.643999999999998</v>
          </cell>
          <cell r="AT21">
            <v>29</v>
          </cell>
          <cell r="AU21">
            <v>29</v>
          </cell>
          <cell r="AV21">
            <v>29</v>
          </cell>
          <cell r="AW21">
            <v>3.6309999999999998</v>
          </cell>
          <cell r="AX21">
            <v>3.6309999999999998</v>
          </cell>
          <cell r="AY21">
            <v>3.6309999999999998</v>
          </cell>
          <cell r="AZ21">
            <v>0</v>
          </cell>
        </row>
        <row r="22">
          <cell r="A22" t="str">
            <v>BG10/20</v>
          </cell>
          <cell r="B22" t="str">
            <v>BG10/20</v>
          </cell>
          <cell r="AQ22">
            <v>3.6360000000000001</v>
          </cell>
          <cell r="AR22">
            <v>3.64</v>
          </cell>
          <cell r="AS22">
            <v>38.630000000000003</v>
          </cell>
          <cell r="AT22">
            <v>36.816000000000003</v>
          </cell>
          <cell r="AU22">
            <v>33.18</v>
          </cell>
          <cell r="AV22">
            <v>33.18</v>
          </cell>
          <cell r="AW22">
            <v>0</v>
          </cell>
          <cell r="AX22">
            <v>0</v>
          </cell>
          <cell r="AY22">
            <v>0</v>
          </cell>
          <cell r="AZ22">
            <v>0</v>
          </cell>
        </row>
        <row r="23">
          <cell r="A23" t="str">
            <v>BG11/10</v>
          </cell>
          <cell r="B23" t="str">
            <v>BG11/10</v>
          </cell>
          <cell r="AQ23">
            <v>30.012</v>
          </cell>
          <cell r="AR23">
            <v>30.65</v>
          </cell>
          <cell r="AS23">
            <v>30.01</v>
          </cell>
          <cell r="AT23">
            <v>28.131</v>
          </cell>
          <cell r="AU23">
            <v>0.18</v>
          </cell>
          <cell r="AV23">
            <v>0</v>
          </cell>
          <cell r="AW23">
            <v>10.364000000000001</v>
          </cell>
          <cell r="AX23">
            <v>10.284000000000001</v>
          </cell>
          <cell r="AY23">
            <v>11.084</v>
          </cell>
          <cell r="AZ23">
            <v>0</v>
          </cell>
        </row>
        <row r="24">
          <cell r="A24" t="str">
            <v>BG12/15</v>
          </cell>
          <cell r="B24" t="str">
            <v>BG12/15</v>
          </cell>
          <cell r="AQ24">
            <v>38.665999999999997</v>
          </cell>
          <cell r="AR24">
            <v>35.765999999999998</v>
          </cell>
          <cell r="AS24">
            <v>19.890000000000008</v>
          </cell>
          <cell r="AT24">
            <v>37.883000000000003</v>
          </cell>
          <cell r="AU24">
            <v>44.134</v>
          </cell>
          <cell r="AV24">
            <v>46.014000000000003</v>
          </cell>
          <cell r="AW24">
            <v>33.409999999999997</v>
          </cell>
          <cell r="AX24">
            <v>32.479999999999997</v>
          </cell>
          <cell r="AY24">
            <v>32.880000000000003</v>
          </cell>
          <cell r="AZ24">
            <v>0</v>
          </cell>
        </row>
        <row r="25">
          <cell r="A25" t="str">
            <v>BG15/12</v>
          </cell>
          <cell r="B25" t="str">
            <v>BG15/12</v>
          </cell>
          <cell r="AQ25">
            <v>27.395</v>
          </cell>
          <cell r="AR25">
            <v>62.53</v>
          </cell>
          <cell r="AS25">
            <v>49.86</v>
          </cell>
          <cell r="AT25">
            <v>50.116</v>
          </cell>
          <cell r="AU25">
            <v>41.886000000000003</v>
          </cell>
          <cell r="AV25">
            <v>42.396000000000001</v>
          </cell>
          <cell r="AW25">
            <v>5.88</v>
          </cell>
          <cell r="AX25">
            <v>5.87</v>
          </cell>
          <cell r="AY25">
            <v>5.87</v>
          </cell>
          <cell r="AZ25">
            <v>0</v>
          </cell>
        </row>
        <row r="26">
          <cell r="A26" t="str">
            <v>BG17/08</v>
          </cell>
          <cell r="B26" t="str">
            <v>BG17/08</v>
          </cell>
          <cell r="AP26">
            <v>1147.6095902</v>
          </cell>
          <cell r="AQ26">
            <v>604.21100000000001</v>
          </cell>
          <cell r="AR26">
            <v>1110.5576879999999</v>
          </cell>
          <cell r="AS26">
            <v>4.2000000000001592E-2</v>
          </cell>
          <cell r="AT26">
            <v>752.56479100000001</v>
          </cell>
          <cell r="AU26">
            <v>752.56479100000001</v>
          </cell>
          <cell r="AV26">
            <v>734.01489000000004</v>
          </cell>
          <cell r="AW26">
            <v>752.55878999999993</v>
          </cell>
          <cell r="AX26">
            <v>752.56487399999992</v>
          </cell>
          <cell r="AY26">
            <v>752.56487400000003</v>
          </cell>
          <cell r="AZ26">
            <v>777.30487400000004</v>
          </cell>
        </row>
        <row r="27">
          <cell r="A27" t="str">
            <v>BG18/18</v>
          </cell>
          <cell r="B27" t="str">
            <v>BG18/18</v>
          </cell>
          <cell r="AP27">
            <v>3.5589999999999997E-2</v>
          </cell>
          <cell r="AQ27">
            <v>166.48100000000002</v>
          </cell>
          <cell r="AR27">
            <v>191.86036121250004</v>
          </cell>
          <cell r="AS27">
            <v>0.48836121250000164</v>
          </cell>
          <cell r="AT27">
            <v>42.534999999999997</v>
          </cell>
          <cell r="AU27">
            <v>0</v>
          </cell>
          <cell r="AV27">
            <v>0</v>
          </cell>
          <cell r="AW27">
            <v>0.36566500000000002</v>
          </cell>
          <cell r="AX27">
            <v>0.55545999999999995</v>
          </cell>
          <cell r="AY27">
            <v>13.572537000000001</v>
          </cell>
          <cell r="AZ27">
            <v>38.017077</v>
          </cell>
        </row>
        <row r="28">
          <cell r="A28" t="str">
            <v>BG19/31</v>
          </cell>
          <cell r="B28" t="str">
            <v>BG19/31</v>
          </cell>
          <cell r="AJ28">
            <v>0</v>
          </cell>
          <cell r="AK28">
            <v>0</v>
          </cell>
          <cell r="AL28">
            <v>0</v>
          </cell>
          <cell r="AU28">
            <v>0.35875000000000001</v>
          </cell>
          <cell r="AV28">
            <v>0</v>
          </cell>
          <cell r="AW28">
            <v>0</v>
          </cell>
          <cell r="AX28">
            <v>0</v>
          </cell>
          <cell r="AY28">
            <v>0</v>
          </cell>
          <cell r="AZ28">
            <v>0</v>
          </cell>
        </row>
        <row r="29">
          <cell r="A29" t="str">
            <v>EURONOTAS</v>
          </cell>
          <cell r="C29" t="str">
            <v>EURONOTAS EN DOLARES</v>
          </cell>
          <cell r="P29">
            <v>122.31</v>
          </cell>
          <cell r="Q29">
            <v>62.34</v>
          </cell>
          <cell r="R29">
            <v>62.34</v>
          </cell>
          <cell r="S29">
            <v>62.34</v>
          </cell>
          <cell r="T29">
            <v>62.34</v>
          </cell>
          <cell r="U29">
            <v>62.34</v>
          </cell>
          <cell r="V29">
            <v>98.22</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row>
        <row r="30">
          <cell r="A30" t="str">
            <v>EL/USD-06</v>
          </cell>
          <cell r="B30" t="str">
            <v>EL/USD-06</v>
          </cell>
          <cell r="P30">
            <v>62.34</v>
          </cell>
          <cell r="Q30">
            <v>62.34</v>
          </cell>
          <cell r="R30">
            <v>62.34</v>
          </cell>
          <cell r="S30">
            <v>62.34</v>
          </cell>
          <cell r="T30">
            <v>62.34</v>
          </cell>
          <cell r="U30">
            <v>62.34</v>
          </cell>
          <cell r="V30">
            <v>98.22</v>
          </cell>
          <cell r="AT30">
            <v>0</v>
          </cell>
          <cell r="AU30">
            <v>0</v>
          </cell>
          <cell r="AV30">
            <v>0</v>
          </cell>
          <cell r="AW30">
            <v>0</v>
          </cell>
          <cell r="AX30">
            <v>0</v>
          </cell>
          <cell r="AY30">
            <v>0</v>
          </cell>
          <cell r="AZ30">
            <v>0</v>
          </cell>
        </row>
        <row r="31">
          <cell r="A31" t="str">
            <v>EL/USD-09</v>
          </cell>
          <cell r="B31" t="str">
            <v>EL/USD-09</v>
          </cell>
          <cell r="P31">
            <v>59.97</v>
          </cell>
          <cell r="AT31">
            <v>0</v>
          </cell>
          <cell r="AU31">
            <v>0</v>
          </cell>
          <cell r="AV31">
            <v>0</v>
          </cell>
          <cell r="AW31">
            <v>0</v>
          </cell>
          <cell r="AX31">
            <v>0</v>
          </cell>
          <cell r="AY31">
            <v>0</v>
          </cell>
          <cell r="AZ31">
            <v>0</v>
          </cell>
        </row>
        <row r="34">
          <cell r="A34" t="str">
            <v>Para ingresar un nuevo bono insertar una fila sobre la línea</v>
          </cell>
        </row>
      </sheetData>
      <sheetData sheetId="4" refreshError="1">
        <row r="4">
          <cell r="A4" t="str">
            <v>DNCI</v>
          </cell>
          <cell r="B4" t="str">
            <v>COD BCOS</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T6">
            <v>0</v>
          </cell>
          <cell r="U6">
            <v>0</v>
          </cell>
          <cell r="V6">
            <v>0</v>
          </cell>
          <cell r="W6">
            <v>0</v>
          </cell>
          <cell r="X6">
            <v>1479.9115869139005</v>
          </cell>
          <cell r="Y6">
            <v>992.52056099751201</v>
          </cell>
          <cell r="Z6">
            <v>1020.8292264814274</v>
          </cell>
          <cell r="AA6">
            <v>1143.8740360188001</v>
          </cell>
          <cell r="AB6">
            <v>1182.8314646754322</v>
          </cell>
          <cell r="AC6">
            <v>1070.5483712052251</v>
          </cell>
          <cell r="AD6">
            <v>1383.088081675809</v>
          </cell>
          <cell r="AE6">
            <v>907.29434920287486</v>
          </cell>
          <cell r="AF6">
            <v>932.73578380247136</v>
          </cell>
          <cell r="AG6">
            <v>1082.4123432719189</v>
          </cell>
          <cell r="AH6">
            <v>1535.7655503493961</v>
          </cell>
          <cell r="AI6">
            <v>1802.6591372636417</v>
          </cell>
          <cell r="AJ6">
            <v>2083.6649471124547</v>
          </cell>
          <cell r="AK6">
            <v>2755.685529218511</v>
          </cell>
          <cell r="AL6">
            <v>3150.7118340671695</v>
          </cell>
          <cell r="AM6">
            <v>3600.8755655932205</v>
          </cell>
          <cell r="AN6">
            <v>2605.8878389399752</v>
          </cell>
          <cell r="AO6">
            <v>2919.4772274893348</v>
          </cell>
          <cell r="AP6">
            <v>6277.4881199999991</v>
          </cell>
          <cell r="AQ6">
            <v>5776.1417600000004</v>
          </cell>
          <cell r="AR6">
            <v>6093.1069021052645</v>
          </cell>
          <cell r="AS6">
            <v>7448.3244019176955</v>
          </cell>
          <cell r="AT6">
            <v>4472.0618831592983</v>
          </cell>
          <cell r="AU6">
            <v>4430.4836680121425</v>
          </cell>
          <cell r="AV6">
            <v>4701.4427685518913</v>
          </cell>
          <cell r="AW6">
            <v>5369.3097269816772</v>
          </cell>
          <cell r="AX6">
            <v>6193.1479049652562</v>
          </cell>
          <cell r="AY6">
            <v>6429.1739160852394</v>
          </cell>
          <cell r="AZ6">
            <v>6273.4800143196371</v>
          </cell>
        </row>
        <row r="7">
          <cell r="A7" t="str">
            <v>TENENCIAS TOTALES C/ PRESTAMOS GARANTIZADOS</v>
          </cell>
        </row>
        <row r="8">
          <cell r="A8" t="str">
            <v>X</v>
          </cell>
        </row>
        <row r="9">
          <cell r="A9" t="str">
            <v>TITULOS GOBIERNO NACIONAL C/PMOS GDOS</v>
          </cell>
          <cell r="T9">
            <v>0</v>
          </cell>
          <cell r="U9">
            <v>0</v>
          </cell>
          <cell r="V9">
            <v>0</v>
          </cell>
          <cell r="W9">
            <v>0</v>
          </cell>
          <cell r="X9">
            <v>1479.9115869139005</v>
          </cell>
          <cell r="Y9">
            <v>992.52056099751201</v>
          </cell>
          <cell r="Z9">
            <v>1020.8292264814274</v>
          </cell>
          <cell r="AA9">
            <v>1143.8740360188001</v>
          </cell>
          <cell r="AB9">
            <v>1182.8314646754322</v>
          </cell>
          <cell r="AC9">
            <v>1070.5483712052251</v>
          </cell>
          <cell r="AD9">
            <v>1383.088081675809</v>
          </cell>
          <cell r="AE9">
            <v>907.29434920287486</v>
          </cell>
          <cell r="AF9">
            <v>932.73578380247136</v>
          </cell>
          <cell r="AG9">
            <v>1082.4123432719189</v>
          </cell>
          <cell r="AH9">
            <v>1535.7655503493961</v>
          </cell>
          <cell r="AI9">
            <v>1802.6591372636417</v>
          </cell>
          <cell r="AJ9">
            <v>2083.6649471124547</v>
          </cell>
          <cell r="AK9">
            <v>2755.685529218511</v>
          </cell>
          <cell r="AL9">
            <v>3150.7118340671695</v>
          </cell>
          <cell r="AM9">
            <v>3600.8755655932205</v>
          </cell>
          <cell r="AN9">
            <v>2605.8878389399752</v>
          </cell>
          <cell r="AO9">
            <v>2919.4772274893348</v>
          </cell>
          <cell r="AP9">
            <v>6277.4881199999991</v>
          </cell>
          <cell r="AQ9">
            <v>5776.1417600000004</v>
          </cell>
          <cell r="AR9">
            <v>6093.1069021052645</v>
          </cell>
          <cell r="AS9">
            <v>374.85968421052644</v>
          </cell>
          <cell r="AT9">
            <v>582.50215317604363</v>
          </cell>
          <cell r="AU9">
            <v>999.44657770083109</v>
          </cell>
          <cell r="AV9">
            <v>908.42359851754384</v>
          </cell>
          <cell r="AW9">
            <v>1083.0453173002459</v>
          </cell>
          <cell r="AX9">
            <v>1029.2722384058045</v>
          </cell>
          <cell r="AY9">
            <v>1094.4259036127003</v>
          </cell>
          <cell r="AZ9">
            <v>1187.1435531611851</v>
          </cell>
        </row>
        <row r="10">
          <cell r="A10" t="str">
            <v>PRESTAMOS GOB NACIONAL</v>
          </cell>
          <cell r="AS10">
            <v>7073.4647177071729</v>
          </cell>
          <cell r="AT10">
            <v>3889.5597299832521</v>
          </cell>
          <cell r="AU10">
            <v>3431.0370903113139</v>
          </cell>
          <cell r="AV10">
            <v>3793.0191700343489</v>
          </cell>
          <cell r="AW10">
            <v>4286.2644096814311</v>
          </cell>
          <cell r="AX10">
            <v>5163.875666559451</v>
          </cell>
          <cell r="AY10">
            <v>5334.7480124725389</v>
          </cell>
          <cell r="AZ10">
            <v>5086.3364611584484</v>
          </cell>
        </row>
        <row r="11">
          <cell r="A11" t="str">
            <v>x</v>
          </cell>
        </row>
        <row r="12">
          <cell r="A12" t="str">
            <v>BRADY</v>
          </cell>
          <cell r="C12" t="str">
            <v>Bonos Brady</v>
          </cell>
          <cell r="T12">
            <v>0</v>
          </cell>
          <cell r="U12">
            <v>0</v>
          </cell>
          <cell r="V12">
            <v>0</v>
          </cell>
          <cell r="W12">
            <v>0</v>
          </cell>
          <cell r="X12">
            <v>1360.3264475670558</v>
          </cell>
          <cell r="Y12">
            <v>838.3200200299143</v>
          </cell>
          <cell r="Z12">
            <v>793.8419970742018</v>
          </cell>
          <cell r="AA12">
            <v>715.91220092479534</v>
          </cell>
          <cell r="AB12">
            <v>518.18619744822877</v>
          </cell>
          <cell r="AC12">
            <v>501.05741792421264</v>
          </cell>
          <cell r="AD12">
            <v>849.47489744130439</v>
          </cell>
          <cell r="AE12">
            <v>539.79820820335112</v>
          </cell>
          <cell r="AF12">
            <v>510.12867528285335</v>
          </cell>
          <cell r="AG12">
            <v>487.45558688929526</v>
          </cell>
          <cell r="AH12">
            <v>797.55761404451437</v>
          </cell>
          <cell r="AI12">
            <v>1104.0459718634227</v>
          </cell>
          <cell r="AJ12">
            <v>1318.7833873498148</v>
          </cell>
          <cell r="AK12">
            <v>1455.2724121796596</v>
          </cell>
          <cell r="AL12">
            <v>1568.16193290663</v>
          </cell>
          <cell r="AM12">
            <v>1538.8551656697875</v>
          </cell>
          <cell r="AN12">
            <v>1087.3486465170599</v>
          </cell>
          <cell r="AO12">
            <v>1290.1874229787536</v>
          </cell>
          <cell r="AP12">
            <v>407.38612000000001</v>
          </cell>
          <cell r="AQ12">
            <v>402.08976000000007</v>
          </cell>
          <cell r="AR12">
            <v>552.30521052631582</v>
          </cell>
          <cell r="AS12">
            <v>279.14100000000008</v>
          </cell>
          <cell r="AT12">
            <v>353.64100000000002</v>
          </cell>
          <cell r="AU12">
            <v>607.70800000000008</v>
          </cell>
          <cell r="AV12">
            <v>520.57159999999999</v>
          </cell>
          <cell r="AW12">
            <v>562.32892000000004</v>
          </cell>
          <cell r="AX12">
            <v>503.8780855156034</v>
          </cell>
          <cell r="AY12">
            <v>547.33688551560351</v>
          </cell>
          <cell r="AZ12">
            <v>548.79048551560345</v>
          </cell>
          <cell r="BA12">
            <v>435.45048551560348</v>
          </cell>
        </row>
        <row r="13">
          <cell r="A13" t="str">
            <v>PAR</v>
          </cell>
          <cell r="B13" t="str">
            <v>PAR</v>
          </cell>
          <cell r="X13">
            <v>802.35535659154095</v>
          </cell>
          <cell r="Y13">
            <v>440.63625077591558</v>
          </cell>
          <cell r="Z13">
            <v>419.57611341830165</v>
          </cell>
          <cell r="AA13">
            <v>345.60928433268856</v>
          </cell>
          <cell r="AB13">
            <v>249.58614542213164</v>
          </cell>
          <cell r="AC13">
            <v>287.99057684961156</v>
          </cell>
          <cell r="AD13">
            <v>286.24583388881484</v>
          </cell>
          <cell r="AE13">
            <v>169.83218588640273</v>
          </cell>
          <cell r="AF13">
            <v>175.53044915954808</v>
          </cell>
          <cell r="AG13">
            <v>138.04181184668991</v>
          </cell>
          <cell r="AH13">
            <v>252.43658001879112</v>
          </cell>
          <cell r="AI13">
            <v>224.66163597947482</v>
          </cell>
          <cell r="AJ13">
            <v>770.8536957849725</v>
          </cell>
          <cell r="AK13">
            <v>726.7058660763696</v>
          </cell>
          <cell r="AL13">
            <v>761.93529148650669</v>
          </cell>
          <cell r="AM13">
            <v>648.84277620396597</v>
          </cell>
          <cell r="AN13">
            <v>654.7217391304348</v>
          </cell>
          <cell r="AO13">
            <v>548.3739130434783</v>
          </cell>
          <cell r="AP13">
            <v>50.22</v>
          </cell>
          <cell r="AQ13">
            <v>42.1</v>
          </cell>
          <cell r="AR13">
            <v>37.374736842105264</v>
          </cell>
          <cell r="AS13">
            <v>45.574736842105267</v>
          </cell>
          <cell r="AT13">
            <v>50.574736842105267</v>
          </cell>
          <cell r="AU13">
            <v>96.970736842105254</v>
          </cell>
          <cell r="AV13">
            <v>291.98973684210523</v>
          </cell>
          <cell r="AW13">
            <v>303.22073684210523</v>
          </cell>
          <cell r="AX13">
            <v>305.67073684210521</v>
          </cell>
          <cell r="AY13">
            <v>315.96073684210523</v>
          </cell>
          <cell r="AZ13">
            <v>315.98073684210522</v>
          </cell>
        </row>
        <row r="14">
          <cell r="A14" t="str">
            <v>DISD</v>
          </cell>
          <cell r="B14" t="str">
            <v>DISD</v>
          </cell>
          <cell r="X14">
            <v>10.084280423956072</v>
          </cell>
          <cell r="Y14">
            <v>3.1390296886314268</v>
          </cell>
          <cell r="Z14">
            <v>20.612877309767018</v>
          </cell>
          <cell r="AA14">
            <v>3.9064176861987554</v>
          </cell>
          <cell r="AB14">
            <v>15.726802965625703</v>
          </cell>
          <cell r="AC14">
            <v>10.289822511795103</v>
          </cell>
          <cell r="AD14">
            <v>4.19417712267024</v>
          </cell>
          <cell r="AE14">
            <v>3.2355016226894318</v>
          </cell>
          <cell r="AF14">
            <v>15.365952284674485</v>
          </cell>
          <cell r="AG14">
            <v>2.6769593091717918</v>
          </cell>
          <cell r="AH14">
            <v>29.912317918257674</v>
          </cell>
          <cell r="AI14">
            <v>4.2315042315042319</v>
          </cell>
          <cell r="AJ14">
            <v>3.7836139733601413</v>
          </cell>
          <cell r="AK14">
            <v>12.529182879377432</v>
          </cell>
          <cell r="AL14">
            <v>12.460629921259843</v>
          </cell>
          <cell r="AM14">
            <v>12.421966674489557</v>
          </cell>
          <cell r="AN14">
            <v>11.985150449394293</v>
          </cell>
          <cell r="AO14">
            <v>14.091603053435113</v>
          </cell>
          <cell r="AP14">
            <v>7.0490000000000004</v>
          </cell>
          <cell r="AQ14">
            <v>11.07</v>
          </cell>
          <cell r="AR14">
            <v>4.9342105263157903</v>
          </cell>
          <cell r="AS14">
            <v>1.22</v>
          </cell>
          <cell r="AT14">
            <v>35.519999999999996</v>
          </cell>
          <cell r="AU14">
            <v>57.866</v>
          </cell>
          <cell r="AV14">
            <v>59.293999999999997</v>
          </cell>
          <cell r="AW14">
            <v>76.272999999999996</v>
          </cell>
          <cell r="AX14">
            <v>76.272999999999996</v>
          </cell>
          <cell r="AY14">
            <v>76.272999999999996</v>
          </cell>
          <cell r="AZ14">
            <v>76.272999999999996</v>
          </cell>
        </row>
        <row r="15">
          <cell r="A15" t="str">
            <v>FRB</v>
          </cell>
          <cell r="B15" t="str">
            <v>FRB</v>
          </cell>
          <cell r="X15">
            <v>547.88681055155871</v>
          </cell>
          <cell r="Y15">
            <v>394.54473956536737</v>
          </cell>
          <cell r="Z15">
            <v>353.65300634613311</v>
          </cell>
          <cell r="AA15">
            <v>366.39649890590806</v>
          </cell>
          <cell r="AB15">
            <v>252.87324906047144</v>
          </cell>
          <cell r="AC15">
            <v>202.77701856280601</v>
          </cell>
          <cell r="AD15">
            <v>559.03488642981938</v>
          </cell>
          <cell r="AE15">
            <v>366.73052069425898</v>
          </cell>
          <cell r="AF15">
            <v>319.23227383863082</v>
          </cell>
          <cell r="AG15">
            <v>346.73681573343356</v>
          </cell>
          <cell r="AH15">
            <v>515.20871610746565</v>
          </cell>
          <cell r="AI15">
            <v>875.15283165244364</v>
          </cell>
          <cell r="AJ15">
            <v>544.14607759148214</v>
          </cell>
          <cell r="AK15">
            <v>716.03736322391262</v>
          </cell>
          <cell r="AL15">
            <v>793.76601149886346</v>
          </cell>
          <cell r="AM15">
            <v>877.590422791332</v>
          </cell>
          <cell r="AN15">
            <v>420.64175693723098</v>
          </cell>
          <cell r="AO15">
            <v>727.72190688184003</v>
          </cell>
          <cell r="AP15">
            <v>350.11712</v>
          </cell>
          <cell r="AQ15">
            <v>348.91976000000005</v>
          </cell>
          <cell r="AR15">
            <v>509.99626315789476</v>
          </cell>
          <cell r="AS15">
            <v>232.34626315789478</v>
          </cell>
          <cell r="AT15">
            <v>267.54626315789477</v>
          </cell>
          <cell r="AU15">
            <v>452.87126315789476</v>
          </cell>
          <cell r="AV15">
            <v>169.28786315789475</v>
          </cell>
          <cell r="AW15">
            <v>182.83518315789476</v>
          </cell>
          <cell r="AX15">
            <v>121.93434867349825</v>
          </cell>
          <cell r="AY15">
            <v>155.10314867349825</v>
          </cell>
          <cell r="AZ15">
            <v>156.53674867349827</v>
          </cell>
        </row>
        <row r="16">
          <cell r="A16" t="str">
            <v>GLOB</v>
          </cell>
          <cell r="C16" t="str">
            <v>Bonos Globales</v>
          </cell>
          <cell r="T16">
            <v>0</v>
          </cell>
          <cell r="U16">
            <v>0</v>
          </cell>
          <cell r="V16">
            <v>0</v>
          </cell>
          <cell r="W16">
            <v>0</v>
          </cell>
          <cell r="X16">
            <v>115.4641393468445</v>
          </cell>
          <cell r="Y16">
            <v>123.48768536098891</v>
          </cell>
          <cell r="Z16">
            <v>180.40097775463866</v>
          </cell>
          <cell r="AA16">
            <v>411.75740460385998</v>
          </cell>
          <cell r="AB16">
            <v>581.78908669503835</v>
          </cell>
          <cell r="AC16">
            <v>482.27952253653882</v>
          </cell>
          <cell r="AD16">
            <v>420.58878741719917</v>
          </cell>
          <cell r="AE16">
            <v>236.71754854568337</v>
          </cell>
          <cell r="AF16">
            <v>327.05704839061406</v>
          </cell>
          <cell r="AG16">
            <v>508.59516839979102</v>
          </cell>
          <cell r="AH16">
            <v>592.99265291575557</v>
          </cell>
          <cell r="AI16">
            <v>629.56438491241386</v>
          </cell>
          <cell r="AJ16">
            <v>599.33013518952134</v>
          </cell>
          <cell r="AK16">
            <v>1124.8070366734444</v>
          </cell>
          <cell r="AL16">
            <v>1416.603359482943</v>
          </cell>
          <cell r="AM16">
            <v>1606.6941338882116</v>
          </cell>
          <cell r="AN16">
            <v>1177.3089211851436</v>
          </cell>
          <cell r="AO16">
            <v>1325.368895524942</v>
          </cell>
          <cell r="AP16">
            <v>5776.5520000000006</v>
          </cell>
          <cell r="AQ16">
            <v>5281.4620000000004</v>
          </cell>
          <cell r="AR16">
            <v>5453.5695863157907</v>
          </cell>
          <cell r="AS16">
            <v>81.526578947368463</v>
          </cell>
          <cell r="AT16">
            <v>222.65697894736849</v>
          </cell>
          <cell r="AU16">
            <v>386.5301289473685</v>
          </cell>
          <cell r="AV16">
            <v>383.64877044736846</v>
          </cell>
          <cell r="AW16">
            <v>516.28636634049349</v>
          </cell>
          <cell r="AX16">
            <v>520.52536634049341</v>
          </cell>
          <cell r="AY16">
            <v>542.13826621739736</v>
          </cell>
          <cell r="AZ16">
            <v>633.51872621739733</v>
          </cell>
          <cell r="BA16">
            <v>610.59112780833777</v>
          </cell>
        </row>
        <row r="17">
          <cell r="A17" t="str">
            <v>BG01/03</v>
          </cell>
          <cell r="B17" t="str">
            <v>BG01/03</v>
          </cell>
          <cell r="C17" t="str">
            <v xml:space="preserve">    Bono Global I (8.375%)</v>
          </cell>
          <cell r="X17">
            <v>52.251139346844496</v>
          </cell>
          <cell r="Y17">
            <v>20.327519772865546</v>
          </cell>
          <cell r="Z17">
            <v>19.630826478652565</v>
          </cell>
          <cell r="AA17">
            <v>20.454368932038836</v>
          </cell>
          <cell r="AB17">
            <v>35.76158940397351</v>
          </cell>
          <cell r="AC17">
            <v>70.800582241630266</v>
          </cell>
          <cell r="AD17">
            <v>27.501246882793019</v>
          </cell>
          <cell r="AE17">
            <v>31.606557377049182</v>
          </cell>
          <cell r="AF17">
            <v>51.718564809826525</v>
          </cell>
          <cell r="AG17">
            <v>44.397905759162306</v>
          </cell>
          <cell r="AH17">
            <v>55.778263244128887</v>
          </cell>
          <cell r="AI17">
            <v>24.290512174643158</v>
          </cell>
          <cell r="AJ17">
            <v>13.701298701298702</v>
          </cell>
          <cell r="AK17">
            <v>13.877677100494234</v>
          </cell>
          <cell r="AL17">
            <v>31.011162891514033</v>
          </cell>
          <cell r="AM17">
            <v>16.552335279399497</v>
          </cell>
          <cell r="AN17">
            <v>12.9760348583878</v>
          </cell>
          <cell r="AO17">
            <v>52.546410199060617</v>
          </cell>
          <cell r="AP17">
            <v>15.025</v>
          </cell>
          <cell r="AQ17">
            <v>19.864999999999998</v>
          </cell>
          <cell r="AR17">
            <v>11.57657894736842</v>
          </cell>
          <cell r="AS17">
            <v>2.776578947368419</v>
          </cell>
          <cell r="AT17">
            <v>2.8965789473684191</v>
          </cell>
          <cell r="AU17">
            <v>14.616578947368421</v>
          </cell>
          <cell r="AV17">
            <v>16.256578947368421</v>
          </cell>
          <cell r="AW17">
            <v>11.88657894736842</v>
          </cell>
          <cell r="AX17">
            <v>11.036578947368419</v>
          </cell>
          <cell r="AY17">
            <v>10.276578947368419</v>
          </cell>
          <cell r="AZ17">
            <v>16.72657894736842</v>
          </cell>
        </row>
        <row r="18">
          <cell r="A18" t="str">
            <v>BG02/99</v>
          </cell>
          <cell r="B18" t="str">
            <v>BG02/99</v>
          </cell>
          <cell r="C18" t="str">
            <v xml:space="preserve">    Bono Global II (10.95%)</v>
          </cell>
          <cell r="X18">
            <v>3</v>
          </cell>
          <cell r="Y18">
            <v>3</v>
          </cell>
          <cell r="Z18">
            <v>2.8153061224489795</v>
          </cell>
          <cell r="AA18">
            <v>3.6806122448979592</v>
          </cell>
          <cell r="AB18">
            <v>27.312348668280872</v>
          </cell>
          <cell r="AC18">
            <v>3.0680000000000001</v>
          </cell>
          <cell r="AD18">
            <v>2.738</v>
          </cell>
          <cell r="AE18">
            <v>5.6790000000000003</v>
          </cell>
          <cell r="AF18">
            <v>2.6585269791256398</v>
          </cell>
          <cell r="AG18">
            <v>18.764192661646945</v>
          </cell>
          <cell r="AH18">
            <v>13.065331614949937</v>
          </cell>
          <cell r="AI18">
            <v>19.314638590807856</v>
          </cell>
          <cell r="AJ18">
            <v>0</v>
          </cell>
          <cell r="AK18">
            <v>0</v>
          </cell>
          <cell r="AL18">
            <v>0</v>
          </cell>
          <cell r="AM18">
            <v>0</v>
          </cell>
          <cell r="AN18">
            <v>0</v>
          </cell>
          <cell r="AO18">
            <v>0</v>
          </cell>
          <cell r="AQ18">
            <v>0</v>
          </cell>
          <cell r="AR18">
            <v>0</v>
          </cell>
          <cell r="AS18">
            <v>0</v>
          </cell>
          <cell r="AT18">
            <v>0</v>
          </cell>
          <cell r="AU18">
            <v>0</v>
          </cell>
          <cell r="AV18">
            <v>0</v>
          </cell>
          <cell r="AW18">
            <v>0</v>
          </cell>
          <cell r="AX18">
            <v>0</v>
          </cell>
          <cell r="AY18">
            <v>0</v>
          </cell>
          <cell r="AZ18">
            <v>0</v>
          </cell>
        </row>
        <row r="19">
          <cell r="A19" t="str">
            <v>BG03/01</v>
          </cell>
          <cell r="B19" t="str">
            <v>BG03/01</v>
          </cell>
          <cell r="C19" t="str">
            <v xml:space="preserve">    Bono Global III</v>
          </cell>
          <cell r="X19">
            <v>6.5000000000000002E-2</v>
          </cell>
          <cell r="Y19">
            <v>6.5000000000000002E-2</v>
          </cell>
          <cell r="Z19">
            <v>6.6326530612244902E-2</v>
          </cell>
          <cell r="AA19">
            <v>6.4285714285714293E-2</v>
          </cell>
          <cell r="AB19">
            <v>0.1</v>
          </cell>
          <cell r="AC19">
            <v>0.16400000000000001</v>
          </cell>
          <cell r="AD19">
            <v>0.25900000000000001</v>
          </cell>
          <cell r="AE19">
            <v>1.825</v>
          </cell>
          <cell r="AF19">
            <v>1.8988606835898461</v>
          </cell>
          <cell r="AG19">
            <v>6.486486486486486</v>
          </cell>
          <cell r="AH19">
            <v>6.5460660415817369</v>
          </cell>
          <cell r="AI19">
            <v>5.5083291267036856</v>
          </cell>
          <cell r="AJ19">
            <v>6.5283582089552246</v>
          </cell>
          <cell r="AK19">
            <v>6.5720207253886009</v>
          </cell>
          <cell r="AL19">
            <v>21.056660039761432</v>
          </cell>
          <cell r="AM19">
            <v>36.198420533070092</v>
          </cell>
          <cell r="AN19">
            <v>41.198265668111944</v>
          </cell>
          <cell r="AO19">
            <v>0</v>
          </cell>
          <cell r="AQ19">
            <v>0</v>
          </cell>
          <cell r="AR19">
            <v>0</v>
          </cell>
          <cell r="AS19">
            <v>0</v>
          </cell>
          <cell r="AT19">
            <v>0</v>
          </cell>
          <cell r="AU19">
            <v>0</v>
          </cell>
          <cell r="AV19">
            <v>0</v>
          </cell>
          <cell r="AW19">
            <v>0</v>
          </cell>
          <cell r="AX19">
            <v>0</v>
          </cell>
          <cell r="AY19">
            <v>0</v>
          </cell>
          <cell r="AZ19">
            <v>10.29</v>
          </cell>
        </row>
        <row r="20">
          <cell r="A20" t="str">
            <v>BG04/06</v>
          </cell>
          <cell r="B20" t="str">
            <v>BG04/06</v>
          </cell>
          <cell r="C20" t="str">
            <v xml:space="preserve">    Bono Global IV</v>
          </cell>
          <cell r="X20">
            <v>60.14800000000001</v>
          </cell>
          <cell r="Y20">
            <v>15</v>
          </cell>
          <cell r="Z20">
            <v>8.7178372739916536</v>
          </cell>
          <cell r="AA20">
            <v>5.4554596497108854</v>
          </cell>
          <cell r="AB20">
            <v>29.508196721311471</v>
          </cell>
          <cell r="AC20">
            <v>21.580339619421451</v>
          </cell>
          <cell r="AD20">
            <v>41.454984669701759</v>
          </cell>
          <cell r="AE20">
            <v>29.46837213950235</v>
          </cell>
          <cell r="AF20">
            <v>46.164356822174504</v>
          </cell>
          <cell r="AG20">
            <v>14.509803921568627</v>
          </cell>
          <cell r="AH20">
            <v>13.918877394243573</v>
          </cell>
          <cell r="AI20">
            <v>47.937131630648324</v>
          </cell>
          <cell r="AJ20">
            <v>14.616441043751225</v>
          </cell>
          <cell r="AK20">
            <v>38.367820537613611</v>
          </cell>
          <cell r="AL20">
            <v>30.648804024227495</v>
          </cell>
          <cell r="AM20">
            <v>36.791559850128181</v>
          </cell>
          <cell r="AN20">
            <v>19.823958333333334</v>
          </cell>
          <cell r="AO20">
            <v>16.057294429708222</v>
          </cell>
          <cell r="AP20">
            <v>7.35</v>
          </cell>
          <cell r="AQ20">
            <v>6.5179999999999998</v>
          </cell>
          <cell r="AR20">
            <v>4.5306315789473679</v>
          </cell>
          <cell r="AS20">
            <v>0</v>
          </cell>
          <cell r="AT20">
            <v>0.24</v>
          </cell>
          <cell r="AU20">
            <v>35.260000000000005</v>
          </cell>
          <cell r="AV20">
            <v>35.260000000000005</v>
          </cell>
          <cell r="AW20">
            <v>24.470000000000006</v>
          </cell>
          <cell r="AX20">
            <v>24.970000000000006</v>
          </cell>
          <cell r="AY20">
            <v>24.970000000000006</v>
          </cell>
          <cell r="AZ20">
            <v>35.260000000000005</v>
          </cell>
        </row>
        <row r="21">
          <cell r="A21" t="str">
            <v>BG05/17</v>
          </cell>
          <cell r="B21" t="str">
            <v>BG05/17</v>
          </cell>
          <cell r="C21" t="str">
            <v xml:space="preserve">    Bono GlobalI V Megabono</v>
          </cell>
          <cell r="Y21">
            <v>85.095165588123351</v>
          </cell>
          <cell r="Z21">
            <v>149.17068134893321</v>
          </cell>
          <cell r="AA21">
            <v>249.45731191885037</v>
          </cell>
          <cell r="AB21">
            <v>295.2967032967033</v>
          </cell>
          <cell r="AC21">
            <v>239.94100806801424</v>
          </cell>
          <cell r="AD21">
            <v>302.63304566702629</v>
          </cell>
          <cell r="AE21">
            <v>126.64183076104311</v>
          </cell>
          <cell r="AF21">
            <v>163.22078907435508</v>
          </cell>
          <cell r="AG21">
            <v>336.74418604651163</v>
          </cell>
          <cell r="AH21">
            <v>304.55694810905885</v>
          </cell>
          <cell r="AI21">
            <v>376.60762633047432</v>
          </cell>
          <cell r="AJ21">
            <v>367.26792235248894</v>
          </cell>
          <cell r="AK21">
            <v>460.54877433672959</v>
          </cell>
          <cell r="AL21">
            <v>453.05529125700389</v>
          </cell>
          <cell r="AM21">
            <v>514.36636571304246</v>
          </cell>
          <cell r="AN21">
            <v>364.24373744847264</v>
          </cell>
          <cell r="AO21">
            <v>387.08090463977618</v>
          </cell>
          <cell r="AP21">
            <v>178.36199999999999</v>
          </cell>
          <cell r="AQ21">
            <v>276.07299999999998</v>
          </cell>
          <cell r="AR21">
            <v>276.07299999999998</v>
          </cell>
          <cell r="AS21">
            <v>47.000000000000043</v>
          </cell>
          <cell r="AT21">
            <v>71.500000000000043</v>
          </cell>
          <cell r="AU21">
            <v>143.39100000000002</v>
          </cell>
          <cell r="AV21">
            <v>136.19300000000001</v>
          </cell>
          <cell r="AW21">
            <v>153.19600000000003</v>
          </cell>
          <cell r="AX21">
            <v>159.10500000000002</v>
          </cell>
          <cell r="AY21">
            <v>173.46500000000003</v>
          </cell>
          <cell r="AZ21">
            <v>191.10100000000003</v>
          </cell>
        </row>
        <row r="22">
          <cell r="A22" t="str">
            <v>BG06/27</v>
          </cell>
          <cell r="B22" t="str">
            <v>BG06/27</v>
          </cell>
          <cell r="C22" t="str">
            <v xml:space="preserve">    Bono Global VI (9.75%)</v>
          </cell>
          <cell r="AA22">
            <v>132.64536614407621</v>
          </cell>
          <cell r="AB22">
            <v>193.81024860476916</v>
          </cell>
          <cell r="AC22">
            <v>146.72559260747289</v>
          </cell>
          <cell r="AD22">
            <v>46.002510197678063</v>
          </cell>
          <cell r="AE22">
            <v>41.496788268088721</v>
          </cell>
          <cell r="AF22">
            <v>61.395950021542447</v>
          </cell>
          <cell r="AG22">
            <v>75.534839249432295</v>
          </cell>
          <cell r="AH22">
            <v>74.617517328292379</v>
          </cell>
          <cell r="AI22">
            <v>87.611144042679314</v>
          </cell>
          <cell r="AJ22">
            <v>80.766371487919528</v>
          </cell>
          <cell r="AK22">
            <v>103.32379535309605</v>
          </cell>
          <cell r="AL22">
            <v>173.6652647204354</v>
          </cell>
          <cell r="AM22">
            <v>92.390188962582911</v>
          </cell>
          <cell r="AN22">
            <v>62.503268750742897</v>
          </cell>
          <cell r="AO22">
            <v>167.43440627535841</v>
          </cell>
          <cell r="AP22">
            <v>44.750999999999998</v>
          </cell>
          <cell r="AQ22">
            <v>67.233000000000004</v>
          </cell>
          <cell r="AR22">
            <v>62.962473684210529</v>
          </cell>
          <cell r="AS22">
            <v>0</v>
          </cell>
          <cell r="AT22">
            <v>0</v>
          </cell>
          <cell r="AU22">
            <v>0</v>
          </cell>
          <cell r="AV22">
            <v>6.0000000000002274E-2</v>
          </cell>
          <cell r="AW22">
            <v>26.09</v>
          </cell>
          <cell r="AX22">
            <v>22.74</v>
          </cell>
          <cell r="AY22">
            <v>28.96</v>
          </cell>
          <cell r="AZ22">
            <v>39.75</v>
          </cell>
        </row>
        <row r="23">
          <cell r="A23" t="str">
            <v>BG07/05</v>
          </cell>
          <cell r="B23" t="str">
            <v>BG07/05</v>
          </cell>
          <cell r="C23" t="str">
            <v xml:space="preserve">    Bono Global VII (11%)</v>
          </cell>
          <cell r="AF23">
            <v>0</v>
          </cell>
          <cell r="AG23">
            <v>0</v>
          </cell>
          <cell r="AH23">
            <v>56.36560302866414</v>
          </cell>
          <cell r="AI23">
            <v>3.1042128603104215</v>
          </cell>
          <cell r="AJ23">
            <v>42.468923698837798</v>
          </cell>
          <cell r="AK23">
            <v>46.142717497556212</v>
          </cell>
          <cell r="AL23">
            <v>46.709744658676392</v>
          </cell>
          <cell r="AM23">
            <v>45.76</v>
          </cell>
          <cell r="AN23">
            <v>43.257909071862557</v>
          </cell>
          <cell r="AO23">
            <v>34.688156972669937</v>
          </cell>
          <cell r="AP23">
            <v>4.7619999999999996</v>
          </cell>
          <cell r="AQ23">
            <v>8.4</v>
          </cell>
          <cell r="AR23">
            <v>36.1</v>
          </cell>
          <cell r="AS23">
            <v>19.05</v>
          </cell>
          <cell r="AT23">
            <v>20.05</v>
          </cell>
          <cell r="AU23">
            <v>25.55</v>
          </cell>
          <cell r="AV23">
            <v>24.719000000000001</v>
          </cell>
          <cell r="AW23">
            <v>28.919</v>
          </cell>
          <cell r="AX23">
            <v>30.119</v>
          </cell>
          <cell r="AY23">
            <v>29.279</v>
          </cell>
          <cell r="AZ23">
            <v>35.923000000000002</v>
          </cell>
        </row>
        <row r="24">
          <cell r="A24" t="str">
            <v>BG08/19</v>
          </cell>
          <cell r="B24" t="str">
            <v>BG08/19</v>
          </cell>
          <cell r="C24" t="str">
            <v xml:space="preserve">    Bono Global VIII (12,125%)</v>
          </cell>
          <cell r="AG24">
            <v>12.157754274982702</v>
          </cell>
          <cell r="AH24">
            <v>29.100456136628829</v>
          </cell>
          <cell r="AI24">
            <v>27.605855192062091</v>
          </cell>
          <cell r="AJ24">
            <v>38.112898827379325</v>
          </cell>
          <cell r="AK24">
            <v>50.254055110416253</v>
          </cell>
          <cell r="AL24">
            <v>71.882484270347064</v>
          </cell>
          <cell r="AM24">
            <v>91.239012138970281</v>
          </cell>
          <cell r="AN24">
            <v>29.85326256634405</v>
          </cell>
          <cell r="AO24">
            <v>37.394665215024496</v>
          </cell>
          <cell r="AP24">
            <v>20.582000000000001</v>
          </cell>
          <cell r="AQ24">
            <v>20.02</v>
          </cell>
          <cell r="AR24">
            <v>19</v>
          </cell>
          <cell r="AS24">
            <v>0</v>
          </cell>
          <cell r="AT24">
            <v>0</v>
          </cell>
          <cell r="AU24">
            <v>0</v>
          </cell>
          <cell r="AV24">
            <v>0</v>
          </cell>
          <cell r="AW24">
            <v>0</v>
          </cell>
          <cell r="AX24">
            <v>0</v>
          </cell>
          <cell r="AY24">
            <v>0</v>
          </cell>
          <cell r="AZ24">
            <v>0</v>
          </cell>
        </row>
        <row r="25">
          <cell r="A25" t="str">
            <v>BG09/09</v>
          </cell>
          <cell r="B25" t="str">
            <v>BG09/09</v>
          </cell>
          <cell r="C25" t="str">
            <v xml:space="preserve">    Bono Global IX (11,75%)</v>
          </cell>
          <cell r="AH25">
            <v>39.043590018207126</v>
          </cell>
          <cell r="AI25">
            <v>37.584934964084646</v>
          </cell>
          <cell r="AJ25">
            <v>35.867920868890607</v>
          </cell>
          <cell r="AK25">
            <v>128.563103085889</v>
          </cell>
          <cell r="AL25">
            <v>216.70082815734989</v>
          </cell>
          <cell r="AM25">
            <v>268.96892796483155</v>
          </cell>
          <cell r="AN25">
            <v>185.38235602643448</v>
          </cell>
          <cell r="AO25">
            <v>183.93831168831167</v>
          </cell>
          <cell r="AP25">
            <v>142.48699999999999</v>
          </cell>
          <cell r="AQ25">
            <v>140.56200000000001</v>
          </cell>
          <cell r="AR25">
            <v>138.4</v>
          </cell>
          <cell r="AS25">
            <v>0</v>
          </cell>
          <cell r="AT25">
            <v>0</v>
          </cell>
          <cell r="AU25">
            <v>0</v>
          </cell>
          <cell r="AV25">
            <v>0</v>
          </cell>
          <cell r="AW25">
            <v>25.369</v>
          </cell>
          <cell r="AX25">
            <v>25.369</v>
          </cell>
          <cell r="AY25">
            <v>25.369</v>
          </cell>
          <cell r="AZ25">
            <v>29</v>
          </cell>
        </row>
        <row r="26">
          <cell r="A26" t="str">
            <v>BG10/20</v>
          </cell>
          <cell r="B26" t="str">
            <v>BG10/20</v>
          </cell>
          <cell r="C26" t="str">
            <v xml:space="preserve">    Bono Global X (12%)</v>
          </cell>
          <cell r="AJ26">
            <v>0</v>
          </cell>
          <cell r="AK26">
            <v>18.064391000775796</v>
          </cell>
          <cell r="AL26">
            <v>20.142160844841595</v>
          </cell>
          <cell r="AM26">
            <v>38.28151260504201</v>
          </cell>
          <cell r="AN26">
            <v>15.434583714547117</v>
          </cell>
          <cell r="AO26">
            <v>33.586359920588585</v>
          </cell>
          <cell r="AP26">
            <v>10.574</v>
          </cell>
          <cell r="AQ26">
            <v>9.6489999999999991</v>
          </cell>
          <cell r="AR26">
            <v>9.0437368421052611</v>
          </cell>
          <cell r="AS26">
            <v>0</v>
          </cell>
          <cell r="AT26">
            <v>0</v>
          </cell>
          <cell r="AU26">
            <v>0</v>
          </cell>
          <cell r="AV26">
            <v>0</v>
          </cell>
          <cell r="AW26">
            <v>33.18</v>
          </cell>
          <cell r="AX26">
            <v>33.18</v>
          </cell>
          <cell r="AY26">
            <v>33.18</v>
          </cell>
          <cell r="AZ26">
            <v>33.18</v>
          </cell>
        </row>
        <row r="27">
          <cell r="A27" t="str">
            <v>BG11/10</v>
          </cell>
          <cell r="B27" t="str">
            <v>BG11/10</v>
          </cell>
          <cell r="C27" t="str">
            <v xml:space="preserve">    Bono Global XI (11,375%)</v>
          </cell>
          <cell r="AJ27">
            <v>0</v>
          </cell>
          <cell r="AK27">
            <v>259.09268192548495</v>
          </cell>
          <cell r="AL27">
            <v>177.4559831312599</v>
          </cell>
          <cell r="AM27">
            <v>254.79956663055253</v>
          </cell>
          <cell r="AN27">
            <v>230.68072162785819</v>
          </cell>
          <cell r="AO27">
            <v>85.760447590774135</v>
          </cell>
          <cell r="AP27">
            <v>65.787000000000006</v>
          </cell>
          <cell r="AQ27">
            <v>57.357999999999997</v>
          </cell>
          <cell r="AR27">
            <v>52.8</v>
          </cell>
          <cell r="AS27">
            <v>0</v>
          </cell>
          <cell r="AT27">
            <v>1.9</v>
          </cell>
          <cell r="AU27">
            <v>29.9</v>
          </cell>
          <cell r="AV27">
            <v>30.08</v>
          </cell>
          <cell r="AW27">
            <v>19.715999999999998</v>
          </cell>
          <cell r="AX27">
            <v>19.795999999999999</v>
          </cell>
          <cell r="AY27">
            <v>18.996000000000002</v>
          </cell>
          <cell r="AZ27">
            <v>30.080000000000002</v>
          </cell>
        </row>
        <row r="28">
          <cell r="A28" t="str">
            <v>BG12/15</v>
          </cell>
          <cell r="B28" t="str">
            <v>BG12/15</v>
          </cell>
          <cell r="C28" t="str">
            <v xml:space="preserve">    Bono Global XII (11,75%)</v>
          </cell>
          <cell r="AJ28">
            <v>0</v>
          </cell>
          <cell r="AK28">
            <v>0</v>
          </cell>
          <cell r="AL28">
            <v>174.27497548752586</v>
          </cell>
          <cell r="AM28">
            <v>174.67679413305393</v>
          </cell>
          <cell r="AN28">
            <v>156.07482769937641</v>
          </cell>
          <cell r="AO28">
            <v>146.79949760219228</v>
          </cell>
          <cell r="AP28">
            <v>49.558</v>
          </cell>
          <cell r="AQ28">
            <v>75.863</v>
          </cell>
          <cell r="AR28">
            <v>76.108263157894726</v>
          </cell>
          <cell r="AS28">
            <v>0</v>
          </cell>
          <cell r="AT28">
            <v>0</v>
          </cell>
          <cell r="AU28">
            <v>0</v>
          </cell>
          <cell r="AV28">
            <v>0</v>
          </cell>
          <cell r="AW28">
            <v>12.604000000000006</v>
          </cell>
          <cell r="AX28">
            <v>13.534000000000006</v>
          </cell>
          <cell r="AY28">
            <v>13.134</v>
          </cell>
          <cell r="AZ28">
            <v>46.014000000000003</v>
          </cell>
        </row>
        <row r="29">
          <cell r="A29" t="str">
            <v>BG13/30</v>
          </cell>
          <cell r="B29" t="str">
            <v>BG13/30</v>
          </cell>
          <cell r="C29" t="str">
            <v xml:space="preserve">    Bono Global XIII (10,25%)</v>
          </cell>
          <cell r="AJ29">
            <v>0</v>
          </cell>
          <cell r="AK29">
            <v>0</v>
          </cell>
          <cell r="AL29">
            <v>0</v>
          </cell>
          <cell r="AM29">
            <v>36.669450077537867</v>
          </cell>
          <cell r="AN29">
            <v>15.879995419672507</v>
          </cell>
          <cell r="AO29">
            <v>46.568800403225808</v>
          </cell>
          <cell r="AP29">
            <v>21.216999999999999</v>
          </cell>
          <cell r="AQ29">
            <v>36.182000000000002</v>
          </cell>
          <cell r="AR29">
            <v>34</v>
          </cell>
          <cell r="AS29">
            <v>0</v>
          </cell>
          <cell r="AT29">
            <v>0</v>
          </cell>
          <cell r="AU29">
            <v>0</v>
          </cell>
          <cell r="AV29">
            <v>0</v>
          </cell>
          <cell r="AW29">
            <v>0</v>
          </cell>
          <cell r="AX29">
            <v>0</v>
          </cell>
          <cell r="AY29">
            <v>0</v>
          </cell>
          <cell r="AZ29">
            <v>0</v>
          </cell>
        </row>
        <row r="30">
          <cell r="A30" t="str">
            <v>BG14/31</v>
          </cell>
          <cell r="B30" t="str">
            <v>BG14/31</v>
          </cell>
          <cell r="C30" t="str">
            <v xml:space="preserve">    Bono Global XIV (12%)</v>
          </cell>
          <cell r="AJ30">
            <v>0</v>
          </cell>
          <cell r="AK30">
            <v>0</v>
          </cell>
          <cell r="AL30">
            <v>0</v>
          </cell>
          <cell r="AM30">
            <v>0</v>
          </cell>
          <cell r="AN30">
            <v>0</v>
          </cell>
          <cell r="AO30">
            <v>12.808390392348658</v>
          </cell>
          <cell r="AP30">
            <v>10.78</v>
          </cell>
          <cell r="AQ30">
            <v>0.48</v>
          </cell>
          <cell r="AR30">
            <v>6.3157894736841635E-3</v>
          </cell>
          <cell r="AS30">
            <v>0</v>
          </cell>
          <cell r="AT30">
            <v>0</v>
          </cell>
          <cell r="AU30">
            <v>0</v>
          </cell>
          <cell r="AV30">
            <v>0</v>
          </cell>
          <cell r="AW30">
            <v>0</v>
          </cell>
          <cell r="AX30">
            <v>0</v>
          </cell>
          <cell r="AY30">
            <v>0</v>
          </cell>
          <cell r="AZ30">
            <v>0</v>
          </cell>
        </row>
        <row r="31">
          <cell r="A31" t="str">
            <v>BG15/12</v>
          </cell>
          <cell r="B31" t="str">
            <v>BG15/12</v>
          </cell>
          <cell r="C31" t="str">
            <v xml:space="preserve">    Bono Global XV (12,375%)</v>
          </cell>
          <cell r="AJ31">
            <v>0</v>
          </cell>
          <cell r="AK31">
            <v>0</v>
          </cell>
          <cell r="AL31">
            <v>0</v>
          </cell>
          <cell r="AM31">
            <v>0</v>
          </cell>
          <cell r="AN31">
            <v>0</v>
          </cell>
          <cell r="AO31">
            <v>120.70525019590282</v>
          </cell>
          <cell r="AP31">
            <v>79.388000000000005</v>
          </cell>
          <cell r="AQ31">
            <v>98.081999999999994</v>
          </cell>
          <cell r="AR31">
            <v>95.5</v>
          </cell>
          <cell r="AS31">
            <v>12.7</v>
          </cell>
          <cell r="AT31">
            <v>12.399999999999999</v>
          </cell>
          <cell r="AU31">
            <v>20.599999999999998</v>
          </cell>
          <cell r="AV31">
            <v>20.09</v>
          </cell>
          <cell r="AW31">
            <v>56.605999999999995</v>
          </cell>
          <cell r="AX31">
            <v>56.615999999999993</v>
          </cell>
          <cell r="AY31">
            <v>56.615999999999993</v>
          </cell>
          <cell r="AZ31">
            <v>62.48599999999999</v>
          </cell>
        </row>
        <row r="32">
          <cell r="A32" t="str">
            <v>BG16/08$</v>
          </cell>
          <cell r="B32" t="str">
            <v>BG16/08$</v>
          </cell>
          <cell r="C32" t="str">
            <v xml:space="preserve">    Bono Global XVI (10,00%-12,00%)</v>
          </cell>
          <cell r="AP32">
            <v>168.774</v>
          </cell>
          <cell r="AQ32">
            <v>168.5</v>
          </cell>
          <cell r="AR32">
            <v>167.5894736842105</v>
          </cell>
          <cell r="AS32">
            <v>0</v>
          </cell>
          <cell r="AT32">
            <v>0</v>
          </cell>
          <cell r="AU32">
            <v>0</v>
          </cell>
          <cell r="AV32">
            <v>0</v>
          </cell>
          <cell r="AW32">
            <v>0</v>
          </cell>
          <cell r="AX32">
            <v>0</v>
          </cell>
          <cell r="AY32">
            <v>0</v>
          </cell>
          <cell r="AZ32">
            <v>0</v>
          </cell>
        </row>
        <row r="33">
          <cell r="A33" t="str">
            <v>BG17/08</v>
          </cell>
          <cell r="B33" t="str">
            <v>BG17/08</v>
          </cell>
          <cell r="C33" t="str">
            <v xml:space="preserve">    Bono Global XVII (7,00%-15,50%)</v>
          </cell>
          <cell r="AP33">
            <v>4489.7809999999999</v>
          </cell>
          <cell r="AQ33">
            <v>3766.4110000000001</v>
          </cell>
          <cell r="AR33">
            <v>3772.9291126315793</v>
          </cell>
          <cell r="AS33">
            <v>0</v>
          </cell>
          <cell r="AT33">
            <v>60.745400000000018</v>
          </cell>
          <cell r="AU33">
            <v>60.745400000000018</v>
          </cell>
          <cell r="AV33">
            <v>60.745400000000018</v>
          </cell>
          <cell r="AW33">
            <v>60.745400000000018</v>
          </cell>
          <cell r="AX33">
            <v>60.745400000000018</v>
          </cell>
          <cell r="AY33">
            <v>60.745400000000018</v>
          </cell>
          <cell r="AZ33">
            <v>36.005400000000023</v>
          </cell>
        </row>
        <row r="34">
          <cell r="A34" t="str">
            <v>BG18/18</v>
          </cell>
          <cell r="B34" t="str">
            <v>BG18/18</v>
          </cell>
          <cell r="C34" t="str">
            <v xml:space="preserve">    Bono Global XVIII (12,25%)</v>
          </cell>
          <cell r="AP34">
            <v>294.50599999999997</v>
          </cell>
          <cell r="AQ34">
            <v>400.14400000000001</v>
          </cell>
          <cell r="AR34">
            <v>516.1</v>
          </cell>
          <cell r="AS34">
            <v>0</v>
          </cell>
          <cell r="AT34">
            <v>24.69</v>
          </cell>
          <cell r="AU34">
            <v>24.69</v>
          </cell>
          <cell r="AV34">
            <v>26.202262500000003</v>
          </cell>
          <cell r="AW34">
            <v>27.419306653125005</v>
          </cell>
          <cell r="AX34">
            <v>27.229306653125004</v>
          </cell>
          <cell r="AY34">
            <v>28.897101685628911</v>
          </cell>
          <cell r="AZ34">
            <v>29.452561685628911</v>
          </cell>
        </row>
        <row r="35">
          <cell r="A35" t="str">
            <v>BG19/31</v>
          </cell>
          <cell r="B35" t="str">
            <v>BG19/31</v>
          </cell>
          <cell r="C35" t="str">
            <v xml:space="preserve">    Bono Global XIX (12,00%)</v>
          </cell>
          <cell r="AP35">
            <v>172.86799999999999</v>
          </cell>
          <cell r="AQ35">
            <v>130.12200000000001</v>
          </cell>
          <cell r="AR35">
            <v>180.85</v>
          </cell>
          <cell r="AS35">
            <v>0</v>
          </cell>
          <cell r="AT35">
            <v>28.234999999999999</v>
          </cell>
          <cell r="AU35">
            <v>31.777149999999999</v>
          </cell>
          <cell r="AV35">
            <v>34.042529000000002</v>
          </cell>
          <cell r="AW35">
            <v>36.085080740000002</v>
          </cell>
          <cell r="AX35">
            <v>36.085080740000002</v>
          </cell>
          <cell r="AY35">
            <v>38.250185584400008</v>
          </cell>
          <cell r="AZ35">
            <v>38.250185584400008</v>
          </cell>
        </row>
        <row r="37">
          <cell r="C37" t="str">
            <v>Euronotas</v>
          </cell>
          <cell r="X37">
            <v>4.1210000000000004</v>
          </cell>
          <cell r="Y37">
            <v>30.712855606608663</v>
          </cell>
          <cell r="Z37">
            <v>46.586251652587165</v>
          </cell>
          <cell r="AA37">
            <v>16.204430490144773</v>
          </cell>
          <cell r="AB37">
            <v>82.856180532165709</v>
          </cell>
          <cell r="AC37">
            <v>87.211430744473944</v>
          </cell>
          <cell r="AD37">
            <v>113.02439681730603</v>
          </cell>
          <cell r="AE37">
            <v>104.97859245383998</v>
          </cell>
          <cell r="AF37">
            <v>94.350060129004063</v>
          </cell>
          <cell r="AG37">
            <v>86.361587982832603</v>
          </cell>
          <cell r="AH37">
            <v>145.21528338912617</v>
          </cell>
          <cell r="AI37">
            <v>69.048780487804876</v>
          </cell>
          <cell r="AJ37">
            <v>165.55142457312121</v>
          </cell>
          <cell r="AK37">
            <v>175.60608036540643</v>
          </cell>
          <cell r="AL37">
            <v>165.94654167759549</v>
          </cell>
          <cell r="AM37">
            <v>455.3262660352197</v>
          </cell>
          <cell r="AN37">
            <v>341.23027123777121</v>
          </cell>
          <cell r="AO37">
            <v>303.92090898564214</v>
          </cell>
          <cell r="AP37">
            <v>93.55</v>
          </cell>
          <cell r="AQ37">
            <v>92.59</v>
          </cell>
          <cell r="AR37">
            <v>87.232105263157891</v>
          </cell>
          <cell r="AS37">
            <v>14.192105263157893</v>
          </cell>
          <cell r="AT37">
            <v>6.2041742286751358</v>
          </cell>
          <cell r="AU37">
            <v>5.2084487534626032</v>
          </cell>
          <cell r="AV37">
            <v>4.2032280701754381</v>
          </cell>
          <cell r="AW37">
            <v>4.4300309597523215</v>
          </cell>
          <cell r="AX37">
            <v>4.8687865497076022</v>
          </cell>
          <cell r="AY37">
            <v>4.950751879699248</v>
          </cell>
          <cell r="AZ37">
            <v>4.8343414281845263</v>
          </cell>
          <cell r="BA37">
            <v>4.8319126866008206</v>
          </cell>
        </row>
        <row r="38">
          <cell r="A38" t="str">
            <v>EL/ARP-61</v>
          </cell>
          <cell r="B38" t="str">
            <v>EL/ARP-61</v>
          </cell>
          <cell r="C38" t="str">
            <v xml:space="preserve">    Euronota LXI $-2007</v>
          </cell>
          <cell r="Y38">
            <v>26.512855606608664</v>
          </cell>
          <cell r="Z38">
            <v>43.83058662795662</v>
          </cell>
          <cell r="AA38">
            <v>16.204430490144773</v>
          </cell>
          <cell r="AB38">
            <v>82.856180532165709</v>
          </cell>
          <cell r="AC38">
            <v>86.646548472274603</v>
          </cell>
          <cell r="AD38">
            <v>112.75943862423404</v>
          </cell>
          <cell r="AE38">
            <v>104.97859245383998</v>
          </cell>
          <cell r="AF38">
            <v>94.350060129004063</v>
          </cell>
          <cell r="AG38">
            <v>86.361587982832603</v>
          </cell>
          <cell r="AH38">
            <v>145.21528338912617</v>
          </cell>
          <cell r="AI38">
            <v>69.048780487804876</v>
          </cell>
          <cell r="AJ38">
            <v>20.808730493462672</v>
          </cell>
          <cell r="AK38">
            <v>27.266977708657333</v>
          </cell>
          <cell r="AL38">
            <v>25.926721700780277</v>
          </cell>
          <cell r="AM38">
            <v>23.219597550306212</v>
          </cell>
          <cell r="AN38">
            <v>33.583791066431758</v>
          </cell>
          <cell r="AO38">
            <v>52.956446850393704</v>
          </cell>
          <cell r="AP38">
            <v>1.39</v>
          </cell>
          <cell r="AQ38">
            <v>4.13</v>
          </cell>
          <cell r="AR38">
            <v>4.13</v>
          </cell>
          <cell r="AS38">
            <v>3.9299999999999997</v>
          </cell>
          <cell r="AT38">
            <v>1.3551724137931034</v>
          </cell>
          <cell r="AU38">
            <v>1.0342105263157895</v>
          </cell>
          <cell r="AV38">
            <v>0</v>
          </cell>
          <cell r="AW38">
            <v>0</v>
          </cell>
          <cell r="AX38">
            <v>0</v>
          </cell>
          <cell r="AY38">
            <v>0</v>
          </cell>
          <cell r="AZ38">
            <v>0</v>
          </cell>
        </row>
        <row r="39">
          <cell r="A39" t="str">
            <v>EL/ARP-68</v>
          </cell>
          <cell r="B39" t="str">
            <v>EL/ARP-68</v>
          </cell>
          <cell r="C39" t="str">
            <v xml:space="preserve">    Euronota LXVIII $-2002</v>
          </cell>
          <cell r="AA39">
            <v>0</v>
          </cell>
          <cell r="AB39">
            <v>0</v>
          </cell>
          <cell r="AC39">
            <v>0.56488227219934539</v>
          </cell>
          <cell r="AD39">
            <v>0.26495819307199475</v>
          </cell>
          <cell r="AJ39">
            <v>45.361930294906166</v>
          </cell>
          <cell r="AK39">
            <v>46.445407462213296</v>
          </cell>
          <cell r="AL39">
            <v>59.293282475100661</v>
          </cell>
          <cell r="AM39">
            <v>123.15415185107717</v>
          </cell>
          <cell r="AN39">
            <v>155.79762294188203</v>
          </cell>
          <cell r="AO39">
            <v>125.12710428200204</v>
          </cell>
          <cell r="AP39">
            <v>18.86</v>
          </cell>
          <cell r="AQ39">
            <v>15.52</v>
          </cell>
          <cell r="AR39">
            <v>10.162105263157894</v>
          </cell>
          <cell r="AS39">
            <v>8.2621052631578937</v>
          </cell>
          <cell r="AT39">
            <v>2.8490018148820324</v>
          </cell>
          <cell r="AU39">
            <v>2.1742382271468141</v>
          </cell>
          <cell r="AV39">
            <v>2.2032280701754385</v>
          </cell>
          <cell r="AW39">
            <v>2.4300309597523215</v>
          </cell>
          <cell r="AX39">
            <v>2.8687865497076022</v>
          </cell>
          <cell r="AY39">
            <v>2.950751879699248</v>
          </cell>
          <cell r="AZ39">
            <v>2.8343414281845263</v>
          </cell>
        </row>
        <row r="40">
          <cell r="A40" t="str">
            <v>EL/DEM-31</v>
          </cell>
          <cell r="B40" t="str">
            <v>EL/DEM-31</v>
          </cell>
          <cell r="AJ40">
            <v>1.4259999999999999</v>
          </cell>
          <cell r="AK40">
            <v>1.4239999999999999</v>
          </cell>
          <cell r="AL40">
            <v>1.4119999999999999</v>
          </cell>
          <cell r="AM40">
            <v>1.4350000000000001</v>
          </cell>
          <cell r="AN40">
            <v>1.4430000000000001</v>
          </cell>
          <cell r="AO40">
            <v>1.349</v>
          </cell>
        </row>
        <row r="41">
          <cell r="A41" t="str">
            <v>EL/DEM-44</v>
          </cell>
          <cell r="B41" t="str">
            <v>EL/DEM-44</v>
          </cell>
          <cell r="C41" t="str">
            <v xml:space="preserve">    Euronota XLIV DM (11.75%)</v>
          </cell>
          <cell r="X41">
            <v>4.1210000000000004</v>
          </cell>
          <cell r="Y41">
            <v>4.2</v>
          </cell>
          <cell r="Z41">
            <v>2.7556650246305421</v>
          </cell>
          <cell r="AJ41">
            <v>0</v>
          </cell>
          <cell r="AK41">
            <v>0</v>
          </cell>
          <cell r="AL41">
            <v>5.8730243902439035E-2</v>
          </cell>
          <cell r="AM41">
            <v>0</v>
          </cell>
          <cell r="AN41">
            <v>0</v>
          </cell>
          <cell r="AO41">
            <v>4.4346235754250084E-2</v>
          </cell>
        </row>
        <row r="42">
          <cell r="A42" t="str">
            <v>EL/DEM-55</v>
          </cell>
          <cell r="B42" t="str">
            <v>EL/DEM-55</v>
          </cell>
          <cell r="AN42">
            <v>0</v>
          </cell>
          <cell r="AO42">
            <v>24.223337246539835</v>
          </cell>
        </row>
        <row r="43">
          <cell r="A43" t="str">
            <v>EL/DEM-62</v>
          </cell>
          <cell r="B43" t="str">
            <v>EL/DEM-62</v>
          </cell>
          <cell r="AJ43">
            <v>0</v>
          </cell>
          <cell r="AK43">
            <v>0</v>
          </cell>
          <cell r="AL43">
            <v>0</v>
          </cell>
          <cell r="AM43">
            <v>0</v>
          </cell>
          <cell r="AN43">
            <v>1.96</v>
          </cell>
          <cell r="AO43">
            <v>1.9590000000000001</v>
          </cell>
          <cell r="AP43">
            <v>2</v>
          </cell>
          <cell r="AQ43">
            <v>2</v>
          </cell>
          <cell r="AR43">
            <v>2</v>
          </cell>
          <cell r="AS43">
            <v>2</v>
          </cell>
          <cell r="AT43">
            <v>2</v>
          </cell>
          <cell r="AU43">
            <v>2</v>
          </cell>
          <cell r="AV43">
            <v>2</v>
          </cell>
          <cell r="AW43">
            <v>2</v>
          </cell>
          <cell r="AX43">
            <v>2</v>
          </cell>
          <cell r="AY43">
            <v>2</v>
          </cell>
          <cell r="AZ43">
            <v>2</v>
          </cell>
        </row>
        <row r="44">
          <cell r="A44" t="str">
            <v>EL/DEM-76</v>
          </cell>
          <cell r="B44" t="str">
            <v>EL/DEM-76</v>
          </cell>
          <cell r="AJ44">
            <v>0</v>
          </cell>
          <cell r="AK44">
            <v>0</v>
          </cell>
          <cell r="AL44">
            <v>0</v>
          </cell>
          <cell r="AM44">
            <v>0</v>
          </cell>
          <cell r="AN44">
            <v>1.8159999999999998</v>
          </cell>
          <cell r="AO44">
            <v>1.8160000000000001</v>
          </cell>
        </row>
        <row r="45">
          <cell r="A45" t="str">
            <v>EL/ESP-64</v>
          </cell>
          <cell r="B45" t="str">
            <v>EL/ESP-64</v>
          </cell>
          <cell r="C45" t="str">
            <v xml:space="preserve">    Euronotas Ptas. LXIV</v>
          </cell>
          <cell r="AJ45">
            <v>39.384999999999998</v>
          </cell>
        </row>
        <row r="46">
          <cell r="A46" t="str">
            <v>EL/EUR-88</v>
          </cell>
          <cell r="B46" t="str">
            <v>EL/EUR-88</v>
          </cell>
          <cell r="AN46">
            <v>0.78683339311736356</v>
          </cell>
          <cell r="AO46">
            <v>0.77803973825850348</v>
          </cell>
        </row>
        <row r="47">
          <cell r="A47" t="str">
            <v>EL/EUR-92</v>
          </cell>
          <cell r="B47" t="str">
            <v>EL/EUR-92</v>
          </cell>
        </row>
        <row r="48">
          <cell r="A48" t="str">
            <v>EL/EUR-93</v>
          </cell>
          <cell r="B48" t="str">
            <v>EL/EUR-93</v>
          </cell>
          <cell r="AN48">
            <v>0</v>
          </cell>
          <cell r="AO48">
            <v>2.8090000000000002</v>
          </cell>
        </row>
        <row r="49">
          <cell r="A49" t="str">
            <v>EL/EUR-94</v>
          </cell>
          <cell r="B49" t="str">
            <v>EL/EUR-94</v>
          </cell>
        </row>
        <row r="50">
          <cell r="A50" t="str">
            <v>EL/EUR-96</v>
          </cell>
          <cell r="B50" t="str">
            <v>EL/EUR-96</v>
          </cell>
          <cell r="C50" t="str">
            <v xml:space="preserve">    Euronotas Euro LXXXVIII</v>
          </cell>
          <cell r="AJ50">
            <v>10.039</v>
          </cell>
          <cell r="AN50">
            <v>0</v>
          </cell>
          <cell r="AO50">
            <v>0</v>
          </cell>
        </row>
        <row r="51">
          <cell r="A51" t="str">
            <v>EL/EUR-100</v>
          </cell>
          <cell r="B51" t="str">
            <v>EL/EUR-100</v>
          </cell>
          <cell r="AJ51">
            <v>0.97199999999999998</v>
          </cell>
          <cell r="AK51">
            <v>0.76900000000000002</v>
          </cell>
          <cell r="AL51">
            <v>4.6559999999999997</v>
          </cell>
          <cell r="AM51">
            <v>4.1310000000000002</v>
          </cell>
          <cell r="AN51">
            <v>0.215</v>
          </cell>
          <cell r="AO51">
            <v>0</v>
          </cell>
        </row>
        <row r="52">
          <cell r="A52" t="str">
            <v>EL/EUR-102</v>
          </cell>
          <cell r="B52" t="str">
            <v>EL/EUR-102</v>
          </cell>
          <cell r="AK52">
            <v>0.36899999999999999</v>
          </cell>
          <cell r="AL52">
            <v>0.35599999999999998</v>
          </cell>
          <cell r="AM52">
            <v>0.36900000000000005</v>
          </cell>
          <cell r="AN52">
            <v>0.35599999999999998</v>
          </cell>
          <cell r="AO52">
            <v>0</v>
          </cell>
        </row>
        <row r="53">
          <cell r="A53" t="str">
            <v>EL/EUR-107</v>
          </cell>
          <cell r="B53" t="str">
            <v>EL/EUR-107</v>
          </cell>
          <cell r="AK53">
            <v>16.385000000000002</v>
          </cell>
          <cell r="AL53">
            <v>0.39900000000000002</v>
          </cell>
          <cell r="AM53">
            <v>0.42899999999999999</v>
          </cell>
          <cell r="AN53">
            <v>0.81599999999999995</v>
          </cell>
          <cell r="AO53">
            <v>0.83799999999999997</v>
          </cell>
        </row>
        <row r="54">
          <cell r="A54" t="str">
            <v>EL/EUR-108</v>
          </cell>
          <cell r="B54" t="str">
            <v>EL/EUR-108</v>
          </cell>
          <cell r="AK54">
            <v>2.000200020002</v>
          </cell>
          <cell r="AL54">
            <v>1.8000361155325639</v>
          </cell>
          <cell r="AM54">
            <v>1.6849445876875322</v>
          </cell>
          <cell r="AN54">
            <v>3.5878843849206352</v>
          </cell>
          <cell r="AO54">
            <v>1.9485215452195774</v>
          </cell>
        </row>
        <row r="55">
          <cell r="A55" t="str">
            <v>EL/EUR-112</v>
          </cell>
          <cell r="B55" t="str">
            <v>EL/EUR-112</v>
          </cell>
        </row>
        <row r="56">
          <cell r="A56" t="str">
            <v>EL/ITL-53</v>
          </cell>
          <cell r="B56" t="str">
            <v>EL/ITL-53</v>
          </cell>
          <cell r="AN56">
            <v>0</v>
          </cell>
          <cell r="AO56">
            <v>2.964</v>
          </cell>
        </row>
        <row r="57">
          <cell r="A57" t="str">
            <v>EL/USD-74</v>
          </cell>
          <cell r="B57" t="str">
            <v>EL/USD-74</v>
          </cell>
          <cell r="AJ57">
            <v>30.907189802828121</v>
          </cell>
          <cell r="AK57">
            <v>38.586804863464224</v>
          </cell>
          <cell r="AL57">
            <v>46.422018348623851</v>
          </cell>
          <cell r="AM57">
            <v>48.964392244593583</v>
          </cell>
          <cell r="AN57">
            <v>63.486552567237169</v>
          </cell>
          <cell r="AO57">
            <v>2.6661869209319065</v>
          </cell>
        </row>
        <row r="58">
          <cell r="A58" t="str">
            <v>EL/USD-79</v>
          </cell>
          <cell r="B58" t="str">
            <v>EL/USD-79</v>
          </cell>
          <cell r="C58" t="str">
            <v xml:space="preserve">    Euronota LXXIX Dls. (Glob IV-25bp)</v>
          </cell>
          <cell r="AE58">
            <v>25.8</v>
          </cell>
          <cell r="AF58">
            <v>1.2</v>
          </cell>
          <cell r="AJ58">
            <v>0.29977911012937836</v>
          </cell>
          <cell r="AK58">
            <v>25.916344533650513</v>
          </cell>
          <cell r="AL58">
            <v>9.0689225659123931</v>
          </cell>
          <cell r="AM58">
            <v>235.86423505572444</v>
          </cell>
          <cell r="AN58">
            <v>60.893430344532426</v>
          </cell>
          <cell r="AO58">
            <v>67.627189324437026</v>
          </cell>
          <cell r="AP58">
            <v>66.3</v>
          </cell>
          <cell r="AQ58">
            <v>65.94</v>
          </cell>
          <cell r="AR58">
            <v>65.94</v>
          </cell>
          <cell r="AS58">
            <v>0</v>
          </cell>
          <cell r="AT58">
            <v>0</v>
          </cell>
          <cell r="AU58">
            <v>0</v>
          </cell>
          <cell r="AV58">
            <v>0</v>
          </cell>
          <cell r="AW58">
            <v>0</v>
          </cell>
        </row>
        <row r="59">
          <cell r="A59" t="str">
            <v>EL/USD-91</v>
          </cell>
          <cell r="B59" t="str">
            <v>EL/USD-91</v>
          </cell>
          <cell r="AJ59">
            <v>16.351794871794873</v>
          </cell>
          <cell r="AK59">
            <v>16.443345777419029</v>
          </cell>
          <cell r="AL59">
            <v>16.553830227743273</v>
          </cell>
          <cell r="AM59">
            <v>16.074944745830823</v>
          </cell>
          <cell r="AN59">
            <v>16.488156539649847</v>
          </cell>
          <cell r="AO59">
            <v>16.814736842105265</v>
          </cell>
          <cell r="AP59">
            <v>5</v>
          </cell>
          <cell r="AQ59">
            <v>5</v>
          </cell>
          <cell r="AR59">
            <v>5</v>
          </cell>
          <cell r="AS59">
            <v>0</v>
          </cell>
          <cell r="AT59">
            <v>0</v>
          </cell>
          <cell r="AU59">
            <v>0</v>
          </cell>
          <cell r="AV59">
            <v>0</v>
          </cell>
          <cell r="AW59">
            <v>0</v>
          </cell>
        </row>
        <row r="60">
          <cell r="A60" t="str">
            <v>NMB</v>
          </cell>
          <cell r="C60" t="str">
            <v>Bonos Dinero Nuevo</v>
          </cell>
          <cell r="X60">
            <v>2</v>
          </cell>
          <cell r="Y60">
            <v>2.016</v>
          </cell>
          <cell r="Z60">
            <v>1.6867346938775512</v>
          </cell>
          <cell r="AA60">
            <v>1.731958762886598</v>
          </cell>
          <cell r="AB60">
            <v>2.2105263157894739</v>
          </cell>
          <cell r="AC60">
            <v>1.4168421052631581</v>
          </cell>
          <cell r="AD60">
            <v>1.0442105263157895</v>
          </cell>
          <cell r="AE60">
            <v>1.0621052631578947</v>
          </cell>
          <cell r="AF60">
            <v>0.73684210526315785</v>
          </cell>
          <cell r="AG60">
            <v>0.77777777777777768</v>
          </cell>
          <cell r="AH60">
            <v>0</v>
          </cell>
          <cell r="AI60">
            <v>0</v>
          </cell>
          <cell r="AJ60">
            <v>0</v>
          </cell>
          <cell r="AK60">
            <v>0</v>
          </cell>
          <cell r="AL60">
            <v>0</v>
          </cell>
          <cell r="AM60">
            <v>0</v>
          </cell>
          <cell r="AN60">
            <v>0</v>
          </cell>
          <cell r="AO60">
            <v>0</v>
          </cell>
          <cell r="AP60">
            <v>0</v>
          </cell>
        </row>
        <row r="62">
          <cell r="B62" t="str">
            <v>PRÉSTAMOS GARANTIZADOS</v>
          </cell>
          <cell r="AS62">
            <v>7073.4647177071729</v>
          </cell>
          <cell r="AT62">
            <v>3889.5597299832521</v>
          </cell>
          <cell r="AU62">
            <v>3431.0370903113139</v>
          </cell>
          <cell r="AV62">
            <v>3793.0191700343489</v>
          </cell>
          <cell r="AW62">
            <v>4286.2644096814311</v>
          </cell>
          <cell r="AX62">
            <v>5163.875666559451</v>
          </cell>
          <cell r="AY62">
            <v>5334.7480124725389</v>
          </cell>
          <cell r="AZ62">
            <v>5086.3364611584484</v>
          </cell>
        </row>
        <row r="64">
          <cell r="A64" t="str">
            <v>P FRB</v>
          </cell>
          <cell r="C64" t="str">
            <v>FRB</v>
          </cell>
          <cell r="AS64">
            <v>278.68277544000011</v>
          </cell>
          <cell r="AT64">
            <v>141.00771852211372</v>
          </cell>
          <cell r="AU64">
            <v>124.38495507347126</v>
          </cell>
          <cell r="AV64">
            <v>138.18153665777618</v>
          </cell>
          <cell r="AW64">
            <v>156.15070109069666</v>
          </cell>
          <cell r="AX64">
            <v>188.12250682835895</v>
          </cell>
          <cell r="AY64">
            <v>194.34746965404798</v>
          </cell>
          <cell r="AZ64">
            <v>185.2977157916618</v>
          </cell>
        </row>
        <row r="65">
          <cell r="A65" t="str">
            <v>P BG01/03</v>
          </cell>
          <cell r="C65" t="str">
            <v>BG01/03</v>
          </cell>
          <cell r="AS65">
            <v>9.120718630799999</v>
          </cell>
          <cell r="AT65">
            <v>4.6148949226614038</v>
          </cell>
          <cell r="AU65">
            <v>4.0708657911801289</v>
          </cell>
          <cell r="AV65">
            <v>4.5282493099413896</v>
          </cell>
          <cell r="AW65">
            <v>5.1171040760098521</v>
          </cell>
          <cell r="AX65">
            <v>6.1648294868779194</v>
          </cell>
          <cell r="AY65">
            <v>6.368823336574704</v>
          </cell>
          <cell r="AZ65">
            <v>6.0722602596711628</v>
          </cell>
        </row>
        <row r="66">
          <cell r="A66" t="str">
            <v>P BG04/06</v>
          </cell>
          <cell r="C66" t="str">
            <v>BG04/06</v>
          </cell>
          <cell r="AS66">
            <v>0.25609549999999998</v>
          </cell>
          <cell r="AT66">
            <v>0.12957902447241379</v>
          </cell>
          <cell r="AU66">
            <v>0.11430353817786042</v>
          </cell>
          <cell r="AV66">
            <v>0.12714615131728693</v>
          </cell>
          <cell r="AW66">
            <v>0.14368027125323529</v>
          </cell>
          <cell r="AX66">
            <v>0.17309876049956219</v>
          </cell>
          <cell r="AY66">
            <v>0.17882658843173915</v>
          </cell>
          <cell r="AZ66">
            <v>0.17049956152349988</v>
          </cell>
        </row>
        <row r="67">
          <cell r="A67" t="str">
            <v>P BG05/17</v>
          </cell>
          <cell r="C67" t="str">
            <v>BG05/17</v>
          </cell>
          <cell r="AS67">
            <v>268.33073165230002</v>
          </cell>
          <cell r="AT67">
            <v>135.76979854575376</v>
          </cell>
          <cell r="AU67">
            <v>119.76450983993041</v>
          </cell>
          <cell r="AV67">
            <v>133.22069231884848</v>
          </cell>
          <cell r="AW67">
            <v>150.54474721102699</v>
          </cell>
          <cell r="AX67">
            <v>181.36873569802583</v>
          </cell>
          <cell r="AY67">
            <v>187.37021662923908</v>
          </cell>
          <cell r="AZ67">
            <v>178.64535725929218</v>
          </cell>
        </row>
        <row r="68">
          <cell r="A68" t="str">
            <v>P BG06/27</v>
          </cell>
          <cell r="C68" t="str">
            <v>BG06/27</v>
          </cell>
          <cell r="AS68">
            <v>104.25134628309999</v>
          </cell>
          <cell r="AT68">
            <v>52.749024294842741</v>
          </cell>
          <cell r="AU68">
            <v>46.530679921996551</v>
          </cell>
          <cell r="AV68">
            <v>51.758650384492945</v>
          </cell>
          <cell r="AW68">
            <v>58.489359291634464</v>
          </cell>
          <cell r="AX68">
            <v>70.465036761736357</v>
          </cell>
          <cell r="AY68">
            <v>72.79672073590767</v>
          </cell>
          <cell r="AZ68">
            <v>69.406954942601871</v>
          </cell>
        </row>
        <row r="69">
          <cell r="A69" t="str">
            <v>P BG07/05</v>
          </cell>
          <cell r="C69" t="str">
            <v>BG07/05</v>
          </cell>
          <cell r="AS69">
            <v>37.746295952399997</v>
          </cell>
          <cell r="AT69">
            <v>19.098844794067109</v>
          </cell>
          <cell r="AU69">
            <v>16.847368190647519</v>
          </cell>
          <cell r="AV69">
            <v>18.74026000781328</v>
          </cell>
          <cell r="AW69">
            <v>21.177248492245003</v>
          </cell>
          <cell r="AX69">
            <v>25.51328329787162</v>
          </cell>
          <cell r="AY69">
            <v>26.357516360507919</v>
          </cell>
          <cell r="AZ69">
            <v>25.130183501937587</v>
          </cell>
        </row>
        <row r="70">
          <cell r="A70" t="str">
            <v>P BG08/19</v>
          </cell>
          <cell r="C70" t="str">
            <v>BG08/19</v>
          </cell>
          <cell r="AS70">
            <v>19.412368462900002</v>
          </cell>
          <cell r="AT70">
            <v>9.8222568070178227</v>
          </cell>
          <cell r="AU70">
            <v>8.6643552882490482</v>
          </cell>
          <cell r="AV70">
            <v>9.637841891055535</v>
          </cell>
          <cell r="AW70">
            <v>10.891149459546236</v>
          </cell>
          <cell r="AX70">
            <v>13.121108802336559</v>
          </cell>
          <cell r="AY70">
            <v>13.555285530594219</v>
          </cell>
          <cell r="AZ70">
            <v>12.924086175106817</v>
          </cell>
        </row>
        <row r="71">
          <cell r="A71" t="str">
            <v>P BG09/09</v>
          </cell>
          <cell r="C71" t="str">
            <v>BG09/09</v>
          </cell>
          <cell r="AS71">
            <v>147.82709335320001</v>
          </cell>
          <cell r="AT71">
            <v>74.797450745132593</v>
          </cell>
          <cell r="AU71">
            <v>65.97991690138889</v>
          </cell>
          <cell r="AV71">
            <v>73.393113039005669</v>
          </cell>
          <cell r="AW71">
            <v>82.937173326220574</v>
          </cell>
          <cell r="AX71">
            <v>99.918532842990203</v>
          </cell>
          <cell r="AY71">
            <v>103.2248312919711</v>
          </cell>
          <cell r="AZ71">
            <v>98.418186176696139</v>
          </cell>
        </row>
        <row r="72">
          <cell r="A72" t="str">
            <v>P BG10/20</v>
          </cell>
          <cell r="C72" t="str">
            <v>BG10/20</v>
          </cell>
          <cell r="AS72">
            <v>9.2994427323999975</v>
          </cell>
          <cell r="AT72">
            <v>4.7053256203309699</v>
          </cell>
          <cell r="AU72">
            <v>4.1506360220921872</v>
          </cell>
          <cell r="AV72">
            <v>4.6169821524399079</v>
          </cell>
          <cell r="AW72">
            <v>5.2173757613669878</v>
          </cell>
          <cell r="AX72">
            <v>6.2856317675050972</v>
          </cell>
          <cell r="AY72">
            <v>6.4936229576522129</v>
          </cell>
          <cell r="AZ72">
            <v>6.1912486095503327</v>
          </cell>
        </row>
        <row r="73">
          <cell r="A73" t="str">
            <v>P BG11/10</v>
          </cell>
          <cell r="C73" t="str">
            <v>BG11/10</v>
          </cell>
          <cell r="AS73">
            <v>53.692506294499999</v>
          </cell>
          <cell r="AT73">
            <v>27.167297305576426</v>
          </cell>
          <cell r="AU73">
            <v>23.964667255373062</v>
          </cell>
          <cell r="AV73">
            <v>15.982917609263769</v>
          </cell>
          <cell r="AW73">
            <v>18.061340541771507</v>
          </cell>
          <cell r="AX73">
            <v>21.75939419846231</v>
          </cell>
          <cell r="AY73">
            <v>22.479411288807196</v>
          </cell>
          <cell r="AZ73">
            <v>21.432661673300622</v>
          </cell>
        </row>
        <row r="74">
          <cell r="A74" t="str">
            <v>P BG12/15</v>
          </cell>
          <cell r="C74" t="str">
            <v>BG12/15</v>
          </cell>
          <cell r="AS74">
            <v>91.362594734400005</v>
          </cell>
          <cell r="AT74">
            <v>46.227582675025694</v>
          </cell>
          <cell r="AU74">
            <v>40.778021617919414</v>
          </cell>
          <cell r="AV74">
            <v>35.18182159716045</v>
          </cell>
          <cell r="AW74">
            <v>39.756875201425551</v>
          </cell>
          <cell r="AX74">
            <v>47.897082589531813</v>
          </cell>
          <cell r="AY74">
            <v>49.481994270784433</v>
          </cell>
          <cell r="AZ74">
            <v>47.177874389173844</v>
          </cell>
        </row>
        <row r="75">
          <cell r="A75" t="str">
            <v>P BG13/30</v>
          </cell>
          <cell r="C75" t="str">
            <v>BG13/30</v>
          </cell>
          <cell r="AS75">
            <v>35.016457200000005</v>
          </cell>
          <cell r="AT75">
            <v>17.717602864775174</v>
          </cell>
          <cell r="AU75">
            <v>15.628954637678584</v>
          </cell>
          <cell r="AV75">
            <v>17.384951183236343</v>
          </cell>
          <cell r="AW75">
            <v>19.645694941236005</v>
          </cell>
          <cell r="AX75">
            <v>23.668144650749316</v>
          </cell>
          <cell r="AY75">
            <v>24.451322182709223</v>
          </cell>
          <cell r="AZ75">
            <v>23.31275090232511</v>
          </cell>
        </row>
        <row r="76">
          <cell r="A76" t="str">
            <v>P BG14/31</v>
          </cell>
          <cell r="C76" t="str">
            <v>BG14/31</v>
          </cell>
          <cell r="AS76">
            <v>2.0639999999999999E-2</v>
          </cell>
          <cell r="AT76">
            <v>1.044341296551724E-2</v>
          </cell>
          <cell r="AU76">
            <v>9.2122861510297478E-3</v>
          </cell>
          <cell r="AV76">
            <v>1.0247335713391302E-2</v>
          </cell>
          <cell r="AW76">
            <v>1.1579902023529412E-2</v>
          </cell>
          <cell r="AX76">
            <v>1.3950883231884058E-2</v>
          </cell>
          <cell r="AY76">
            <v>1.4412517147826088E-2</v>
          </cell>
          <cell r="AZ76">
            <v>1.3741400961145499E-2</v>
          </cell>
        </row>
        <row r="77">
          <cell r="A77" t="str">
            <v>P BG15/12</v>
          </cell>
          <cell r="C77" t="str">
            <v>BG15/12</v>
          </cell>
          <cell r="AS77">
            <v>97.982620223999987</v>
          </cell>
          <cell r="AT77">
            <v>49.577178606718661</v>
          </cell>
          <cell r="AU77">
            <v>43.73274880480438</v>
          </cell>
          <cell r="AV77">
            <v>48.646356759353296</v>
          </cell>
          <cell r="AW77">
            <v>54.972342160979231</v>
          </cell>
          <cell r="AX77">
            <v>66.227911506737655</v>
          </cell>
          <cell r="AY77">
            <v>68.419389252293172</v>
          </cell>
          <cell r="AZ77">
            <v>65.233453087288169</v>
          </cell>
        </row>
        <row r="78">
          <cell r="A78" t="str">
            <v>P BG16/08$</v>
          </cell>
          <cell r="C78" t="str">
            <v>BG16/08$</v>
          </cell>
          <cell r="AS78">
            <v>169.79215402200001</v>
          </cell>
          <cell r="AT78">
            <v>61.365226424295933</v>
          </cell>
          <cell r="AU78">
            <v>54.131156874667106</v>
          </cell>
          <cell r="AV78">
            <v>60.213081525584073</v>
          </cell>
          <cell r="AW78">
            <v>68.043206946939904</v>
          </cell>
          <cell r="AX78">
            <v>81.975031646283057</v>
          </cell>
          <cell r="AY78">
            <v>84.687580682738201</v>
          </cell>
          <cell r="AZ78">
            <v>80.744119202411241</v>
          </cell>
        </row>
        <row r="79">
          <cell r="A79" t="str">
            <v>P BG17/08</v>
          </cell>
          <cell r="C79" t="str">
            <v>BG17/08</v>
          </cell>
          <cell r="AS79">
            <v>4788.17596852527</v>
          </cell>
          <cell r="AT79">
            <v>2596.9938364330587</v>
          </cell>
          <cell r="AU79">
            <v>2290.8459555010008</v>
          </cell>
          <cell r="AV79">
            <v>2545.752339396754</v>
          </cell>
          <cell r="AW79">
            <v>2876.8026627507747</v>
          </cell>
          <cell r="AX79">
            <v>3465.8270810634076</v>
          </cell>
          <cell r="AY79">
            <v>3580.511097897026</v>
          </cell>
          <cell r="AZ79">
            <v>3413.7852630035268</v>
          </cell>
        </row>
        <row r="80">
          <cell r="A80" t="str">
            <v>P BG18/18</v>
          </cell>
          <cell r="C80" t="str">
            <v>BG18/18</v>
          </cell>
          <cell r="AS80">
            <v>707.27611384639181</v>
          </cell>
          <cell r="AT80">
            <v>519.02149065219464</v>
          </cell>
          <cell r="AU80">
            <v>457.83638990524372</v>
          </cell>
          <cell r="AV80">
            <v>509.27675413574985</v>
          </cell>
          <cell r="AW80">
            <v>575.50324110552197</v>
          </cell>
          <cell r="AX80">
            <v>693.33734429878018</v>
          </cell>
          <cell r="AY80">
            <v>716.27983675588814</v>
          </cell>
          <cell r="AZ80">
            <v>682.92639906632303</v>
          </cell>
        </row>
        <row r="81">
          <cell r="A81" t="str">
            <v>P BG19/31</v>
          </cell>
          <cell r="C81" t="str">
            <v>BG19/31</v>
          </cell>
          <cell r="AS81">
            <v>180.85048010151101</v>
          </cell>
          <cell r="AT81">
            <v>91.506601197293506</v>
          </cell>
          <cell r="AU81">
            <v>80.719301029371664</v>
          </cell>
          <cell r="AV81">
            <v>89.788545713574464</v>
          </cell>
          <cell r="AW81">
            <v>101.4646725040578</v>
          </cell>
          <cell r="AX81">
            <v>122.23953150805966</v>
          </cell>
          <cell r="AY81">
            <v>126.28443050657015</v>
          </cell>
          <cell r="AZ81">
            <v>120.40401943268061</v>
          </cell>
        </row>
        <row r="82">
          <cell r="A82" t="str">
            <v>P EL/ARP-61</v>
          </cell>
          <cell r="C82" t="str">
            <v>EL/ARP-61</v>
          </cell>
          <cell r="AS82">
            <v>0.18493498800000002</v>
          </cell>
          <cell r="AT82">
            <v>6.3770685517241382E-2</v>
          </cell>
          <cell r="AU82">
            <v>5.6253047253030833E-2</v>
          </cell>
          <cell r="AV82">
            <v>6.2573377623385759E-2</v>
          </cell>
          <cell r="AW82">
            <v>7.0710436588235309E-2</v>
          </cell>
          <cell r="AX82">
            <v>8.5188375697271057E-2</v>
          </cell>
          <cell r="AY82">
            <v>8.8007254101757651E-2</v>
          </cell>
          <cell r="AZ82">
            <v>8.3909212644654521E-2</v>
          </cell>
        </row>
        <row r="83">
          <cell r="A83" t="str">
            <v>P EL/ARP-68</v>
          </cell>
          <cell r="C83" t="str">
            <v>EL/ARP-68</v>
          </cell>
          <cell r="AS83">
            <v>1.9946971360000001</v>
          </cell>
          <cell r="AT83">
            <v>0.68782659862068973</v>
          </cell>
          <cell r="AU83">
            <v>0.60674182565655588</v>
          </cell>
          <cell r="AV83">
            <v>0.67491251106693795</v>
          </cell>
          <cell r="AW83">
            <v>0.76267831670588238</v>
          </cell>
          <cell r="AX83">
            <v>0.91883645632182132</v>
          </cell>
          <cell r="AY83">
            <v>0.94924070129985472</v>
          </cell>
          <cell r="AZ83">
            <v>0.90503948417974489</v>
          </cell>
        </row>
        <row r="84">
          <cell r="A84" t="str">
            <v>P EL/USD-74</v>
          </cell>
          <cell r="C84" t="str">
            <v>EL/USD-74</v>
          </cell>
          <cell r="AS84">
            <v>0</v>
          </cell>
          <cell r="AT84">
            <v>0</v>
          </cell>
          <cell r="AU84">
            <v>0</v>
          </cell>
          <cell r="AV84">
            <v>0</v>
          </cell>
          <cell r="AW84">
            <v>0</v>
          </cell>
          <cell r="AX84">
            <v>0</v>
          </cell>
          <cell r="AY84">
            <v>0</v>
          </cell>
          <cell r="AZ84">
            <v>0</v>
          </cell>
        </row>
        <row r="85">
          <cell r="A85" t="str">
            <v>P EL/USD-79</v>
          </cell>
          <cell r="C85" t="str">
            <v>EL/USD-79</v>
          </cell>
          <cell r="AS85">
            <v>67.156672127999997</v>
          </cell>
          <cell r="AT85">
            <v>33.97988664837915</v>
          </cell>
          <cell r="AU85">
            <v>29.974151191570741</v>
          </cell>
          <cell r="AV85">
            <v>33.341907203961476</v>
          </cell>
          <cell r="AW85">
            <v>37.677697842467474</v>
          </cell>
          <cell r="AX85">
            <v>45.392194336223397</v>
          </cell>
          <cell r="AY85">
            <v>46.894219410646052</v>
          </cell>
          <cell r="AZ85">
            <v>44.710598785224448</v>
          </cell>
        </row>
        <row r="86">
          <cell r="A86" t="str">
            <v>P EL/USD-91</v>
          </cell>
          <cell r="C86" t="str">
            <v>EL/USD-91</v>
          </cell>
          <cell r="AS86">
            <v>5.0320105000000002</v>
          </cell>
          <cell r="AT86">
            <v>2.5460932024379312</v>
          </cell>
          <cell r="AU86">
            <v>2.2459457674896459</v>
          </cell>
          <cell r="AV86">
            <v>2.4982897726167654</v>
          </cell>
          <cell r="AW86">
            <v>2.8231680509385302</v>
          </cell>
          <cell r="AX86">
            <v>3.4012107997633008</v>
          </cell>
          <cell r="AY86">
            <v>3.5137566676013052</v>
          </cell>
          <cell r="AZ86">
            <v>3.3501392403679384</v>
          </cell>
        </row>
        <row r="89">
          <cell r="A89" t="str">
            <v>Para ingresar un nuevo bono insertar una fila sobre la línea</v>
          </cell>
        </row>
      </sheetData>
      <sheetData sheetId="5" refreshError="1">
        <row r="4">
          <cell r="A4" t="str">
            <v>DNCI</v>
          </cell>
          <cell r="B4" t="str">
            <v>COD AFJP</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T6">
            <v>0</v>
          </cell>
          <cell r="U6">
            <v>0</v>
          </cell>
          <cell r="V6">
            <v>0</v>
          </cell>
          <cell r="W6">
            <v>0</v>
          </cell>
          <cell r="X6">
            <v>0</v>
          </cell>
          <cell r="Y6">
            <v>101.49999999999997</v>
          </cell>
          <cell r="Z6">
            <v>101.49999999999997</v>
          </cell>
          <cell r="AA6">
            <v>101.49999999999997</v>
          </cell>
          <cell r="AB6">
            <v>370.92599999999999</v>
          </cell>
          <cell r="AC6">
            <v>370.92599999999999</v>
          </cell>
          <cell r="AD6">
            <v>598.93077900000037</v>
          </cell>
          <cell r="AE6">
            <v>598.93077900000037</v>
          </cell>
          <cell r="AF6">
            <v>796.03900800000042</v>
          </cell>
          <cell r="AG6">
            <v>891.51491390000001</v>
          </cell>
          <cell r="AH6">
            <v>975.79459630174335</v>
          </cell>
          <cell r="AI6">
            <v>959.36161920000018</v>
          </cell>
          <cell r="AJ6">
            <v>1060.2133160500005</v>
          </cell>
          <cell r="AK6">
            <v>1237.1795402</v>
          </cell>
          <cell r="AL6">
            <v>1528.0070064999993</v>
          </cell>
          <cell r="AM6">
            <v>1699.8360297999991</v>
          </cell>
          <cell r="AN6">
            <v>1774.4522434499991</v>
          </cell>
          <cell r="AO6">
            <v>1993.3194394999994</v>
          </cell>
          <cell r="AP6">
            <v>2811.3333860000002</v>
          </cell>
          <cell r="AQ6">
            <v>3075.9952083398362</v>
          </cell>
          <cell r="AR6">
            <v>3236.1652083398362</v>
          </cell>
          <cell r="AS6">
            <v>810.23486688564572</v>
          </cell>
          <cell r="AT6">
            <v>919.84915938453196</v>
          </cell>
          <cell r="AU6">
            <v>918.53167310344816</v>
          </cell>
          <cell r="AV6">
            <v>718.85147167185642</v>
          </cell>
          <cell r="AW6">
            <v>723.81952005615221</v>
          </cell>
          <cell r="AX6">
            <v>723.21999799800506</v>
          </cell>
          <cell r="AY6">
            <v>730.6457525296446</v>
          </cell>
          <cell r="AZ6">
            <v>579.44014336289638</v>
          </cell>
        </row>
        <row r="7">
          <cell r="A7" t="str">
            <v>TENENCIAS TOTALES C/ PRESTAMOS GARANTIZADOS</v>
          </cell>
          <cell r="AS7">
            <v>2435.1400000000003</v>
          </cell>
        </row>
        <row r="8">
          <cell r="A8" t="str">
            <v>X</v>
          </cell>
        </row>
        <row r="9">
          <cell r="A9" t="str">
            <v>TITULOS GOBIERNO NACIONAL C/ PMOS GDOS</v>
          </cell>
          <cell r="T9">
            <v>0</v>
          </cell>
          <cell r="U9">
            <v>0</v>
          </cell>
          <cell r="V9">
            <v>0</v>
          </cell>
          <cell r="W9">
            <v>0</v>
          </cell>
          <cell r="X9">
            <v>0</v>
          </cell>
          <cell r="Y9">
            <v>101.49999999999997</v>
          </cell>
          <cell r="Z9">
            <v>101.49999999999997</v>
          </cell>
          <cell r="AA9">
            <v>101.49999999999997</v>
          </cell>
          <cell r="AB9">
            <v>370.92599999999999</v>
          </cell>
          <cell r="AC9">
            <v>370.92599999999999</v>
          </cell>
          <cell r="AD9">
            <v>598.93077900000037</v>
          </cell>
          <cell r="AE9">
            <v>598.93077900000037</v>
          </cell>
          <cell r="AF9">
            <v>796.03900800000042</v>
          </cell>
          <cell r="AG9">
            <v>891.51491390000001</v>
          </cell>
          <cell r="AH9">
            <v>975.79459630174335</v>
          </cell>
          <cell r="AI9">
            <v>959.36161920000018</v>
          </cell>
          <cell r="AJ9">
            <v>1060.2133160500005</v>
          </cell>
          <cell r="AK9">
            <v>1237.1795402</v>
          </cell>
          <cell r="AL9">
            <v>1528.0070064999993</v>
          </cell>
          <cell r="AM9">
            <v>1699.8360297999991</v>
          </cell>
          <cell r="AN9">
            <v>1774.4522434499991</v>
          </cell>
          <cell r="AO9">
            <v>1993.3194394999994</v>
          </cell>
          <cell r="AP9">
            <v>2811.3333860000002</v>
          </cell>
          <cell r="AQ9">
            <v>3075.9952083398362</v>
          </cell>
          <cell r="AR9">
            <v>3236.1652083398362</v>
          </cell>
          <cell r="AS9">
            <v>3245.374866885646</v>
          </cell>
          <cell r="AT9">
            <v>2147.7704054534979</v>
          </cell>
          <cell r="AU9">
            <v>2001.6988261277438</v>
          </cell>
          <cell r="AV9">
            <v>1950.4043539198508</v>
          </cell>
          <cell r="AW9">
            <v>2115.5238724948358</v>
          </cell>
          <cell r="AX9">
            <v>2399.8753682011529</v>
          </cell>
          <cell r="AY9">
            <v>2462.7815515606371</v>
          </cell>
          <cell r="AZ9">
            <v>2248.323678866408</v>
          </cell>
        </row>
        <row r="10">
          <cell r="A10" t="str">
            <v>x</v>
          </cell>
        </row>
        <row r="11">
          <cell r="A11" t="str">
            <v>BRADY</v>
          </cell>
          <cell r="C11" t="str">
            <v>BONOS BRADY</v>
          </cell>
          <cell r="T11">
            <v>0</v>
          </cell>
          <cell r="U11">
            <v>0</v>
          </cell>
          <cell r="V11">
            <v>0</v>
          </cell>
          <cell r="W11">
            <v>0</v>
          </cell>
          <cell r="X11">
            <v>0</v>
          </cell>
          <cell r="Y11">
            <v>88.9</v>
          </cell>
          <cell r="Z11">
            <v>88.9</v>
          </cell>
          <cell r="AA11">
            <v>88.9</v>
          </cell>
          <cell r="AB11">
            <v>154.25300000000001</v>
          </cell>
          <cell r="AC11">
            <v>154.25300000000001</v>
          </cell>
          <cell r="AD11">
            <v>206.53950699999999</v>
          </cell>
          <cell r="AE11">
            <v>206.53950699999999</v>
          </cell>
          <cell r="AF11">
            <v>154.01</v>
          </cell>
          <cell r="AG11">
            <v>140.88999999999999</v>
          </cell>
          <cell r="AH11">
            <v>127.77</v>
          </cell>
          <cell r="AI11">
            <v>95.129000000000005</v>
          </cell>
          <cell r="AJ11">
            <v>102.756</v>
          </cell>
          <cell r="AK11">
            <v>107.97</v>
          </cell>
          <cell r="AL11">
            <v>108.181408</v>
          </cell>
          <cell r="AM11">
            <v>80.553389999999993</v>
          </cell>
          <cell r="AN11">
            <v>87.906041999999999</v>
          </cell>
          <cell r="AO11">
            <v>109.959513</v>
          </cell>
          <cell r="AP11">
            <v>86.392200000000003</v>
          </cell>
          <cell r="AQ11">
            <v>96.56</v>
          </cell>
          <cell r="AR11">
            <v>96.56</v>
          </cell>
          <cell r="AS11">
            <v>40.185000000000002</v>
          </cell>
          <cell r="AT11">
            <v>46.750000000000007</v>
          </cell>
          <cell r="AU11">
            <v>46.750000000000007</v>
          </cell>
          <cell r="AV11">
            <v>43.035662000000002</v>
          </cell>
          <cell r="AW11">
            <v>28.245766000000003</v>
          </cell>
          <cell r="AX11">
            <v>27.266812573391839</v>
          </cell>
          <cell r="AY11">
            <v>27.266812573391839</v>
          </cell>
          <cell r="AZ11">
            <v>18.171019999999999</v>
          </cell>
          <cell r="BA11">
            <v>15.145580000000001</v>
          </cell>
        </row>
        <row r="12">
          <cell r="A12" t="str">
            <v>PAR</v>
          </cell>
          <cell r="B12" t="str">
            <v>PARD</v>
          </cell>
          <cell r="Y12">
            <v>38.1</v>
          </cell>
          <cell r="Z12">
            <v>38.1</v>
          </cell>
          <cell r="AA12">
            <v>38.1</v>
          </cell>
          <cell r="AB12">
            <v>67.885000000000005</v>
          </cell>
          <cell r="AC12">
            <v>67.885000000000005</v>
          </cell>
          <cell r="AD12">
            <v>129.00890699999999</v>
          </cell>
          <cell r="AE12">
            <v>129.00890699999999</v>
          </cell>
          <cell r="AF12">
            <v>88.95</v>
          </cell>
          <cell r="AG12">
            <v>62.4</v>
          </cell>
          <cell r="AH12">
            <v>35.85</v>
          </cell>
          <cell r="AI12">
            <v>36.450000000000003</v>
          </cell>
          <cell r="AJ12">
            <v>35.909999999999997</v>
          </cell>
          <cell r="AK12">
            <v>31.21</v>
          </cell>
          <cell r="AL12">
            <v>8.4931230000000006</v>
          </cell>
          <cell r="AM12">
            <v>8.5399999999999991</v>
          </cell>
          <cell r="AN12">
            <v>22.44</v>
          </cell>
          <cell r="AO12">
            <v>28.79</v>
          </cell>
          <cell r="AP12">
            <v>23.82</v>
          </cell>
          <cell r="AQ12">
            <v>23.32</v>
          </cell>
          <cell r="AR12">
            <v>23.32</v>
          </cell>
          <cell r="AS12">
            <v>29.885000000000002</v>
          </cell>
          <cell r="AT12">
            <v>36.450000000000003</v>
          </cell>
          <cell r="AU12">
            <v>36.450000000000003</v>
          </cell>
          <cell r="AV12">
            <v>27.630561999999998</v>
          </cell>
          <cell r="AW12">
            <v>19.146000000000001</v>
          </cell>
          <cell r="AX12">
            <v>19.146000000000001</v>
          </cell>
          <cell r="AY12">
            <v>19.146000000000001</v>
          </cell>
          <cell r="AZ12">
            <v>5.4459999999999997</v>
          </cell>
        </row>
        <row r="13">
          <cell r="A13" t="str">
            <v>DISD</v>
          </cell>
          <cell r="B13" t="str">
            <v>DISD</v>
          </cell>
          <cell r="Y13">
            <v>7.7</v>
          </cell>
          <cell r="Z13">
            <v>7.7</v>
          </cell>
          <cell r="AA13">
            <v>7.7</v>
          </cell>
          <cell r="AB13">
            <v>3.12</v>
          </cell>
          <cell r="AC13">
            <v>3.12</v>
          </cell>
          <cell r="AD13">
            <v>7.8209999999999997</v>
          </cell>
          <cell r="AE13">
            <v>7.8209999999999997</v>
          </cell>
          <cell r="AF13">
            <v>2.4</v>
          </cell>
          <cell r="AG13">
            <v>3.4</v>
          </cell>
          <cell r="AH13">
            <v>4.4000000000000004</v>
          </cell>
          <cell r="AI13">
            <v>2.6859999999999999</v>
          </cell>
          <cell r="AJ13">
            <v>2.8180000000000001</v>
          </cell>
          <cell r="AK13">
            <v>7.8179999999999996</v>
          </cell>
          <cell r="AL13">
            <v>3.7</v>
          </cell>
          <cell r="AM13">
            <v>3.7</v>
          </cell>
          <cell r="AN13">
            <v>3.7</v>
          </cell>
          <cell r="AO13">
            <v>3.7509999999999999</v>
          </cell>
          <cell r="AP13">
            <v>3.7</v>
          </cell>
          <cell r="AQ13">
            <v>3.7</v>
          </cell>
          <cell r="AR13">
            <v>3.7</v>
          </cell>
          <cell r="AS13">
            <v>3.7</v>
          </cell>
          <cell r="AT13">
            <v>3.7</v>
          </cell>
          <cell r="AU13">
            <v>3.7</v>
          </cell>
          <cell r="AV13">
            <v>3.7510000000000003</v>
          </cell>
          <cell r="AW13">
            <v>3.7510000000000003</v>
          </cell>
          <cell r="AX13">
            <v>3.7510000000000003</v>
          </cell>
          <cell r="AY13">
            <v>3.7510000000000003</v>
          </cell>
          <cell r="AZ13">
            <v>3.7510000000000003</v>
          </cell>
        </row>
        <row r="14">
          <cell r="A14" t="str">
            <v>FRB</v>
          </cell>
          <cell r="B14" t="str">
            <v>FRB</v>
          </cell>
          <cell r="Y14">
            <v>43.1</v>
          </cell>
          <cell r="Z14">
            <v>43.1</v>
          </cell>
          <cell r="AA14">
            <v>43.1</v>
          </cell>
          <cell r="AB14">
            <v>83.248000000000005</v>
          </cell>
          <cell r="AC14">
            <v>83.248000000000005</v>
          </cell>
          <cell r="AD14">
            <v>69.709599999999995</v>
          </cell>
          <cell r="AE14">
            <v>69.709599999999995</v>
          </cell>
          <cell r="AF14">
            <v>62.66</v>
          </cell>
          <cell r="AG14">
            <v>75.09</v>
          </cell>
          <cell r="AH14">
            <v>87.52</v>
          </cell>
          <cell r="AI14">
            <v>55.993000000000002</v>
          </cell>
          <cell r="AJ14">
            <v>64.028000000000006</v>
          </cell>
          <cell r="AK14">
            <v>68.941999999999993</v>
          </cell>
          <cell r="AL14">
            <v>95.988285000000005</v>
          </cell>
          <cell r="AM14">
            <v>68.313389999999998</v>
          </cell>
          <cell r="AN14">
            <v>61.766041999999999</v>
          </cell>
          <cell r="AO14">
            <v>77.418513000000004</v>
          </cell>
          <cell r="AP14">
            <v>58.872199999999999</v>
          </cell>
          <cell r="AQ14">
            <v>69.540000000000006</v>
          </cell>
          <cell r="AR14">
            <v>69.540000000000006</v>
          </cell>
          <cell r="AS14">
            <v>6.6</v>
          </cell>
          <cell r="AT14">
            <v>6.6</v>
          </cell>
          <cell r="AU14">
            <v>6.6</v>
          </cell>
          <cell r="AV14">
            <v>11.6541</v>
          </cell>
          <cell r="AW14">
            <v>5.3487660000000004</v>
          </cell>
          <cell r="AX14">
            <v>4.3698125733918349</v>
          </cell>
          <cell r="AY14">
            <v>4.3698125733918349</v>
          </cell>
          <cell r="AZ14">
            <v>8.9740199999999994</v>
          </cell>
        </row>
        <row r="15">
          <cell r="A15" t="str">
            <v>GLOB</v>
          </cell>
          <cell r="C15" t="str">
            <v>BONOS GLOBALES</v>
          </cell>
          <cell r="T15">
            <v>0</v>
          </cell>
          <cell r="U15">
            <v>0</v>
          </cell>
          <cell r="V15">
            <v>0</v>
          </cell>
          <cell r="W15">
            <v>0</v>
          </cell>
          <cell r="X15">
            <v>0</v>
          </cell>
          <cell r="Y15">
            <v>12.6</v>
          </cell>
          <cell r="Z15">
            <v>12.6</v>
          </cell>
          <cell r="AA15">
            <v>12.6</v>
          </cell>
          <cell r="AB15">
            <v>210.143</v>
          </cell>
          <cell r="AC15">
            <v>210.143</v>
          </cell>
          <cell r="AD15">
            <v>375.44381199999998</v>
          </cell>
          <cell r="AE15">
            <v>375.44381199999998</v>
          </cell>
          <cell r="AF15">
            <v>555.62</v>
          </cell>
          <cell r="AG15">
            <v>621.44550000000004</v>
          </cell>
          <cell r="AH15">
            <v>639.23799999999994</v>
          </cell>
          <cell r="AI15">
            <v>612.32899999999995</v>
          </cell>
          <cell r="AJ15">
            <v>708.49700957000005</v>
          </cell>
          <cell r="AK15">
            <v>902.7068660000001</v>
          </cell>
          <cell r="AL15">
            <v>1148.1299879999999</v>
          </cell>
          <cell r="AM15">
            <v>1340.8731660000001</v>
          </cell>
          <cell r="AN15">
            <v>1413.0664020000004</v>
          </cell>
          <cell r="AO15">
            <v>1637.5055430000002</v>
          </cell>
          <cell r="AP15">
            <v>2569.6570619999998</v>
          </cell>
          <cell r="AQ15">
            <v>2870.6800000000003</v>
          </cell>
          <cell r="AR15">
            <v>3036.8500000000004</v>
          </cell>
          <cell r="AS15">
            <v>669.15</v>
          </cell>
          <cell r="AT15">
            <v>811.51379310344839</v>
          </cell>
          <cell r="AU15">
            <v>811.51379310344839</v>
          </cell>
          <cell r="AV15">
            <v>609.94009659999995</v>
          </cell>
          <cell r="AW15">
            <v>643.80091735294127</v>
          </cell>
          <cell r="AX15">
            <v>644.26481465277789</v>
          </cell>
          <cell r="AY15">
            <v>651.20618717777779</v>
          </cell>
          <cell r="AZ15">
            <v>539.24003189022289</v>
          </cell>
          <cell r="BA15">
            <v>1538.1522064627461</v>
          </cell>
        </row>
        <row r="16">
          <cell r="A16" t="str">
            <v>BG01/03</v>
          </cell>
          <cell r="B16" t="str">
            <v>BG01/03</v>
          </cell>
          <cell r="C16" t="str">
            <v xml:space="preserve">    Bono Global I (8.375%)</v>
          </cell>
          <cell r="Y16">
            <v>9.4</v>
          </cell>
          <cell r="Z16">
            <v>9.4</v>
          </cell>
          <cell r="AA16">
            <v>9.4</v>
          </cell>
          <cell r="AB16">
            <v>2.9420000000000002</v>
          </cell>
          <cell r="AC16">
            <v>2.9420000000000002</v>
          </cell>
          <cell r="AD16">
            <v>2.294</v>
          </cell>
          <cell r="AE16">
            <v>2.294</v>
          </cell>
          <cell r="AF16">
            <v>2.0430000000000001</v>
          </cell>
          <cell r="AG16">
            <v>1.9430000000000001</v>
          </cell>
          <cell r="AH16">
            <v>1.843</v>
          </cell>
          <cell r="AI16">
            <v>1.8080000000000001</v>
          </cell>
          <cell r="AJ16">
            <v>5.58</v>
          </cell>
          <cell r="AK16">
            <v>5.58</v>
          </cell>
          <cell r="AL16">
            <v>5.434552</v>
          </cell>
          <cell r="AM16">
            <v>5.5170000000000003</v>
          </cell>
          <cell r="AN16">
            <v>5.2060000000000004</v>
          </cell>
          <cell r="AO16">
            <v>24.004000000000001</v>
          </cell>
          <cell r="AP16">
            <v>4.0999999999999996</v>
          </cell>
          <cell r="AQ16">
            <v>6.33</v>
          </cell>
          <cell r="AR16">
            <v>6.33</v>
          </cell>
          <cell r="AS16">
            <v>5.13</v>
          </cell>
          <cell r="AT16">
            <v>12</v>
          </cell>
          <cell r="AU16">
            <v>12</v>
          </cell>
          <cell r="AV16">
            <v>3.1840000000000002</v>
          </cell>
          <cell r="AW16">
            <v>3.4630000000000001</v>
          </cell>
          <cell r="AX16">
            <v>3.4630000000000001</v>
          </cell>
          <cell r="AY16">
            <v>3.4630000000000001</v>
          </cell>
          <cell r="AZ16">
            <v>6.29</v>
          </cell>
        </row>
        <row r="17">
          <cell r="A17" t="str">
            <v>BG02/99</v>
          </cell>
          <cell r="B17" t="str">
            <v>BG02/99</v>
          </cell>
          <cell r="C17" t="str">
            <v xml:space="preserve">    Bono Global II (10.95%)</v>
          </cell>
          <cell r="Y17">
            <v>0</v>
          </cell>
          <cell r="Z17">
            <v>0</v>
          </cell>
          <cell r="AA17">
            <v>0</v>
          </cell>
          <cell r="AB17">
            <v>0</v>
          </cell>
          <cell r="AC17">
            <v>0</v>
          </cell>
          <cell r="AD17">
            <v>1</v>
          </cell>
          <cell r="AE17">
            <v>1</v>
          </cell>
          <cell r="AF17">
            <v>1.35</v>
          </cell>
          <cell r="AG17">
            <v>1.6625000000000001</v>
          </cell>
          <cell r="AH17">
            <v>1.9750000000000001</v>
          </cell>
          <cell r="AI17">
            <v>1.71</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row>
        <row r="18">
          <cell r="A18" t="str">
            <v>BG03/01</v>
          </cell>
          <cell r="B18" t="str">
            <v>BG03/01</v>
          </cell>
          <cell r="C18" t="str">
            <v xml:space="preserve">    Bono Global III</v>
          </cell>
          <cell r="Y18">
            <v>1.6</v>
          </cell>
          <cell r="Z18">
            <v>1.6</v>
          </cell>
          <cell r="AA18">
            <v>1.6</v>
          </cell>
          <cell r="AB18">
            <v>1.1850000000000001</v>
          </cell>
          <cell r="AC18">
            <v>1.1850000000000001</v>
          </cell>
          <cell r="AD18">
            <v>0.83499999999999996</v>
          </cell>
          <cell r="AE18">
            <v>0.83499999999999996</v>
          </cell>
          <cell r="AF18">
            <v>3.0209999999999999</v>
          </cell>
          <cell r="AG18">
            <v>9.5205000000000002</v>
          </cell>
          <cell r="AH18">
            <v>16.02</v>
          </cell>
          <cell r="AI18">
            <v>12.971</v>
          </cell>
          <cell r="AJ18">
            <v>8.2887459999999997</v>
          </cell>
          <cell r="AK18">
            <v>10.617746</v>
          </cell>
          <cell r="AL18">
            <v>14.837745999999999</v>
          </cell>
          <cell r="AM18">
            <v>17.837745999999999</v>
          </cell>
          <cell r="AN18">
            <v>21.014745999999999</v>
          </cell>
          <cell r="AO18">
            <v>0</v>
          </cell>
          <cell r="AP18">
            <v>0</v>
          </cell>
          <cell r="AQ18">
            <v>0</v>
          </cell>
          <cell r="AR18">
            <v>0</v>
          </cell>
          <cell r="AS18">
            <v>0</v>
          </cell>
          <cell r="AT18">
            <v>0</v>
          </cell>
          <cell r="AU18">
            <v>0</v>
          </cell>
          <cell r="AV18">
            <v>0</v>
          </cell>
          <cell r="AW18">
            <v>0</v>
          </cell>
          <cell r="AX18">
            <v>0</v>
          </cell>
          <cell r="AY18">
            <v>0</v>
          </cell>
          <cell r="AZ18">
            <v>0</v>
          </cell>
        </row>
        <row r="19">
          <cell r="A19" t="str">
            <v>BG04/06</v>
          </cell>
          <cell r="B19" t="str">
            <v>BG04/06</v>
          </cell>
          <cell r="C19" t="str">
            <v xml:space="preserve">    Bono Global IV</v>
          </cell>
          <cell r="Y19">
            <v>1.6</v>
          </cell>
          <cell r="Z19">
            <v>1.6</v>
          </cell>
          <cell r="AA19">
            <v>1.6</v>
          </cell>
          <cell r="AB19">
            <v>2.4449999999999998</v>
          </cell>
          <cell r="AC19">
            <v>2.4449999999999998</v>
          </cell>
          <cell r="AD19">
            <v>2.9159999999999999</v>
          </cell>
          <cell r="AE19">
            <v>2.9159999999999999</v>
          </cell>
          <cell r="AF19">
            <v>4.2759999999999998</v>
          </cell>
          <cell r="AG19">
            <v>6.0459999999999994</v>
          </cell>
          <cell r="AH19">
            <v>7.8159999999999998</v>
          </cell>
          <cell r="AI19">
            <v>3.6659999999999999</v>
          </cell>
          <cell r="AJ19">
            <v>4.8470000000000004</v>
          </cell>
          <cell r="AK19">
            <v>4.8470000000000004</v>
          </cell>
          <cell r="AL19">
            <v>4.9779999999999998</v>
          </cell>
          <cell r="AM19">
            <v>4.9779999999999998</v>
          </cell>
          <cell r="AN19">
            <v>7.1749999999999998</v>
          </cell>
          <cell r="AO19">
            <v>12.162000000000001</v>
          </cell>
          <cell r="AP19">
            <v>7.5590000000000002</v>
          </cell>
          <cell r="AQ19">
            <v>8.77</v>
          </cell>
          <cell r="AR19">
            <v>24.9</v>
          </cell>
          <cell r="AS19">
            <v>4.9000000000000004</v>
          </cell>
          <cell r="AT19">
            <v>4.9000000000000004</v>
          </cell>
          <cell r="AU19">
            <v>4.9000000000000004</v>
          </cell>
          <cell r="AV19">
            <v>2.2349999999999999</v>
          </cell>
          <cell r="AW19">
            <v>2.9899499999999999</v>
          </cell>
          <cell r="AX19">
            <v>2.9899499999999999</v>
          </cell>
          <cell r="AY19">
            <v>2.9899499999999999</v>
          </cell>
          <cell r="AZ19">
            <v>2.83995</v>
          </cell>
        </row>
        <row r="20">
          <cell r="A20" t="str">
            <v>BG05/17</v>
          </cell>
          <cell r="B20" t="str">
            <v>BG05/17</v>
          </cell>
          <cell r="C20" t="str">
            <v xml:space="preserve">    Bono GlobalI V Megabono</v>
          </cell>
          <cell r="Y20">
            <v>0</v>
          </cell>
          <cell r="Z20">
            <v>0</v>
          </cell>
          <cell r="AA20">
            <v>0</v>
          </cell>
          <cell r="AB20">
            <v>93.742000000000004</v>
          </cell>
          <cell r="AC20">
            <v>93.742000000000004</v>
          </cell>
          <cell r="AD20">
            <v>166.64500000000001</v>
          </cell>
          <cell r="AE20">
            <v>166.64500000000001</v>
          </cell>
          <cell r="AF20">
            <v>237.9</v>
          </cell>
          <cell r="AG20">
            <v>240.0395</v>
          </cell>
          <cell r="AH20">
            <v>242.179</v>
          </cell>
          <cell r="AI20">
            <v>237.59399999999999</v>
          </cell>
          <cell r="AJ20">
            <v>296.83387169999997</v>
          </cell>
          <cell r="AK20">
            <v>329.42</v>
          </cell>
          <cell r="AL20">
            <v>368.30670199999997</v>
          </cell>
          <cell r="AM20">
            <v>392.33300000000003</v>
          </cell>
          <cell r="AN20">
            <v>424.47562299999998</v>
          </cell>
          <cell r="AO20">
            <v>406.86099999999999</v>
          </cell>
          <cell r="AP20">
            <v>192.53899999999999</v>
          </cell>
          <cell r="AQ20">
            <v>221.07</v>
          </cell>
          <cell r="AR20">
            <v>256.17</v>
          </cell>
          <cell r="AS20">
            <v>185.97000000000003</v>
          </cell>
          <cell r="AT20">
            <v>186</v>
          </cell>
          <cell r="AU20">
            <v>186</v>
          </cell>
          <cell r="AV20">
            <v>133.284277</v>
          </cell>
          <cell r="AW20">
            <v>133.724727</v>
          </cell>
          <cell r="AX20">
            <v>133.724727</v>
          </cell>
          <cell r="AY20">
            <v>133.724727</v>
          </cell>
          <cell r="AZ20">
            <v>125.798727</v>
          </cell>
        </row>
        <row r="21">
          <cell r="A21" t="str">
            <v>BG06/27</v>
          </cell>
          <cell r="B21" t="str">
            <v>BG06/27</v>
          </cell>
          <cell r="C21" t="str">
            <v xml:space="preserve">    Bono Global VI (9.75%)</v>
          </cell>
          <cell r="Y21">
            <v>0</v>
          </cell>
          <cell r="Z21">
            <v>0</v>
          </cell>
          <cell r="AA21">
            <v>0</v>
          </cell>
          <cell r="AB21">
            <v>109.82899999999999</v>
          </cell>
          <cell r="AC21">
            <v>109.82899999999999</v>
          </cell>
          <cell r="AD21">
            <v>201.75381200000001</v>
          </cell>
          <cell r="AE21">
            <v>201.75381200000001</v>
          </cell>
          <cell r="AF21">
            <v>264.63</v>
          </cell>
          <cell r="AG21">
            <v>276.98099999999999</v>
          </cell>
          <cell r="AH21">
            <v>289.33199999999999</v>
          </cell>
          <cell r="AI21">
            <v>252.172</v>
          </cell>
          <cell r="AJ21">
            <v>252.32203387000001</v>
          </cell>
          <cell r="AK21">
            <v>260.822</v>
          </cell>
          <cell r="AL21">
            <v>297.48391800000002</v>
          </cell>
          <cell r="AM21">
            <v>304.88299999999998</v>
          </cell>
          <cell r="AN21">
            <v>326.14266300000003</v>
          </cell>
          <cell r="AO21">
            <v>380.45052099999998</v>
          </cell>
          <cell r="AP21">
            <v>234.274</v>
          </cell>
          <cell r="AQ21">
            <v>284.44</v>
          </cell>
          <cell r="AR21">
            <v>284.44</v>
          </cell>
          <cell r="AS21">
            <v>52.34</v>
          </cell>
          <cell r="AT21">
            <v>63.7</v>
          </cell>
          <cell r="AU21">
            <v>63.7</v>
          </cell>
          <cell r="AV21">
            <v>60.898637000000001</v>
          </cell>
          <cell r="AW21">
            <v>58.405636999999999</v>
          </cell>
          <cell r="AX21">
            <v>58.405636999999999</v>
          </cell>
          <cell r="AY21">
            <v>58.405636999999999</v>
          </cell>
          <cell r="AZ21">
            <v>48.274636999999998</v>
          </cell>
        </row>
        <row r="22">
          <cell r="A22" t="str">
            <v>BG07/05</v>
          </cell>
          <cell r="B22" t="str">
            <v>BG07/05</v>
          </cell>
          <cell r="C22" t="str">
            <v xml:space="preserve">    Bono Global VII (11%)</v>
          </cell>
          <cell r="Y22">
            <v>0</v>
          </cell>
          <cell r="Z22">
            <v>0</v>
          </cell>
          <cell r="AA22">
            <v>0</v>
          </cell>
          <cell r="AB22">
            <v>0</v>
          </cell>
          <cell r="AC22">
            <v>0</v>
          </cell>
          <cell r="AD22">
            <v>0</v>
          </cell>
          <cell r="AE22">
            <v>0</v>
          </cell>
          <cell r="AF22">
            <v>42.4</v>
          </cell>
          <cell r="AG22">
            <v>28.22</v>
          </cell>
          <cell r="AH22">
            <v>14.04</v>
          </cell>
          <cell r="AI22">
            <v>9.4489999999999998</v>
          </cell>
          <cell r="AJ22">
            <v>17.46</v>
          </cell>
          <cell r="AK22">
            <v>46.649120000000003</v>
          </cell>
          <cell r="AL22">
            <v>43.407069999999997</v>
          </cell>
          <cell r="AM22">
            <v>49.543370000000003</v>
          </cell>
          <cell r="AN22">
            <v>50.733370000000001</v>
          </cell>
          <cell r="AO22">
            <v>81.841369999999998</v>
          </cell>
          <cell r="AP22">
            <v>26.696000000000002</v>
          </cell>
          <cell r="AQ22">
            <v>10.23</v>
          </cell>
          <cell r="AR22">
            <v>6</v>
          </cell>
          <cell r="AS22">
            <v>5.8</v>
          </cell>
          <cell r="AT22">
            <v>5.8</v>
          </cell>
          <cell r="AU22">
            <v>5.8</v>
          </cell>
          <cell r="AV22">
            <v>6.9591380000000003</v>
          </cell>
          <cell r="AW22">
            <v>7.2730710000000016</v>
          </cell>
          <cell r="AX22">
            <v>7.2730710000000016</v>
          </cell>
          <cell r="AY22">
            <v>7.2730710000000016</v>
          </cell>
          <cell r="AZ22">
            <v>5.4780709999999999</v>
          </cell>
        </row>
        <row r="23">
          <cell r="A23" t="str">
            <v>BG08/19</v>
          </cell>
          <cell r="B23" t="str">
            <v>BG08/19</v>
          </cell>
          <cell r="C23" t="str">
            <v xml:space="preserve">    Bono Global VIII (12,125%)</v>
          </cell>
          <cell r="Y23">
            <v>0</v>
          </cell>
          <cell r="Z23">
            <v>0</v>
          </cell>
          <cell r="AA23">
            <v>0</v>
          </cell>
          <cell r="AB23">
            <v>0</v>
          </cell>
          <cell r="AC23">
            <v>0</v>
          </cell>
          <cell r="AD23">
            <v>0</v>
          </cell>
          <cell r="AE23">
            <v>0</v>
          </cell>
          <cell r="AF23">
            <v>0</v>
          </cell>
          <cell r="AG23">
            <v>57.033000000000001</v>
          </cell>
          <cell r="AH23">
            <v>57.033000000000001</v>
          </cell>
          <cell r="AI23">
            <v>91.572000000000003</v>
          </cell>
          <cell r="AJ23">
            <v>106.163358</v>
          </cell>
          <cell r="AK23">
            <v>116.831</v>
          </cell>
          <cell r="AL23">
            <v>147.18100000000001</v>
          </cell>
          <cell r="AM23">
            <v>148.03100000000001</v>
          </cell>
          <cell r="AN23">
            <v>150.30600000000001</v>
          </cell>
          <cell r="AO23">
            <v>145.10599999999999</v>
          </cell>
          <cell r="AP23">
            <v>30.060748</v>
          </cell>
          <cell r="AQ23">
            <v>26.96</v>
          </cell>
          <cell r="AR23">
            <v>20.96</v>
          </cell>
          <cell r="AS23">
            <v>14.56</v>
          </cell>
          <cell r="AT23">
            <v>15</v>
          </cell>
          <cell r="AU23">
            <v>15</v>
          </cell>
          <cell r="AV23">
            <v>17.838999999999999</v>
          </cell>
          <cell r="AW23">
            <v>17.652999999999999</v>
          </cell>
          <cell r="AX23">
            <v>17.652999999999999</v>
          </cell>
          <cell r="AY23">
            <v>17.652999999999999</v>
          </cell>
          <cell r="AZ23">
            <v>10.5</v>
          </cell>
        </row>
        <row r="24">
          <cell r="A24" t="str">
            <v>BG09/09</v>
          </cell>
          <cell r="B24" t="str">
            <v>BG09/09</v>
          </cell>
          <cell r="C24" t="str">
            <v xml:space="preserve">    Bono Global IX (11,75%)</v>
          </cell>
          <cell r="Y24">
            <v>0</v>
          </cell>
          <cell r="Z24">
            <v>0</v>
          </cell>
          <cell r="AA24">
            <v>0</v>
          </cell>
          <cell r="AB24">
            <v>0</v>
          </cell>
          <cell r="AC24">
            <v>0</v>
          </cell>
          <cell r="AD24">
            <v>0</v>
          </cell>
          <cell r="AE24">
            <v>0</v>
          </cell>
          <cell r="AG24">
            <v>0</v>
          </cell>
          <cell r="AH24">
            <v>9</v>
          </cell>
          <cell r="AI24">
            <v>1.387</v>
          </cell>
          <cell r="AJ24">
            <v>17.001999999999999</v>
          </cell>
          <cell r="AK24">
            <v>48.667999999999999</v>
          </cell>
          <cell r="AL24">
            <v>102.801</v>
          </cell>
          <cell r="AM24">
            <v>122.14100000000001</v>
          </cell>
          <cell r="AN24">
            <v>106.741</v>
          </cell>
          <cell r="AO24">
            <v>103.941</v>
          </cell>
          <cell r="AP24">
            <v>80.578000000000003</v>
          </cell>
          <cell r="AQ24">
            <v>90.83</v>
          </cell>
          <cell r="AR24">
            <v>65</v>
          </cell>
          <cell r="AS24">
            <v>34.4</v>
          </cell>
          <cell r="AT24">
            <v>33.200000000000003</v>
          </cell>
          <cell r="AU24">
            <v>33.200000000000003</v>
          </cell>
          <cell r="AV24">
            <v>19.407143000000001</v>
          </cell>
          <cell r="AW24">
            <v>7.445549999999999</v>
          </cell>
          <cell r="AX24">
            <v>7.445549999999999</v>
          </cell>
          <cell r="AY24">
            <v>7.445549999999999</v>
          </cell>
          <cell r="AZ24">
            <v>22.580116</v>
          </cell>
        </row>
        <row r="25">
          <cell r="A25" t="str">
            <v>BG10/20</v>
          </cell>
          <cell r="B25" t="str">
            <v>BG10/20</v>
          </cell>
          <cell r="C25" t="str">
            <v xml:space="preserve">    Bono Global X (12%)</v>
          </cell>
          <cell r="Y25">
            <v>0</v>
          </cell>
          <cell r="Z25">
            <v>0</v>
          </cell>
          <cell r="AA25">
            <v>0</v>
          </cell>
          <cell r="AB25">
            <v>0</v>
          </cell>
          <cell r="AC25">
            <v>0</v>
          </cell>
          <cell r="AD25">
            <v>0</v>
          </cell>
          <cell r="AE25">
            <v>0</v>
          </cell>
          <cell r="AJ25">
            <v>0</v>
          </cell>
          <cell r="AK25">
            <v>48.152000000000001</v>
          </cell>
          <cell r="AL25">
            <v>63.591999999999999</v>
          </cell>
          <cell r="AM25">
            <v>70.021000000000001</v>
          </cell>
          <cell r="AN25">
            <v>73.206999999999994</v>
          </cell>
          <cell r="AO25">
            <v>77.697000000000003</v>
          </cell>
          <cell r="AP25">
            <v>27.675000000000001</v>
          </cell>
          <cell r="AQ25">
            <v>28.13</v>
          </cell>
          <cell r="AR25">
            <v>24.13</v>
          </cell>
          <cell r="AS25">
            <v>17.63</v>
          </cell>
          <cell r="AT25">
            <v>18.8</v>
          </cell>
          <cell r="AU25">
            <v>18.8</v>
          </cell>
          <cell r="AV25">
            <v>3.6710000000000003</v>
          </cell>
          <cell r="AW25">
            <v>3.5060000000000002</v>
          </cell>
          <cell r="AX25">
            <v>3.5060000000000002</v>
          </cell>
          <cell r="AY25">
            <v>3.5060000000000002</v>
          </cell>
          <cell r="AZ25">
            <v>0</v>
          </cell>
        </row>
        <row r="26">
          <cell r="A26" t="str">
            <v>BG11/10</v>
          </cell>
          <cell r="B26" t="str">
            <v>BG11/10</v>
          </cell>
          <cell r="C26" t="str">
            <v xml:space="preserve">    Bono Global XI (11,375%)</v>
          </cell>
          <cell r="Y26">
            <v>0</v>
          </cell>
          <cell r="Z26">
            <v>0</v>
          </cell>
          <cell r="AA26">
            <v>0</v>
          </cell>
          <cell r="AB26">
            <v>0</v>
          </cell>
          <cell r="AC26">
            <v>0</v>
          </cell>
          <cell r="AD26">
            <v>0</v>
          </cell>
          <cell r="AE26">
            <v>0</v>
          </cell>
          <cell r="AJ26">
            <v>0</v>
          </cell>
          <cell r="AK26">
            <v>31.12</v>
          </cell>
          <cell r="AL26">
            <v>53.7</v>
          </cell>
          <cell r="AM26">
            <v>54.94</v>
          </cell>
          <cell r="AN26">
            <v>46.74</v>
          </cell>
          <cell r="AO26">
            <v>37.479999999999997</v>
          </cell>
          <cell r="AP26">
            <v>36.200000000000003</v>
          </cell>
          <cell r="AQ26">
            <v>37.51</v>
          </cell>
          <cell r="AR26">
            <v>42.51</v>
          </cell>
          <cell r="AS26">
            <v>13.809999999999999</v>
          </cell>
          <cell r="AT26">
            <v>11.1</v>
          </cell>
          <cell r="AU26">
            <v>11.1</v>
          </cell>
          <cell r="AV26">
            <v>14.361145</v>
          </cell>
          <cell r="AW26">
            <v>14.361145</v>
          </cell>
          <cell r="AX26">
            <v>14.361145</v>
          </cell>
          <cell r="AY26">
            <v>14.361145</v>
          </cell>
          <cell r="AZ26">
            <v>14.361145</v>
          </cell>
        </row>
        <row r="27">
          <cell r="A27" t="str">
            <v>BG12/15</v>
          </cell>
          <cell r="B27" t="str">
            <v>BG12/15</v>
          </cell>
          <cell r="C27" t="str">
            <v xml:space="preserve">    Bono Global XII (11,75%)</v>
          </cell>
          <cell r="Y27">
            <v>0</v>
          </cell>
          <cell r="Z27">
            <v>0</v>
          </cell>
          <cell r="AA27">
            <v>0</v>
          </cell>
          <cell r="AB27">
            <v>0</v>
          </cell>
          <cell r="AC27">
            <v>0</v>
          </cell>
          <cell r="AD27">
            <v>0</v>
          </cell>
          <cell r="AE27">
            <v>0</v>
          </cell>
          <cell r="AJ27">
            <v>0</v>
          </cell>
          <cell r="AK27">
            <v>0</v>
          </cell>
          <cell r="AL27">
            <v>46.408000000000001</v>
          </cell>
          <cell r="AM27">
            <v>84.468050000000005</v>
          </cell>
          <cell r="AN27">
            <v>93.944999999999993</v>
          </cell>
          <cell r="AO27">
            <v>132.97999999999999</v>
          </cell>
          <cell r="AP27">
            <v>122.376</v>
          </cell>
          <cell r="AQ27">
            <v>114.17</v>
          </cell>
          <cell r="AR27">
            <v>124.17</v>
          </cell>
          <cell r="AS27">
            <v>52.17</v>
          </cell>
          <cell r="AT27">
            <v>67.7</v>
          </cell>
          <cell r="AU27">
            <v>67.7</v>
          </cell>
          <cell r="AV27">
            <v>54.313147999999998</v>
          </cell>
          <cell r="AW27">
            <v>52.736148</v>
          </cell>
          <cell r="AX27">
            <v>52.736148</v>
          </cell>
          <cell r="AY27">
            <v>52.736148</v>
          </cell>
          <cell r="AZ27">
            <v>42.451148000000003</v>
          </cell>
        </row>
        <row r="28">
          <cell r="A28" t="str">
            <v>BG13/30</v>
          </cell>
          <cell r="B28" t="str">
            <v>BG13/30</v>
          </cell>
          <cell r="C28" t="str">
            <v xml:space="preserve">    Bono Global XIII (10,25%)</v>
          </cell>
          <cell r="Y28">
            <v>0</v>
          </cell>
          <cell r="Z28">
            <v>0</v>
          </cell>
          <cell r="AA28">
            <v>0</v>
          </cell>
          <cell r="AB28">
            <v>0</v>
          </cell>
          <cell r="AC28">
            <v>0</v>
          </cell>
          <cell r="AD28">
            <v>0</v>
          </cell>
          <cell r="AE28">
            <v>0</v>
          </cell>
          <cell r="AJ28">
            <v>0</v>
          </cell>
          <cell r="AK28">
            <v>0</v>
          </cell>
          <cell r="AL28">
            <v>0</v>
          </cell>
          <cell r="AM28">
            <v>86.18</v>
          </cell>
          <cell r="AN28">
            <v>107.38</v>
          </cell>
          <cell r="AO28">
            <v>100.926</v>
          </cell>
          <cell r="AP28">
            <v>56</v>
          </cell>
          <cell r="AQ28">
            <v>53.5</v>
          </cell>
          <cell r="AR28">
            <v>53.5</v>
          </cell>
          <cell r="AS28">
            <v>9.1000000000000014</v>
          </cell>
          <cell r="AT28">
            <v>11.8</v>
          </cell>
          <cell r="AU28">
            <v>11.8</v>
          </cell>
          <cell r="AV28">
            <v>10.379</v>
          </cell>
          <cell r="AW28">
            <v>9.8360000000000003</v>
          </cell>
          <cell r="AX28">
            <v>9.8360000000000003</v>
          </cell>
          <cell r="AY28">
            <v>9.8360000000000003</v>
          </cell>
          <cell r="AZ28">
            <v>9</v>
          </cell>
        </row>
        <row r="29">
          <cell r="A29" t="str">
            <v>BG14/31</v>
          </cell>
          <cell r="B29" t="str">
            <v>BG14/31</v>
          </cell>
          <cell r="AO29">
            <v>32.89</v>
          </cell>
          <cell r="AP29">
            <v>0</v>
          </cell>
          <cell r="AQ29">
            <v>0</v>
          </cell>
          <cell r="AR29">
            <v>0</v>
          </cell>
          <cell r="AS29">
            <v>0</v>
          </cell>
          <cell r="AT29">
            <v>0</v>
          </cell>
          <cell r="AU29">
            <v>0</v>
          </cell>
          <cell r="AV29">
            <v>0</v>
          </cell>
          <cell r="AW29">
            <v>0</v>
          </cell>
          <cell r="AX29">
            <v>0</v>
          </cell>
          <cell r="AY29">
            <v>0</v>
          </cell>
          <cell r="AZ29">
            <v>0</v>
          </cell>
        </row>
        <row r="30">
          <cell r="A30" t="str">
            <v>BG15/12</v>
          </cell>
          <cell r="B30" t="str">
            <v>BG15/12</v>
          </cell>
          <cell r="C30" t="str">
            <v xml:space="preserve">    Bono Global XV (12,375%)</v>
          </cell>
          <cell r="AO30">
            <v>101.166652</v>
          </cell>
          <cell r="AP30">
            <v>75.071672000000007</v>
          </cell>
          <cell r="AQ30">
            <v>89.21</v>
          </cell>
          <cell r="AR30">
            <v>89.21</v>
          </cell>
          <cell r="AS30">
            <v>55.41</v>
          </cell>
          <cell r="AT30">
            <v>56</v>
          </cell>
          <cell r="AU30">
            <v>56</v>
          </cell>
          <cell r="AV30">
            <v>40.558121999999997</v>
          </cell>
          <cell r="AW30">
            <v>34.250121999999998</v>
          </cell>
          <cell r="AX30">
            <v>34.250121999999998</v>
          </cell>
          <cell r="AY30">
            <v>34.250121999999998</v>
          </cell>
          <cell r="AZ30">
            <v>12.654121999999999</v>
          </cell>
        </row>
        <row r="31">
          <cell r="A31" t="str">
            <v>BG16/08$</v>
          </cell>
          <cell r="B31" t="str">
            <v>BG16/08$</v>
          </cell>
          <cell r="C31" t="str">
            <v xml:space="preserve">    Bono Global XVI (10,00%-12,00%)</v>
          </cell>
          <cell r="AP31">
            <v>25.463875000000002</v>
          </cell>
          <cell r="AQ31">
            <v>24.72</v>
          </cell>
          <cell r="AR31">
            <v>24.72</v>
          </cell>
          <cell r="AS31">
            <v>0.61999999999999744</v>
          </cell>
          <cell r="AT31">
            <v>0.41379310344827586</v>
          </cell>
          <cell r="AU31">
            <v>0.41379310344827586</v>
          </cell>
          <cell r="AV31">
            <v>2.4453376000000002</v>
          </cell>
          <cell r="AW31">
            <v>2.5692773529411763</v>
          </cell>
          <cell r="AX31">
            <v>3.0331746527777779</v>
          </cell>
          <cell r="AY31">
            <v>3.0331746527777779</v>
          </cell>
          <cell r="AZ31">
            <v>3.2346078902229842</v>
          </cell>
        </row>
        <row r="32">
          <cell r="A32" t="str">
            <v>BG17/08</v>
          </cell>
          <cell r="B32" t="str">
            <v>BG17/08</v>
          </cell>
          <cell r="C32" t="str">
            <v xml:space="preserve">    Bono Global XVII (7,00%-15,50%)</v>
          </cell>
          <cell r="AP32">
            <v>585.03255100000001</v>
          </cell>
          <cell r="AQ32">
            <v>657.86</v>
          </cell>
          <cell r="AR32">
            <v>707.86</v>
          </cell>
          <cell r="AS32">
            <v>102.65999999999997</v>
          </cell>
          <cell r="AT32">
            <v>132.80000000000001</v>
          </cell>
          <cell r="AU32">
            <v>132.80000000000001</v>
          </cell>
          <cell r="AV32">
            <v>134.02792700000001</v>
          </cell>
          <cell r="AW32">
            <v>181.42144200000001</v>
          </cell>
          <cell r="AX32">
            <v>181.42144200000001</v>
          </cell>
          <cell r="AY32">
            <v>181.42144200000001</v>
          </cell>
          <cell r="AZ32">
            <v>127.93207200000001</v>
          </cell>
        </row>
        <row r="33">
          <cell r="A33" t="str">
            <v>BG18/18</v>
          </cell>
          <cell r="B33" t="str">
            <v>BG18/18</v>
          </cell>
          <cell r="C33" t="str">
            <v xml:space="preserve">    Bono Global XVIII (12,25%)</v>
          </cell>
          <cell r="AP33">
            <v>405.88698799999997</v>
          </cell>
          <cell r="AQ33">
            <v>495.74</v>
          </cell>
          <cell r="AR33">
            <v>545.74</v>
          </cell>
          <cell r="AS33">
            <v>86.639999999999986</v>
          </cell>
          <cell r="AT33">
            <v>133.1</v>
          </cell>
          <cell r="AU33">
            <v>133.1</v>
          </cell>
          <cell r="AV33">
            <v>61.616723999999998</v>
          </cell>
          <cell r="AW33">
            <v>73.137315999999998</v>
          </cell>
          <cell r="AX33">
            <v>73.137315999999998</v>
          </cell>
          <cell r="AY33">
            <v>77.616976605000005</v>
          </cell>
          <cell r="AZ33">
            <v>85.524321</v>
          </cell>
        </row>
        <row r="34">
          <cell r="A34" t="str">
            <v>BG19/31</v>
          </cell>
          <cell r="B34" t="str">
            <v>BG19/31</v>
          </cell>
          <cell r="C34" t="str">
            <v xml:space="preserve">    Bono Global XIX (12,00%)</v>
          </cell>
          <cell r="AP34">
            <v>660.144228</v>
          </cell>
          <cell r="AQ34">
            <v>721.21</v>
          </cell>
          <cell r="AR34">
            <v>761.21</v>
          </cell>
          <cell r="AS34">
            <v>28.009999999999991</v>
          </cell>
          <cell r="AT34">
            <v>59.2</v>
          </cell>
          <cell r="AU34">
            <v>59.2</v>
          </cell>
          <cell r="AV34">
            <v>44.760497999999998</v>
          </cell>
          <cell r="AW34">
            <v>41.028532000000006</v>
          </cell>
          <cell r="AX34">
            <v>41.028532000000006</v>
          </cell>
          <cell r="AY34">
            <v>43.490243919999998</v>
          </cell>
          <cell r="AZ34">
            <v>22.321114999999999</v>
          </cell>
        </row>
        <row r="35">
          <cell r="C35" t="str">
            <v>EURONOTAS</v>
          </cell>
          <cell r="Y35">
            <v>0</v>
          </cell>
          <cell r="Z35">
            <v>0</v>
          </cell>
          <cell r="AA35">
            <v>0</v>
          </cell>
          <cell r="AB35">
            <v>6.53</v>
          </cell>
          <cell r="AC35">
            <v>6.53</v>
          </cell>
          <cell r="AD35">
            <v>16.94746</v>
          </cell>
          <cell r="AE35">
            <v>16.94746</v>
          </cell>
          <cell r="AF35">
            <v>86.409007999999986</v>
          </cell>
          <cell r="AG35">
            <v>129.17941389999999</v>
          </cell>
          <cell r="AH35">
            <v>208.7865963017432</v>
          </cell>
          <cell r="AI35">
            <v>251.90361920000001</v>
          </cell>
          <cell r="AJ35">
            <v>240.18870648000001</v>
          </cell>
          <cell r="AK35">
            <v>217.44167419999997</v>
          </cell>
          <cell r="AL35">
            <v>239.71397999999999</v>
          </cell>
          <cell r="AM35">
            <v>242.27451199999999</v>
          </cell>
          <cell r="AN35">
            <v>243.76698899999994</v>
          </cell>
          <cell r="AO35">
            <v>230.56722800000003</v>
          </cell>
          <cell r="AP35">
            <v>140.26377999999997</v>
          </cell>
          <cell r="AQ35">
            <v>93.345708999999999</v>
          </cell>
          <cell r="AR35">
            <v>87.345708999999999</v>
          </cell>
          <cell r="AS35">
            <v>85.101651022019496</v>
          </cell>
          <cell r="AT35">
            <v>45.406896551724138</v>
          </cell>
          <cell r="AU35">
            <v>43.7</v>
          </cell>
          <cell r="AV35">
            <v>37.022897508081293</v>
          </cell>
          <cell r="AW35">
            <v>30.851939058823532</v>
          </cell>
          <cell r="AX35">
            <v>30.288414000000003</v>
          </cell>
          <cell r="AY35">
            <v>30.288414000000003</v>
          </cell>
          <cell r="AZ35">
            <v>13.342235548885078</v>
          </cell>
          <cell r="BA35">
            <v>11.277416988003427</v>
          </cell>
        </row>
        <row r="36">
          <cell r="A36" t="str">
            <v>EL/ARP-61</v>
          </cell>
          <cell r="B36" t="str">
            <v>LEXP</v>
          </cell>
          <cell r="C36" t="str">
            <v xml:space="preserve">    Euronota LXI $-2007</v>
          </cell>
          <cell r="AB36">
            <v>0.32</v>
          </cell>
          <cell r="AC36">
            <v>0.32</v>
          </cell>
          <cell r="AD36">
            <v>1.3</v>
          </cell>
          <cell r="AE36">
            <v>1.3</v>
          </cell>
          <cell r="AF36">
            <v>22.4</v>
          </cell>
          <cell r="AG36">
            <v>32.28</v>
          </cell>
          <cell r="AH36">
            <v>42.16</v>
          </cell>
          <cell r="AI36">
            <v>42.9</v>
          </cell>
          <cell r="AJ36">
            <v>39.6</v>
          </cell>
          <cell r="AK36">
            <v>43.26</v>
          </cell>
          <cell r="AL36">
            <v>57.16</v>
          </cell>
          <cell r="AM36">
            <v>64.397000000000006</v>
          </cell>
          <cell r="AN36">
            <v>61.64</v>
          </cell>
          <cell r="AO36">
            <v>54.96</v>
          </cell>
          <cell r="AP36">
            <v>13.62</v>
          </cell>
          <cell r="AQ36">
            <v>14.03</v>
          </cell>
          <cell r="AR36">
            <v>8.0299999999999994</v>
          </cell>
          <cell r="AS36">
            <v>7.2299999999999995</v>
          </cell>
          <cell r="AT36">
            <v>2.6551724137931036</v>
          </cell>
          <cell r="AU36">
            <v>2.0263157894736845</v>
          </cell>
          <cell r="AV36">
            <v>0.38425786666666667</v>
          </cell>
          <cell r="AW36">
            <v>0.30294117647058827</v>
          </cell>
          <cell r="AX36">
            <v>0.3576388888888889</v>
          </cell>
          <cell r="AY36">
            <v>0.3576388888888889</v>
          </cell>
          <cell r="AZ36">
            <v>0.4943283018867925</v>
          </cell>
        </row>
        <row r="37">
          <cell r="A37" t="str">
            <v>EL/ARP-68</v>
          </cell>
          <cell r="B37" t="str">
            <v>LEXP2</v>
          </cell>
          <cell r="C37" t="str">
            <v xml:space="preserve">    Euronota LXVIII $-2002</v>
          </cell>
          <cell r="AB37">
            <v>6.21</v>
          </cell>
          <cell r="AC37">
            <v>6.21</v>
          </cell>
          <cell r="AD37">
            <v>10.7</v>
          </cell>
          <cell r="AE37">
            <v>10.7</v>
          </cell>
          <cell r="AF37">
            <v>9.6199999999999992</v>
          </cell>
          <cell r="AG37">
            <v>21.805</v>
          </cell>
          <cell r="AH37">
            <v>33.99</v>
          </cell>
          <cell r="AI37">
            <v>54.88</v>
          </cell>
          <cell r="AJ37">
            <v>63.5</v>
          </cell>
          <cell r="AK37">
            <v>73.828999999999994</v>
          </cell>
          <cell r="AL37">
            <v>74.459999999999994</v>
          </cell>
          <cell r="AM37">
            <v>52.73</v>
          </cell>
          <cell r="AN37">
            <v>54.46</v>
          </cell>
          <cell r="AO37">
            <v>34.450000000000003</v>
          </cell>
          <cell r="AP37">
            <v>14.36</v>
          </cell>
          <cell r="AQ37">
            <v>15.13</v>
          </cell>
          <cell r="AR37">
            <v>15.13</v>
          </cell>
          <cell r="AS37">
            <v>11.43</v>
          </cell>
          <cell r="AT37">
            <v>4.5517241379310347</v>
          </cell>
          <cell r="AU37">
            <v>3.4736842105263159</v>
          </cell>
          <cell r="AV37">
            <v>2.8319999999999999</v>
          </cell>
          <cell r="AW37">
            <v>3.164705882352941</v>
          </cell>
          <cell r="AX37">
            <v>3.7361111111111112</v>
          </cell>
          <cell r="AY37">
            <v>3.7361111111111112</v>
          </cell>
          <cell r="AZ37">
            <v>4.4814322469982848</v>
          </cell>
        </row>
        <row r="38">
          <cell r="A38" t="str">
            <v>EL/USD-50</v>
          </cell>
          <cell r="B38">
            <v>1</v>
          </cell>
          <cell r="C38" t="str">
            <v xml:space="preserve">    Euronota L (Libor + 270 p.b.)</v>
          </cell>
          <cell r="AD38">
            <v>4.9474600000000004</v>
          </cell>
          <cell r="AE38">
            <v>4.9474600000000004</v>
          </cell>
          <cell r="AF38">
            <v>4.5999999999999996</v>
          </cell>
          <cell r="AG38">
            <v>4.5999999999999996</v>
          </cell>
          <cell r="AH38">
            <v>4.5999999999999996</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row>
        <row r="39">
          <cell r="A39" t="str">
            <v>EL/USD-74</v>
          </cell>
          <cell r="B39">
            <v>2</v>
          </cell>
          <cell r="C39" t="str">
            <v xml:space="preserve">    Euronota LXXIV (Spread ajustable)</v>
          </cell>
          <cell r="AF39">
            <v>22.286999999999999</v>
          </cell>
          <cell r="AG39">
            <v>13.907</v>
          </cell>
          <cell r="AH39">
            <v>5.5269999999999992</v>
          </cell>
          <cell r="AI39">
            <v>25.374000000000002</v>
          </cell>
          <cell r="AJ39">
            <v>32.103000000000002</v>
          </cell>
          <cell r="AK39">
            <v>6.8</v>
          </cell>
          <cell r="AL39">
            <v>10.95</v>
          </cell>
          <cell r="AM39">
            <v>19.928000000000001</v>
          </cell>
          <cell r="AN39">
            <v>21.844000000000001</v>
          </cell>
          <cell r="AO39">
            <v>14.593999999999999</v>
          </cell>
          <cell r="AP39">
            <v>6.944</v>
          </cell>
          <cell r="AQ39">
            <v>0.52</v>
          </cell>
          <cell r="AR39">
            <v>0.52</v>
          </cell>
          <cell r="AS39">
            <v>0.52</v>
          </cell>
          <cell r="AT39">
            <v>1.7</v>
          </cell>
          <cell r="AU39">
            <v>1.7</v>
          </cell>
          <cell r="AV39">
            <v>0</v>
          </cell>
          <cell r="AW39">
            <v>0</v>
          </cell>
          <cell r="AX39">
            <v>0</v>
          </cell>
          <cell r="AY39">
            <v>0</v>
          </cell>
          <cell r="AZ39">
            <v>0</v>
          </cell>
        </row>
        <row r="40">
          <cell r="A40" t="str">
            <v>EL/USD-79</v>
          </cell>
          <cell r="B40">
            <v>3</v>
          </cell>
          <cell r="C40" t="str">
            <v xml:space="preserve">    Euronota LXXIX Dls. (Glob IV-25bp)</v>
          </cell>
          <cell r="AF40">
            <v>9.93</v>
          </cell>
          <cell r="AG40">
            <v>25.64</v>
          </cell>
          <cell r="AH40">
            <v>43.198999999999998</v>
          </cell>
          <cell r="AI40">
            <v>66.379000000000005</v>
          </cell>
          <cell r="AJ40">
            <v>56.850999999999999</v>
          </cell>
          <cell r="AK40">
            <v>48.686</v>
          </cell>
          <cell r="AL40">
            <v>47.594000000000001</v>
          </cell>
          <cell r="AM40">
            <v>53.543999999999997</v>
          </cell>
          <cell r="AN40">
            <v>52.552</v>
          </cell>
          <cell r="AO40">
            <v>52.851999999999997</v>
          </cell>
          <cell r="AP40">
            <v>0</v>
          </cell>
          <cell r="AQ40">
            <v>11.76</v>
          </cell>
          <cell r="AR40">
            <v>11.76</v>
          </cell>
          <cell r="AS40">
            <v>11.76</v>
          </cell>
          <cell r="AT40">
            <v>32.5</v>
          </cell>
          <cell r="AU40">
            <v>32.5</v>
          </cell>
          <cell r="AV40">
            <v>3.8490000000000002</v>
          </cell>
          <cell r="AW40">
            <v>5.7000000000000002E-2</v>
          </cell>
          <cell r="AX40">
            <v>5.7000000000000002E-2</v>
          </cell>
          <cell r="AY40">
            <v>5.7000000000000002E-2</v>
          </cell>
          <cell r="AZ40">
            <v>0</v>
          </cell>
        </row>
        <row r="41">
          <cell r="A41" t="str">
            <v>EL/USD-91</v>
          </cell>
          <cell r="B41">
            <v>6</v>
          </cell>
          <cell r="C41" t="str">
            <v xml:space="preserve">    Euronota XCI (Libor + 575 p.b.)</v>
          </cell>
          <cell r="AH41">
            <v>32.839680000000001</v>
          </cell>
          <cell r="AI41">
            <v>31.989000000000001</v>
          </cell>
          <cell r="AJ41">
            <v>29.569680000000002</v>
          </cell>
          <cell r="AK41">
            <v>25.779979999999998</v>
          </cell>
          <cell r="AL41">
            <v>25.779979999999998</v>
          </cell>
          <cell r="AM41">
            <v>25.779979999999998</v>
          </cell>
          <cell r="AN41">
            <v>25.779979999999998</v>
          </cell>
          <cell r="AO41">
            <v>15.346349999999999</v>
          </cell>
          <cell r="AP41">
            <v>0</v>
          </cell>
          <cell r="AQ41">
            <v>0</v>
          </cell>
          <cell r="AR41">
            <v>0</v>
          </cell>
          <cell r="AS41">
            <v>0</v>
          </cell>
          <cell r="AT41">
            <v>2.5</v>
          </cell>
          <cell r="AU41">
            <v>2.5</v>
          </cell>
          <cell r="AV41">
            <v>0</v>
          </cell>
          <cell r="AW41">
            <v>0</v>
          </cell>
          <cell r="AX41">
            <v>0</v>
          </cell>
          <cell r="AY41">
            <v>0</v>
          </cell>
          <cell r="AZ41">
            <v>0</v>
          </cell>
        </row>
        <row r="42">
          <cell r="A42" t="str">
            <v>EL/EUR-81</v>
          </cell>
          <cell r="B42">
            <v>4</v>
          </cell>
          <cell r="C42" t="str">
            <v xml:space="preserve">    Euronota LXXXI Euro (6 cup. Fijos)</v>
          </cell>
          <cell r="AF42">
            <v>17.572008</v>
          </cell>
          <cell r="AG42">
            <v>30.947413899999997</v>
          </cell>
          <cell r="AH42">
            <v>43.956043956043793</v>
          </cell>
          <cell r="AI42">
            <v>17.144371199999998</v>
          </cell>
          <cell r="AJ42">
            <v>16.133892060000001</v>
          </cell>
          <cell r="AK42">
            <v>15.341957399999998</v>
          </cell>
          <cell r="AL42">
            <v>20.042863999999998</v>
          </cell>
          <cell r="AM42">
            <v>22.440443999999999</v>
          </cell>
          <cell r="AN42">
            <v>23.816793000000001</v>
          </cell>
          <cell r="AO42">
            <v>26.961506000000004</v>
          </cell>
          <cell r="AP42">
            <v>88.293269999999993</v>
          </cell>
          <cell r="AQ42">
            <v>30.312714000000003</v>
          </cell>
          <cell r="AR42">
            <v>30.312714000000003</v>
          </cell>
          <cell r="AS42">
            <v>31.630174576717266</v>
          </cell>
          <cell r="AU42">
            <v>4.9407114624505946</v>
          </cell>
          <cell r="AV42">
            <v>23.554329622697264</v>
          </cell>
          <cell r="AW42">
            <v>21.085992000000001</v>
          </cell>
          <cell r="AX42">
            <v>20.168064000000001</v>
          </cell>
          <cell r="AY42">
            <v>20.168064000000001</v>
          </cell>
          <cell r="AZ42">
            <v>4.5050249999999998</v>
          </cell>
        </row>
        <row r="43">
          <cell r="A43" t="str">
            <v>EL/EUR-90</v>
          </cell>
          <cell r="B43">
            <v>5</v>
          </cell>
          <cell r="C43" t="str">
            <v xml:space="preserve">    Euronota XC Euro (9,5%)</v>
          </cell>
          <cell r="AH43">
            <v>2.5148723456994042</v>
          </cell>
          <cell r="AI43">
            <v>13.237248000000001</v>
          </cell>
          <cell r="AJ43">
            <v>2.4110423999999999</v>
          </cell>
          <cell r="AK43">
            <v>2.2926959999999998</v>
          </cell>
          <cell r="AL43">
            <v>2.2819199999999999</v>
          </cell>
          <cell r="AM43">
            <v>2.1153599999999999</v>
          </cell>
          <cell r="AN43">
            <v>2.24952</v>
          </cell>
          <cell r="AO43">
            <v>30.05574</v>
          </cell>
          <cell r="AP43">
            <v>15.77121</v>
          </cell>
          <cell r="AQ43">
            <v>20.217645000000001</v>
          </cell>
          <cell r="AR43">
            <v>20.217645000000001</v>
          </cell>
          <cell r="AS43">
            <v>21.096350557066415</v>
          </cell>
          <cell r="AU43">
            <v>6.0770750988142321</v>
          </cell>
          <cell r="AV43">
            <v>4.9256230913210501</v>
          </cell>
          <cell r="AW43">
            <v>4.8010000000000002</v>
          </cell>
          <cell r="AX43">
            <v>4.5919999999999996</v>
          </cell>
          <cell r="AY43">
            <v>4.5919999999999996</v>
          </cell>
          <cell r="AZ43">
            <v>2.5743</v>
          </cell>
        </row>
        <row r="44">
          <cell r="A44" t="str">
            <v>EL/EUR-92</v>
          </cell>
          <cell r="B44">
            <v>7</v>
          </cell>
          <cell r="C44" t="str">
            <v xml:space="preserve">    Euronota XCII Euro (15% y 8%)</v>
          </cell>
          <cell r="AJ44">
            <v>2.0092020000000002E-2</v>
          </cell>
          <cell r="AK44">
            <v>1.9105799999999999E-2</v>
          </cell>
          <cell r="AL44">
            <v>1.9016000000000002E-2</v>
          </cell>
          <cell r="AM44">
            <v>1.7628000000000001E-2</v>
          </cell>
          <cell r="AN44">
            <v>1.8746000000000002E-2</v>
          </cell>
          <cell r="AO44">
            <v>1.7732000000000001E-2</v>
          </cell>
          <cell r="AP44">
            <v>0</v>
          </cell>
          <cell r="AQ44">
            <v>0</v>
          </cell>
          <cell r="AR44">
            <v>0</v>
          </cell>
          <cell r="AS44">
            <v>0</v>
          </cell>
          <cell r="AT44">
            <v>0</v>
          </cell>
          <cell r="AU44">
            <v>0</v>
          </cell>
          <cell r="AV44">
            <v>0</v>
          </cell>
          <cell r="AW44">
            <v>0</v>
          </cell>
          <cell r="AX44">
            <v>0</v>
          </cell>
          <cell r="AY44">
            <v>0</v>
          </cell>
          <cell r="AZ44">
            <v>0</v>
          </cell>
        </row>
        <row r="45">
          <cell r="A45" t="str">
            <v>EL/EUR-108</v>
          </cell>
          <cell r="B45">
            <v>8</v>
          </cell>
          <cell r="C45" t="str">
            <v xml:space="preserve">    Euronota CVIII Euro (10,25%)</v>
          </cell>
          <cell r="AK45">
            <v>1.4329350000000001</v>
          </cell>
          <cell r="AL45">
            <v>1.4261999999999999</v>
          </cell>
          <cell r="AM45">
            <v>1.3220999999999998</v>
          </cell>
          <cell r="AN45">
            <v>1.40595</v>
          </cell>
          <cell r="AO45">
            <v>1.3299000000000001</v>
          </cell>
          <cell r="AP45">
            <v>1.2752999999999999</v>
          </cell>
          <cell r="AQ45">
            <v>1.3753500000000001</v>
          </cell>
          <cell r="AR45">
            <v>1.3753500000000001</v>
          </cell>
          <cell r="AS45">
            <v>1.4351258882358104</v>
          </cell>
          <cell r="AT45">
            <v>1.5</v>
          </cell>
          <cell r="AU45">
            <v>1.5</v>
          </cell>
          <cell r="AV45">
            <v>1.4776869273963151</v>
          </cell>
          <cell r="AW45">
            <v>1.4403000000000001</v>
          </cell>
          <cell r="AX45">
            <v>1.3775999999999999</v>
          </cell>
          <cell r="AY45">
            <v>1.3775999999999999</v>
          </cell>
          <cell r="AZ45">
            <v>1.28715</v>
          </cell>
        </row>
        <row r="47">
          <cell r="C47" t="str">
            <v>BONO CUPON CERO</v>
          </cell>
          <cell r="Y47">
            <v>0</v>
          </cell>
          <cell r="Z47">
            <v>0</v>
          </cell>
          <cell r="AA47">
            <v>0</v>
          </cell>
          <cell r="AB47">
            <v>0</v>
          </cell>
          <cell r="AC47">
            <v>0</v>
          </cell>
          <cell r="AD47">
            <v>0</v>
          </cell>
          <cell r="AE47">
            <v>0</v>
          </cell>
          <cell r="AF47">
            <v>0</v>
          </cell>
          <cell r="AG47">
            <v>0</v>
          </cell>
          <cell r="AH47">
            <v>0</v>
          </cell>
          <cell r="AI47">
            <v>0</v>
          </cell>
          <cell r="AJ47">
            <v>8.7715999999999994</v>
          </cell>
          <cell r="AK47">
            <v>9.0609999999999999</v>
          </cell>
          <cell r="AL47">
            <v>31.981630500000001</v>
          </cell>
          <cell r="AM47">
            <v>36.134961799999999</v>
          </cell>
          <cell r="AN47">
            <v>29.712810449999999</v>
          </cell>
          <cell r="AO47">
            <v>15.287155500000001</v>
          </cell>
          <cell r="AP47">
            <v>15.020344</v>
          </cell>
          <cell r="AQ47">
            <v>15.409499339835733</v>
          </cell>
          <cell r="AR47">
            <v>15.409499339835733</v>
          </cell>
          <cell r="AS47">
            <v>15.798215863626556</v>
          </cell>
          <cell r="AT47">
            <v>16.17846972936</v>
          </cell>
          <cell r="AU47">
            <v>16.567879999999999</v>
          </cell>
          <cell r="AV47">
            <v>28.852815563774502</v>
          </cell>
          <cell r="AW47">
            <v>20.92089764438758</v>
          </cell>
          <cell r="AX47">
            <v>21.399956771834184</v>
          </cell>
          <cell r="AY47">
            <v>21.884338778474657</v>
          </cell>
          <cell r="AZ47">
            <v>8.686855923786867</v>
          </cell>
          <cell r="BA47">
            <v>0</v>
          </cell>
        </row>
        <row r="48">
          <cell r="A48" t="str">
            <v>ZCBMA00</v>
          </cell>
          <cell r="B48">
            <v>1</v>
          </cell>
          <cell r="AL48">
            <v>3.9319999999999999</v>
          </cell>
          <cell r="AM48">
            <v>3.9904000000000002</v>
          </cell>
        </row>
        <row r="49">
          <cell r="A49" t="str">
            <v>ZCBMB01</v>
          </cell>
          <cell r="B49">
            <v>2</v>
          </cell>
          <cell r="AL49">
            <v>1.8784000000000001</v>
          </cell>
          <cell r="AM49">
            <v>1.9172</v>
          </cell>
          <cell r="AN49">
            <v>1.9558</v>
          </cell>
          <cell r="AO49">
            <v>1.9936</v>
          </cell>
          <cell r="AP49">
            <v>0</v>
          </cell>
          <cell r="AQ49">
            <v>0</v>
          </cell>
          <cell r="AR49">
            <v>0</v>
          </cell>
          <cell r="AS49">
            <v>0</v>
          </cell>
          <cell r="AT49">
            <v>0</v>
          </cell>
          <cell r="AU49">
            <v>0</v>
          </cell>
          <cell r="AV49">
            <v>0</v>
          </cell>
          <cell r="AW49">
            <v>0</v>
          </cell>
          <cell r="AX49">
            <v>0</v>
          </cell>
          <cell r="AY49">
            <v>0</v>
          </cell>
          <cell r="AZ49">
            <v>0</v>
          </cell>
        </row>
        <row r="50">
          <cell r="A50" t="str">
            <v>ZCBMC01</v>
          </cell>
          <cell r="B50">
            <v>3</v>
          </cell>
          <cell r="AL50">
            <v>6.8813355000000005</v>
          </cell>
          <cell r="AM50">
            <v>7.0420617999999999</v>
          </cell>
          <cell r="AN50">
            <v>3.4633969499999999</v>
          </cell>
          <cell r="AO50">
            <v>3.5390160000000002</v>
          </cell>
          <cell r="AP50">
            <v>0</v>
          </cell>
          <cell r="AQ50">
            <v>0</v>
          </cell>
          <cell r="AR50">
            <v>0</v>
          </cell>
          <cell r="AS50">
            <v>0</v>
          </cell>
          <cell r="AT50">
            <v>0</v>
          </cell>
          <cell r="AU50">
            <v>0</v>
          </cell>
          <cell r="AV50">
            <v>0</v>
          </cell>
          <cell r="AW50">
            <v>0</v>
          </cell>
          <cell r="AX50">
            <v>0</v>
          </cell>
          <cell r="AY50">
            <v>0</v>
          </cell>
          <cell r="AZ50">
            <v>0</v>
          </cell>
        </row>
        <row r="51">
          <cell r="A51" t="str">
            <v>ZCBMD02</v>
          </cell>
          <cell r="B51">
            <v>4</v>
          </cell>
          <cell r="AL51">
            <v>1.6165799999999999</v>
          </cell>
          <cell r="AM51">
            <v>4.9761600000000001</v>
          </cell>
          <cell r="AN51">
            <v>5.1025799999999997</v>
          </cell>
          <cell r="AO51">
            <v>1.742</v>
          </cell>
          <cell r="AP51">
            <v>1.7837799999999999</v>
          </cell>
          <cell r="AQ51">
            <v>1.82592</v>
          </cell>
          <cell r="AR51">
            <v>1.82592</v>
          </cell>
          <cell r="AS51">
            <v>1.8680718248175181</v>
          </cell>
          <cell r="AT51">
            <v>1.9092960000000001</v>
          </cell>
          <cell r="AU51">
            <v>1.948</v>
          </cell>
          <cell r="AV51">
            <v>11.159609555934503</v>
          </cell>
          <cell r="AW51">
            <v>0</v>
          </cell>
          <cell r="AX51">
            <v>0</v>
          </cell>
          <cell r="AY51">
            <v>0</v>
          </cell>
          <cell r="AZ51">
            <v>0</v>
          </cell>
        </row>
        <row r="52">
          <cell r="A52" t="str">
            <v>ZCBME03</v>
          </cell>
          <cell r="B52">
            <v>5</v>
          </cell>
          <cell r="AJ52">
            <v>2.7275999999999998</v>
          </cell>
          <cell r="AK52">
            <v>2.8111999999999999</v>
          </cell>
          <cell r="AL52">
            <v>11.217815</v>
          </cell>
          <cell r="AM52">
            <v>11.545640000000001</v>
          </cell>
          <cell r="AN52">
            <v>11.8734185</v>
          </cell>
          <cell r="AO52">
            <v>8.0125395000000008</v>
          </cell>
          <cell r="AP52">
            <v>13.236564</v>
          </cell>
          <cell r="AQ52">
            <v>13.583579339835733</v>
          </cell>
          <cell r="AR52">
            <v>13.583579339835733</v>
          </cell>
          <cell r="AS52">
            <v>13.930144038809038</v>
          </cell>
          <cell r="AT52">
            <v>14.26917372936</v>
          </cell>
          <cell r="AU52">
            <v>14.61988</v>
          </cell>
          <cell r="AV52">
            <v>8.8391351890400003</v>
          </cell>
          <cell r="AW52">
            <v>11.845345728131422</v>
          </cell>
          <cell r="AX52">
            <v>12.107737688090348</v>
          </cell>
          <cell r="AY52">
            <v>12.373045114271044</v>
          </cell>
          <cell r="AZ52">
            <v>3.9016303080082122</v>
          </cell>
          <cell r="BA52">
            <v>0.99655246406570841</v>
          </cell>
        </row>
        <row r="53">
          <cell r="A53" t="str">
            <v>ZCBMF04</v>
          </cell>
          <cell r="B53">
            <v>6</v>
          </cell>
          <cell r="AJ53">
            <v>6.0440000000000005</v>
          </cell>
          <cell r="AK53">
            <v>6.2497999999999996</v>
          </cell>
          <cell r="AL53">
            <v>6.4554999999999998</v>
          </cell>
          <cell r="AM53">
            <v>6.6635</v>
          </cell>
          <cell r="AN53">
            <v>7.3176150000000009</v>
          </cell>
          <cell r="AO53">
            <v>0</v>
          </cell>
          <cell r="AP53">
            <v>0</v>
          </cell>
          <cell r="AQ53">
            <v>0</v>
          </cell>
          <cell r="AR53">
            <v>0</v>
          </cell>
          <cell r="AV53">
            <v>8.8540708188000004</v>
          </cell>
          <cell r="AW53">
            <v>9.075551916256158</v>
          </cell>
          <cell r="AX53">
            <v>9.2922190837438379</v>
          </cell>
          <cell r="AY53">
            <v>9.5112936642036132</v>
          </cell>
          <cell r="AZ53">
            <v>4.7852256157786544</v>
          </cell>
          <cell r="BA53">
            <v>0.9138756486042694</v>
          </cell>
        </row>
        <row r="55">
          <cell r="C55" t="str">
            <v>PRÉSTAMOS GARANTIZADOS</v>
          </cell>
          <cell r="AS55">
            <v>2435.1400000000003</v>
          </cell>
          <cell r="AT55">
            <v>1227.9212460689657</v>
          </cell>
          <cell r="AU55">
            <v>1083.1671530242957</v>
          </cell>
          <cell r="AV55">
            <v>1231.5528822479944</v>
          </cell>
          <cell r="AW55">
            <v>1391.7043524386834</v>
          </cell>
          <cell r="AX55">
            <v>1676.6553702031479</v>
          </cell>
          <cell r="AY55">
            <v>1732.1357990309925</v>
          </cell>
          <cell r="AZ55">
            <v>1668.8835355035119</v>
          </cell>
        </row>
        <row r="57">
          <cell r="A57" t="str">
            <v>P FRB</v>
          </cell>
          <cell r="C57" t="str">
            <v>FRB</v>
          </cell>
          <cell r="AS57">
            <v>62.940000000000005</v>
          </cell>
          <cell r="AT57">
            <v>31.846337793103451</v>
          </cell>
          <cell r="AU57">
            <v>28.092116780320374</v>
          </cell>
          <cell r="AV57">
            <v>17.376780521739132</v>
          </cell>
          <cell r="AW57">
            <v>19.636461764705889</v>
          </cell>
          <cell r="AX57">
            <v>23.657020984299521</v>
          </cell>
          <cell r="AY57">
            <v>24.439830434782618</v>
          </cell>
          <cell r="AZ57">
            <v>23.54736311432621</v>
          </cell>
        </row>
        <row r="58">
          <cell r="A58" t="str">
            <v>P BG01/03</v>
          </cell>
          <cell r="C58" t="str">
            <v>BG01/03</v>
          </cell>
          <cell r="AS58">
            <v>1.2000000000000002</v>
          </cell>
          <cell r="AT58">
            <v>0.60717517241379315</v>
          </cell>
          <cell r="AU58">
            <v>0.53559803203661338</v>
          </cell>
          <cell r="AV58">
            <v>0.5957753321739131</v>
          </cell>
          <cell r="AW58">
            <v>0.673250117647059</v>
          </cell>
          <cell r="AX58">
            <v>0.81109786231884073</v>
          </cell>
          <cell r="AY58">
            <v>0.83793704347826115</v>
          </cell>
          <cell r="AZ58">
            <v>0.80733816391975566</v>
          </cell>
        </row>
        <row r="59">
          <cell r="A59" t="str">
            <v>P BG04/06</v>
          </cell>
          <cell r="C59" t="str">
            <v>BG04/06</v>
          </cell>
          <cell r="AS59">
            <v>20</v>
          </cell>
          <cell r="AT59">
            <v>10.119586206896553</v>
          </cell>
          <cell r="AU59">
            <v>8.9266338672768892</v>
          </cell>
          <cell r="AV59">
            <v>9.929588869565217</v>
          </cell>
          <cell r="AW59">
            <v>11.220835294117649</v>
          </cell>
          <cell r="AX59">
            <v>13.51829770531401</v>
          </cell>
          <cell r="AY59">
            <v>13.965617391304349</v>
          </cell>
          <cell r="AZ59">
            <v>13.455636065329259</v>
          </cell>
        </row>
        <row r="60">
          <cell r="A60" t="str">
            <v>P BG05/17</v>
          </cell>
          <cell r="C60" t="str">
            <v>BG05/17</v>
          </cell>
          <cell r="AS60">
            <v>70.199999999999989</v>
          </cell>
          <cell r="AT60">
            <v>35.51974758620689</v>
          </cell>
          <cell r="AU60">
            <v>31.332484874141873</v>
          </cell>
          <cell r="AV60">
            <v>63.549368765217388</v>
          </cell>
          <cell r="AW60">
            <v>71.813345882352948</v>
          </cell>
          <cell r="AX60">
            <v>86.517105314009669</v>
          </cell>
          <cell r="AY60">
            <v>89.379951304347841</v>
          </cell>
          <cell r="AZ60">
            <v>86.116070818107261</v>
          </cell>
        </row>
        <row r="61">
          <cell r="A61" t="str">
            <v>P BG06/27</v>
          </cell>
          <cell r="C61" t="str">
            <v>BG06/27</v>
          </cell>
          <cell r="AS61">
            <v>232.1</v>
          </cell>
          <cell r="AT61">
            <v>117.43779793103448</v>
          </cell>
          <cell r="AU61">
            <v>103.59358602974829</v>
          </cell>
          <cell r="AV61">
            <v>115.23287883130433</v>
          </cell>
          <cell r="AW61">
            <v>130.21779358823531</v>
          </cell>
          <cell r="AX61">
            <v>156.87984487016911</v>
          </cell>
          <cell r="AY61">
            <v>162.07098982608701</v>
          </cell>
          <cell r="AZ61">
            <v>156.15265653814609</v>
          </cell>
        </row>
        <row r="62">
          <cell r="A62" t="str">
            <v>P BG07/05</v>
          </cell>
          <cell r="C62" t="str">
            <v>BG07/05</v>
          </cell>
          <cell r="AS62">
            <v>0.20000000000000018</v>
          </cell>
          <cell r="AT62">
            <v>0.10119586206896562</v>
          </cell>
          <cell r="AU62">
            <v>8.9266338672768994E-2</v>
          </cell>
          <cell r="AV62">
            <v>9.9295888695652285E-2</v>
          </cell>
          <cell r="AW62">
            <v>0.11220835294117662</v>
          </cell>
          <cell r="AX62">
            <v>0.13518297705314028</v>
          </cell>
          <cell r="AY62">
            <v>0.13965617391304366</v>
          </cell>
          <cell r="AZ62">
            <v>0.13455636065329274</v>
          </cell>
        </row>
        <row r="63">
          <cell r="A63" t="str">
            <v>P BG08/19</v>
          </cell>
          <cell r="C63" t="str">
            <v>BG08/19</v>
          </cell>
          <cell r="AS63">
            <v>6.4</v>
          </cell>
          <cell r="AT63">
            <v>3.2382675862068959</v>
          </cell>
          <cell r="AU63">
            <v>2.8565228375286043</v>
          </cell>
          <cell r="AV63">
            <v>3.1774684382608691</v>
          </cell>
          <cell r="AW63">
            <v>3.5906672941176474</v>
          </cell>
          <cell r="AX63">
            <v>4.3258552657004836</v>
          </cell>
          <cell r="AY63">
            <v>4.4689975652173919</v>
          </cell>
          <cell r="AZ63">
            <v>4.3058035409053623</v>
          </cell>
        </row>
        <row r="64">
          <cell r="A64" t="str">
            <v>P BG09/09</v>
          </cell>
          <cell r="C64" t="str">
            <v>BG09/09</v>
          </cell>
          <cell r="AS64">
            <v>30.6</v>
          </cell>
          <cell r="AT64">
            <v>15.482966896551723</v>
          </cell>
          <cell r="AU64">
            <v>13.65774981693364</v>
          </cell>
          <cell r="AV64">
            <v>15.192270970434782</v>
          </cell>
          <cell r="AW64">
            <v>17.167878000000002</v>
          </cell>
          <cell r="AX64">
            <v>20.682995489130434</v>
          </cell>
          <cell r="AY64">
            <v>21.367394608695651</v>
          </cell>
          <cell r="AZ64">
            <v>20.58712317995376</v>
          </cell>
        </row>
        <row r="65">
          <cell r="A65" t="str">
            <v>P BG10/20</v>
          </cell>
          <cell r="C65" t="str">
            <v>BG10/20</v>
          </cell>
          <cell r="AS65">
            <v>6.5</v>
          </cell>
          <cell r="AT65">
            <v>3.2888655172413794</v>
          </cell>
          <cell r="AU65">
            <v>2.9011560068649893</v>
          </cell>
          <cell r="AV65">
            <v>3.2271163826086959</v>
          </cell>
          <cell r="AW65">
            <v>3.6467714705882361</v>
          </cell>
          <cell r="AX65">
            <v>4.3934467542270541</v>
          </cell>
          <cell r="AY65">
            <v>4.5388256521739141</v>
          </cell>
          <cell r="AZ65">
            <v>4.3730817212320101</v>
          </cell>
        </row>
        <row r="66">
          <cell r="A66" t="str">
            <v>P BG11/10</v>
          </cell>
          <cell r="C66" t="str">
            <v>BG11/10</v>
          </cell>
          <cell r="AS66">
            <v>28.7</v>
          </cell>
          <cell r="AT66">
            <v>14.521606206896553</v>
          </cell>
          <cell r="AU66">
            <v>12.809719599542337</v>
          </cell>
          <cell r="AV66">
            <v>14.248960027826088</v>
          </cell>
          <cell r="AW66">
            <v>16.101898647058828</v>
          </cell>
          <cell r="AX66">
            <v>19.398757207125609</v>
          </cell>
          <cell r="AY66">
            <v>20.040660956521748</v>
          </cell>
          <cell r="AZ66">
            <v>19.30883775374749</v>
          </cell>
        </row>
        <row r="67">
          <cell r="A67" t="str">
            <v>P BG12/15</v>
          </cell>
          <cell r="C67" t="str">
            <v>BG12/15</v>
          </cell>
          <cell r="AS67">
            <v>72</v>
          </cell>
          <cell r="AT67">
            <v>36.430510344827589</v>
          </cell>
          <cell r="AU67">
            <v>32.135881922196802</v>
          </cell>
          <cell r="AV67">
            <v>35.746519930434786</v>
          </cell>
          <cell r="AW67">
            <v>40.395007058823538</v>
          </cell>
          <cell r="AX67">
            <v>48.665871739130445</v>
          </cell>
          <cell r="AY67">
            <v>50.276222608695662</v>
          </cell>
          <cell r="AZ67">
            <v>48.440289835185332</v>
          </cell>
        </row>
        <row r="68">
          <cell r="A68" t="str">
            <v>P BG13/30</v>
          </cell>
          <cell r="C68" t="str">
            <v>BG13/30</v>
          </cell>
          <cell r="AS68">
            <v>44.4</v>
          </cell>
          <cell r="AT68">
            <v>22.465481379310344</v>
          </cell>
          <cell r="AU68">
            <v>19.817127185354689</v>
          </cell>
          <cell r="AV68">
            <v>22.043687290434775</v>
          </cell>
          <cell r="AW68">
            <v>24.91025435294117</v>
          </cell>
          <cell r="AX68">
            <v>30.01062090579709</v>
          </cell>
          <cell r="AY68">
            <v>31.003670608695643</v>
          </cell>
          <cell r="AZ68">
            <v>29.871512065030942</v>
          </cell>
        </row>
        <row r="69">
          <cell r="A69" t="str">
            <v>P BG14/31</v>
          </cell>
          <cell r="C69" t="str">
            <v>BG14/31</v>
          </cell>
          <cell r="AS69">
            <v>0</v>
          </cell>
          <cell r="AT69">
            <v>0</v>
          </cell>
          <cell r="AU69">
            <v>0</v>
          </cell>
          <cell r="AV69">
            <v>0</v>
          </cell>
          <cell r="AW69">
            <v>0</v>
          </cell>
          <cell r="AX69">
            <v>0</v>
          </cell>
          <cell r="AY69">
            <v>0</v>
          </cell>
          <cell r="AZ69">
            <v>0</v>
          </cell>
        </row>
        <row r="70">
          <cell r="A70" t="str">
            <v>P BG15/12</v>
          </cell>
          <cell r="C70" t="str">
            <v>BG15/12</v>
          </cell>
          <cell r="AS70">
            <v>33.799999999999997</v>
          </cell>
          <cell r="AT70">
            <v>17.10210068965517</v>
          </cell>
          <cell r="AU70">
            <v>15.08601123569794</v>
          </cell>
          <cell r="AV70">
            <v>16.781005189565214</v>
          </cell>
          <cell r="AW70">
            <v>18.963211647058824</v>
          </cell>
          <cell r="AX70">
            <v>22.845923121980675</v>
          </cell>
          <cell r="AY70">
            <v>23.601893391304351</v>
          </cell>
          <cell r="AZ70">
            <v>22.740024950406447</v>
          </cell>
        </row>
        <row r="71">
          <cell r="A71" t="str">
            <v>P BG16/08$</v>
          </cell>
          <cell r="C71" t="str">
            <v>BG16/08$</v>
          </cell>
          <cell r="AS71">
            <v>24.1</v>
          </cell>
          <cell r="AT71">
            <v>8.7100724137931049</v>
          </cell>
          <cell r="AU71">
            <v>7.6832812929061811</v>
          </cell>
          <cell r="AV71">
            <v>8.5465389913043488</v>
          </cell>
          <cell r="AW71">
            <v>9.6579332352941201</v>
          </cell>
          <cell r="AX71">
            <v>11.635391953502417</v>
          </cell>
          <cell r="AY71">
            <v>12.020406397515529</v>
          </cell>
          <cell r="AZ71">
            <v>11.581458184801255</v>
          </cell>
        </row>
        <row r="72">
          <cell r="A72" t="str">
            <v>P BG17/08</v>
          </cell>
          <cell r="C72" t="str">
            <v>BG17/08</v>
          </cell>
          <cell r="AS72">
            <v>605.20000000000005</v>
          </cell>
          <cell r="AT72">
            <v>306.21867862068967</v>
          </cell>
          <cell r="AU72">
            <v>270.11994082379869</v>
          </cell>
          <cell r="AV72">
            <v>300.46935919304349</v>
          </cell>
          <cell r="AW72">
            <v>339.54247600000008</v>
          </cell>
          <cell r="AX72">
            <v>409.06368856280199</v>
          </cell>
          <cell r="AY72">
            <v>422.59958226086968</v>
          </cell>
          <cell r="AZ72">
            <v>407.16754733686344</v>
          </cell>
        </row>
        <row r="73">
          <cell r="A73" t="str">
            <v>P BG18/18</v>
          </cell>
          <cell r="C73" t="str">
            <v>BG18/18</v>
          </cell>
          <cell r="AS73">
            <v>459.1</v>
          </cell>
          <cell r="AT73">
            <v>232.29510137931035</v>
          </cell>
          <cell r="AU73">
            <v>204.91088042334098</v>
          </cell>
          <cell r="AV73">
            <v>227.93371250086958</v>
          </cell>
          <cell r="AW73">
            <v>257.57427417647062</v>
          </cell>
          <cell r="AX73">
            <v>310.31252382548314</v>
          </cell>
          <cell r="AY73">
            <v>320.58074721739143</v>
          </cell>
          <cell r="AZ73">
            <v>308.87412587963325</v>
          </cell>
        </row>
        <row r="74">
          <cell r="A74" t="str">
            <v>P BG19/31</v>
          </cell>
          <cell r="C74" t="str">
            <v>BG19/31</v>
          </cell>
          <cell r="AS74">
            <v>733.2</v>
          </cell>
          <cell r="AT74">
            <v>370.98403034482766</v>
          </cell>
          <cell r="AU74">
            <v>327.25039757437082</v>
          </cell>
          <cell r="AV74">
            <v>364.01872795826097</v>
          </cell>
          <cell r="AW74">
            <v>411.35582188235315</v>
          </cell>
          <cell r="AX74">
            <v>495.58079387681181</v>
          </cell>
          <cell r="AY74">
            <v>511.97953356521771</v>
          </cell>
          <cell r="AZ74">
            <v>493.2836181549709</v>
          </cell>
        </row>
        <row r="75">
          <cell r="A75" t="str">
            <v>P EL/ARP-61</v>
          </cell>
          <cell r="C75" t="str">
            <v>EL/ARP-61</v>
          </cell>
          <cell r="AS75">
            <v>0.79999999999999982</v>
          </cell>
          <cell r="AT75">
            <v>0.27586206896551718</v>
          </cell>
          <cell r="AU75">
            <v>0.24334193485564046</v>
          </cell>
          <cell r="AV75">
            <v>0.27068270120259014</v>
          </cell>
          <cell r="AW75">
            <v>0.30588235294117649</v>
          </cell>
          <cell r="AX75">
            <v>0.36851166615273923</v>
          </cell>
          <cell r="AY75">
            <v>0.38070569578432673</v>
          </cell>
          <cell r="AZ75">
            <v>0.36680349654011368</v>
          </cell>
        </row>
        <row r="76">
          <cell r="A76" t="str">
            <v>P EL/ARP-68</v>
          </cell>
          <cell r="C76" t="str">
            <v>EL/ARP-68</v>
          </cell>
          <cell r="AS76">
            <v>3.7000000000000011</v>
          </cell>
          <cell r="AT76">
            <v>1.2758620689655176</v>
          </cell>
          <cell r="AU76">
            <v>1.1254564487073377</v>
          </cell>
          <cell r="AV76">
            <v>1.25190749306198</v>
          </cell>
          <cell r="AW76">
            <v>1.4147058823529417</v>
          </cell>
          <cell r="AX76">
            <v>1.7043664559564193</v>
          </cell>
          <cell r="AY76">
            <v>1.7607638430025114</v>
          </cell>
          <cell r="AZ76">
            <v>1.696466171498026</v>
          </cell>
        </row>
        <row r="77">
          <cell r="A77" t="str">
            <v>P EL/USD-74</v>
          </cell>
          <cell r="C77" t="str">
            <v>EL/USD-74</v>
          </cell>
          <cell r="AS77">
            <v>0</v>
          </cell>
          <cell r="AT77">
            <v>0</v>
          </cell>
          <cell r="AU77">
            <v>0</v>
          </cell>
          <cell r="AV77">
            <v>1.9724611950770088</v>
          </cell>
          <cell r="AW77">
            <v>2.2289605828329417</v>
          </cell>
          <cell r="AX77">
            <v>2.6853395440125611</v>
          </cell>
          <cell r="AY77">
            <v>2.7741972735721747</v>
          </cell>
          <cell r="AZ77">
            <v>2.6728921350701178</v>
          </cell>
        </row>
        <row r="78">
          <cell r="A78" t="str">
            <v>P EL/USD-79</v>
          </cell>
          <cell r="C78" t="str">
            <v>EL/USD-79</v>
          </cell>
          <cell r="AS78">
            <v>0</v>
          </cell>
          <cell r="AT78">
            <v>0</v>
          </cell>
          <cell r="AU78">
            <v>0</v>
          </cell>
          <cell r="AV78">
            <v>9.752252866587547</v>
          </cell>
          <cell r="AW78">
            <v>11.020438469307647</v>
          </cell>
          <cell r="AX78">
            <v>13.276869695190609</v>
          </cell>
          <cell r="AY78">
            <v>13.716200542346957</v>
          </cell>
          <cell r="AZ78">
            <v>13.215327151365919</v>
          </cell>
        </row>
        <row r="79">
          <cell r="A79" t="str">
            <v>P EL/USD-91</v>
          </cell>
          <cell r="C79" t="str">
            <v>EL/USD-91</v>
          </cell>
          <cell r="AS79">
            <v>0</v>
          </cell>
          <cell r="AT79">
            <v>0</v>
          </cell>
          <cell r="AU79">
            <v>0</v>
          </cell>
          <cell r="AV79">
            <v>0.13652291032653913</v>
          </cell>
          <cell r="AW79">
            <v>0.15427638654235296</v>
          </cell>
          <cell r="AX79">
            <v>0.18586442698013286</v>
          </cell>
          <cell r="AY79">
            <v>0.19201467007478265</v>
          </cell>
          <cell r="AZ79">
            <v>0.18500288582581853</v>
          </cell>
        </row>
        <row r="81">
          <cell r="A81" t="str">
            <v>TITULOS GOBIERNO PROVINCIAL</v>
          </cell>
        </row>
        <row r="83">
          <cell r="A83" t="str">
            <v>BPRV</v>
          </cell>
          <cell r="AJ83">
            <v>0</v>
          </cell>
          <cell r="AK83">
            <v>0</v>
          </cell>
          <cell r="AL83">
            <v>0</v>
          </cell>
          <cell r="AM83">
            <v>0</v>
          </cell>
          <cell r="AN83">
            <v>0</v>
          </cell>
          <cell r="AO83">
            <v>0</v>
          </cell>
          <cell r="AP83">
            <v>0</v>
          </cell>
          <cell r="AQ83">
            <v>0</v>
          </cell>
          <cell r="AR83">
            <v>0</v>
          </cell>
          <cell r="AS83">
            <v>0</v>
          </cell>
          <cell r="AT83">
            <v>0</v>
          </cell>
        </row>
        <row r="84">
          <cell r="A84" t="str">
            <v>GPTdF04-Albatros</v>
          </cell>
          <cell r="AJ84">
            <v>0</v>
          </cell>
          <cell r="AK84">
            <v>0</v>
          </cell>
          <cell r="AL84">
            <v>0</v>
          </cell>
          <cell r="AM84">
            <v>0</v>
          </cell>
          <cell r="AN84">
            <v>0</v>
          </cell>
          <cell r="AO84">
            <v>0</v>
          </cell>
          <cell r="AP84">
            <v>0</v>
          </cell>
          <cell r="AQ84">
            <v>0</v>
          </cell>
          <cell r="AR84">
            <v>0</v>
          </cell>
          <cell r="AS84">
            <v>0</v>
          </cell>
          <cell r="AT84">
            <v>0</v>
          </cell>
        </row>
        <row r="85">
          <cell r="A85" t="str">
            <v>GPM07-Aconcagua</v>
          </cell>
          <cell r="AJ85">
            <v>0</v>
          </cell>
          <cell r="AK85">
            <v>0</v>
          </cell>
          <cell r="AL85">
            <v>0</v>
          </cell>
          <cell r="AM85">
            <v>0</v>
          </cell>
          <cell r="AN85">
            <v>0</v>
          </cell>
          <cell r="AO85">
            <v>0</v>
          </cell>
          <cell r="AP85">
            <v>0</v>
          </cell>
          <cell r="AQ85">
            <v>0</v>
          </cell>
          <cell r="AR85">
            <v>0</v>
          </cell>
          <cell r="AS85">
            <v>0</v>
          </cell>
          <cell r="AT85">
            <v>0</v>
          </cell>
        </row>
        <row r="86">
          <cell r="A86" t="str">
            <v>GPM02</v>
          </cell>
          <cell r="AJ86">
            <v>0</v>
          </cell>
          <cell r="AK86">
            <v>0</v>
          </cell>
          <cell r="AL86">
            <v>0</v>
          </cell>
          <cell r="AM86">
            <v>0</v>
          </cell>
          <cell r="AN86">
            <v>0</v>
          </cell>
          <cell r="AO86">
            <v>0</v>
          </cell>
          <cell r="AP86">
            <v>0</v>
          </cell>
          <cell r="AQ86">
            <v>0</v>
          </cell>
          <cell r="AR86">
            <v>0</v>
          </cell>
          <cell r="AS86">
            <v>0</v>
          </cell>
          <cell r="AT86">
            <v>0</v>
          </cell>
        </row>
        <row r="97">
          <cell r="A97" t="str">
            <v>Para ingresar un nuevo bono insertar una fila sobre la línea</v>
          </cell>
        </row>
        <row r="100">
          <cell r="A100">
            <v>2099</v>
          </cell>
          <cell r="C100" t="str">
            <v xml:space="preserve">    Bocon Prov de Buenos Aires en pesos</v>
          </cell>
        </row>
        <row r="101">
          <cell r="A101">
            <v>2098</v>
          </cell>
          <cell r="C101" t="str">
            <v xml:space="preserve">    Bocon Prov de Buenos Aires en dólares</v>
          </cell>
        </row>
        <row r="102">
          <cell r="A102">
            <v>2177</v>
          </cell>
          <cell r="C102" t="str">
            <v xml:space="preserve">    Bono Estructurado en dólares - </v>
          </cell>
        </row>
        <row r="103">
          <cell r="A103" t="str">
            <v>BPBA1</v>
          </cell>
          <cell r="C103" t="str">
            <v xml:space="preserve">    Eurobono 97 en dólares</v>
          </cell>
        </row>
        <row r="104">
          <cell r="A104" t="str">
            <v>BPB2D</v>
          </cell>
          <cell r="C104" t="str">
            <v xml:space="preserve">    Eurobono 98 en dólares</v>
          </cell>
        </row>
        <row r="105">
          <cell r="A105" t="str">
            <v>BPB3C</v>
          </cell>
          <cell r="C105" t="str">
            <v xml:space="preserve">    Eurobono 98 en dólares</v>
          </cell>
        </row>
        <row r="106">
          <cell r="C106" t="str">
            <v xml:space="preserve">    Eurobono 98 en Marcos (150)</v>
          </cell>
        </row>
        <row r="107">
          <cell r="C107" t="str">
            <v xml:space="preserve">    Eurobono 01 en Marcos (250)</v>
          </cell>
        </row>
        <row r="108">
          <cell r="A108" t="str">
            <v>GPBX3-Francos Suizos</v>
          </cell>
          <cell r="C108" t="str">
            <v xml:space="preserve">    Eurobono 03 en Francos Suizos (150+50+75)</v>
          </cell>
        </row>
        <row r="109">
          <cell r="A109" t="str">
            <v>GPBX2-Euros</v>
          </cell>
          <cell r="B109">
            <v>7</v>
          </cell>
          <cell r="C109" t="str">
            <v xml:space="preserve">    Eurobono 02 en Euros (100)</v>
          </cell>
        </row>
        <row r="110">
          <cell r="A110" t="str">
            <v>PBAS2</v>
          </cell>
          <cell r="B110">
            <v>9</v>
          </cell>
          <cell r="C110" t="str">
            <v xml:space="preserve">    Eurobono 02 en Dólares</v>
          </cell>
          <cell r="AJ110">
            <v>9.68</v>
          </cell>
        </row>
        <row r="111">
          <cell r="A111" t="str">
            <v>GPBX4-Euros</v>
          </cell>
          <cell r="B111">
            <v>10</v>
          </cell>
          <cell r="C111" t="str">
            <v xml:space="preserve">    Eurobono 04 en Euros (175)</v>
          </cell>
        </row>
        <row r="112">
          <cell r="A112" t="str">
            <v>BGBX6-Euros</v>
          </cell>
          <cell r="B112" t="str">
            <v>para augusto son 11 y 15</v>
          </cell>
          <cell r="C112" t="str">
            <v xml:space="preserve">    Eurobono 06 en Euros (150+50)</v>
          </cell>
        </row>
        <row r="113">
          <cell r="A113" t="str">
            <v>BGBX1</v>
          </cell>
          <cell r="B113">
            <v>13</v>
          </cell>
          <cell r="C113" t="str">
            <v xml:space="preserve">    Eurobono 05 en Euros (300)</v>
          </cell>
        </row>
        <row r="114">
          <cell r="A114" t="str">
            <v>GPBX7</v>
          </cell>
          <cell r="B114">
            <v>14</v>
          </cell>
          <cell r="C114" t="str">
            <v xml:space="preserve">    Eurobono 10 en Dólares</v>
          </cell>
        </row>
        <row r="115">
          <cell r="A115" t="str">
            <v>GPBX3-Yenes</v>
          </cell>
          <cell r="B115">
            <v>16</v>
          </cell>
          <cell r="C115" t="str">
            <v xml:space="preserve">    Eurobono 03 en Yenes (3000)</v>
          </cell>
        </row>
        <row r="116">
          <cell r="A116" t="str">
            <v>GPBX4.1-Euros</v>
          </cell>
          <cell r="B116">
            <v>18</v>
          </cell>
          <cell r="C116" t="str">
            <v xml:space="preserve">    Eurobono 04 en Euros (100)</v>
          </cell>
        </row>
        <row r="117">
          <cell r="A117" t="str">
            <v>PX13D</v>
          </cell>
          <cell r="B117">
            <v>21</v>
          </cell>
          <cell r="C117" t="str">
            <v xml:space="preserve">    Eurobono 03 en Dólares</v>
          </cell>
        </row>
        <row r="118">
          <cell r="A118" t="str">
            <v>PX14D</v>
          </cell>
          <cell r="B118">
            <v>22</v>
          </cell>
          <cell r="C118" t="str">
            <v xml:space="preserve">    Eurobono 07 en Dólares</v>
          </cell>
        </row>
        <row r="119">
          <cell r="A119" t="str">
            <v>GPBX2.1-Euros</v>
          </cell>
          <cell r="B119">
            <v>23</v>
          </cell>
          <cell r="C119" t="str">
            <v xml:space="preserve">    Eurobono 02 en Euros (100)</v>
          </cell>
        </row>
        <row r="120">
          <cell r="A120" t="str">
            <v>GPBX3-Euros</v>
          </cell>
          <cell r="B120">
            <v>27</v>
          </cell>
          <cell r="C120" t="str">
            <v xml:space="preserve">    Eurobono 03 en Euros (300)</v>
          </cell>
        </row>
        <row r="121">
          <cell r="A121" t="str">
            <v>GPBX4.2-Euros</v>
          </cell>
          <cell r="B121">
            <v>28</v>
          </cell>
          <cell r="C121" t="str">
            <v xml:space="preserve">    Eurobono 04 en Euros (300)</v>
          </cell>
        </row>
        <row r="122">
          <cell r="A122" t="str">
            <v>PBAS3</v>
          </cell>
          <cell r="B122">
            <v>12</v>
          </cell>
          <cell r="C122" t="str">
            <v xml:space="preserve">    Euroletra 06/12/00 en dólares</v>
          </cell>
        </row>
        <row r="123">
          <cell r="B123">
            <v>12</v>
          </cell>
          <cell r="C123" t="str">
            <v xml:space="preserve">    Euroletra 19/06/00 en dólares</v>
          </cell>
        </row>
        <row r="124">
          <cell r="B124">
            <v>12</v>
          </cell>
          <cell r="C124" t="str">
            <v xml:space="preserve">    Euroletra 06/07/00 en Yenes (2500)</v>
          </cell>
        </row>
        <row r="125">
          <cell r="A125">
            <v>403</v>
          </cell>
          <cell r="B125">
            <v>12</v>
          </cell>
          <cell r="C125" t="str">
            <v xml:space="preserve">    Euroletra 05/01/01 en dólares</v>
          </cell>
        </row>
        <row r="126">
          <cell r="A126" t="str">
            <v>PBAS9</v>
          </cell>
          <cell r="B126">
            <v>17</v>
          </cell>
          <cell r="C126" t="str">
            <v xml:space="preserve">    Euroletra 30/03/01 en dólares</v>
          </cell>
        </row>
        <row r="127">
          <cell r="B127">
            <v>19</v>
          </cell>
          <cell r="C127" t="str">
            <v xml:space="preserve">    Euroletra 07/05/01 en dólares</v>
          </cell>
        </row>
        <row r="128">
          <cell r="B128">
            <v>20</v>
          </cell>
          <cell r="C128" t="str">
            <v xml:space="preserve">    Euroletra 15/03/01 en yenes</v>
          </cell>
        </row>
        <row r="129">
          <cell r="A129" t="str">
            <v>PX16P</v>
          </cell>
          <cell r="B129">
            <v>24</v>
          </cell>
          <cell r="C129" t="str">
            <v xml:space="preserve">    Euroletra 21/09/01 en pesos</v>
          </cell>
        </row>
        <row r="130">
          <cell r="B130">
            <v>25</v>
          </cell>
          <cell r="C130" t="str">
            <v xml:space="preserve">    Euroletra 01/11/01 en euro (75)</v>
          </cell>
        </row>
        <row r="131">
          <cell r="B131">
            <v>26</v>
          </cell>
          <cell r="C131" t="str">
            <v xml:space="preserve">    Euroletra 23/04/01 en dólares</v>
          </cell>
        </row>
        <row r="132">
          <cell r="A132" t="str">
            <v>PX21</v>
          </cell>
          <cell r="B132">
            <v>29</v>
          </cell>
          <cell r="C132" t="str">
            <v xml:space="preserve">    Euroletra 11/03/02 en dólares</v>
          </cell>
        </row>
        <row r="133">
          <cell r="A133" t="str">
            <v>GPBX6-u$s</v>
          </cell>
          <cell r="B133">
            <v>30</v>
          </cell>
          <cell r="C133" t="str">
            <v xml:space="preserve">    Eurobono 06 en Dólares</v>
          </cell>
        </row>
        <row r="134">
          <cell r="A134">
            <v>2442</v>
          </cell>
          <cell r="C134" t="str">
            <v xml:space="preserve">    Bonos  U$S V.2009 ES</v>
          </cell>
        </row>
      </sheetData>
      <sheetData sheetId="6" refreshError="1">
        <row r="4">
          <cell r="A4" t="str">
            <v>DNCI</v>
          </cell>
          <cell r="B4" t="str">
            <v>COD ISIN/MAE</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AP6">
            <v>217.8726373656001</v>
          </cell>
          <cell r="AQ6">
            <v>281.54207585956567</v>
          </cell>
          <cell r="AR6">
            <v>281.54207585956567</v>
          </cell>
          <cell r="AS6">
            <v>145.03458430170465</v>
          </cell>
          <cell r="AT6">
            <v>248.31763503035853</v>
          </cell>
          <cell r="AU6">
            <v>348.49338338500922</v>
          </cell>
          <cell r="AV6">
            <v>367.69050321904137</v>
          </cell>
          <cell r="AW6">
            <v>236.68643829754419</v>
          </cell>
          <cell r="AX6">
            <v>146.03587415262501</v>
          </cell>
          <cell r="AY6">
            <v>190.410398701535</v>
          </cell>
          <cell r="AZ6">
            <v>72.551636837226567</v>
          </cell>
        </row>
        <row r="7">
          <cell r="A7" t="str">
            <v>X</v>
          </cell>
        </row>
        <row r="8">
          <cell r="A8" t="str">
            <v>TITULOS GOBIERNO NACIONAL</v>
          </cell>
          <cell r="AP8">
            <v>217.8726373656001</v>
          </cell>
          <cell r="AQ8">
            <v>281.54207585956567</v>
          </cell>
          <cell r="AR8">
            <v>281.54207585956567</v>
          </cell>
          <cell r="AS8">
            <v>145.03458430170465</v>
          </cell>
          <cell r="AT8">
            <v>248.31763503035853</v>
          </cell>
          <cell r="AU8">
            <v>348.49338338500922</v>
          </cell>
          <cell r="AV8">
            <v>367.69050321904137</v>
          </cell>
          <cell r="AW8">
            <v>236.68643829754419</v>
          </cell>
          <cell r="AX8">
            <v>146.03587415262501</v>
          </cell>
          <cell r="AY8">
            <v>190.410398701535</v>
          </cell>
          <cell r="AZ8">
            <v>72.551636837226567</v>
          </cell>
        </row>
        <row r="9">
          <cell r="A9" t="str">
            <v>x</v>
          </cell>
        </row>
        <row r="10">
          <cell r="A10" t="str">
            <v>BRADY</v>
          </cell>
          <cell r="C10" t="str">
            <v>BONOS BRADY</v>
          </cell>
          <cell r="AP10">
            <v>62.198284999999998</v>
          </cell>
          <cell r="AQ10">
            <v>77.408969701936869</v>
          </cell>
          <cell r="AR10">
            <v>77.408969701936869</v>
          </cell>
          <cell r="AS10">
            <v>24.493741</v>
          </cell>
          <cell r="AT10">
            <v>18.907612371743177</v>
          </cell>
          <cell r="AU10">
            <v>14.63221022733044</v>
          </cell>
          <cell r="AV10">
            <v>49.490668344155871</v>
          </cell>
          <cell r="AW10">
            <v>38.949724775071317</v>
          </cell>
          <cell r="AX10">
            <v>9.2335294304624895</v>
          </cell>
          <cell r="AY10">
            <v>43.110792688857707</v>
          </cell>
          <cell r="AZ10">
            <v>10.689285</v>
          </cell>
        </row>
        <row r="11">
          <cell r="A11" t="str">
            <v>PAR</v>
          </cell>
          <cell r="B11" t="str">
            <v>XS0043119147</v>
          </cell>
          <cell r="AQ11">
            <v>4.5941259198691746</v>
          </cell>
          <cell r="AR11">
            <v>4.5941259198691746</v>
          </cell>
          <cell r="AS11">
            <v>0.74995000000000001</v>
          </cell>
          <cell r="AT11">
            <v>8.9520681660097363</v>
          </cell>
          <cell r="AU11">
            <v>3.0446464178066308</v>
          </cell>
          <cell r="AV11">
            <v>3.1921772727272701</v>
          </cell>
          <cell r="AW11">
            <v>2.7934322580645157</v>
          </cell>
          <cell r="AX11">
            <v>2.3936999999999999</v>
          </cell>
          <cell r="AY11">
            <v>13.449666555098485</v>
          </cell>
          <cell r="AZ11">
            <v>6.8098000000000001</v>
          </cell>
        </row>
        <row r="12">
          <cell r="A12" t="str">
            <v>DISD</v>
          </cell>
          <cell r="B12" t="str">
            <v>DISD</v>
          </cell>
          <cell r="AP12">
            <v>3.3118780000000001</v>
          </cell>
          <cell r="AQ12">
            <v>0.01</v>
          </cell>
          <cell r="AR12">
            <v>0.01</v>
          </cell>
          <cell r="AS12">
            <v>0.01</v>
          </cell>
          <cell r="AT12">
            <v>0</v>
          </cell>
          <cell r="AU12">
            <v>0</v>
          </cell>
          <cell r="AV12">
            <v>0</v>
          </cell>
          <cell r="AW12">
            <v>0</v>
          </cell>
          <cell r="AX12">
            <v>0</v>
          </cell>
          <cell r="AY12">
            <v>0</v>
          </cell>
          <cell r="AZ12">
            <v>2.9069000000000001E-2</v>
          </cell>
        </row>
        <row r="13">
          <cell r="A13" t="str">
            <v>FRB</v>
          </cell>
          <cell r="B13" t="str">
            <v>FRB</v>
          </cell>
          <cell r="AP13">
            <v>58.886406999999998</v>
          </cell>
          <cell r="AQ13">
            <v>72.804843782067692</v>
          </cell>
          <cell r="AR13">
            <v>72.804843782067692</v>
          </cell>
          <cell r="AS13">
            <v>23.733791</v>
          </cell>
          <cell r="AT13">
            <v>9.9555442057334407</v>
          </cell>
          <cell r="AU13">
            <v>11.587563809523809</v>
          </cell>
          <cell r="AV13">
            <v>46.2984910714286</v>
          </cell>
          <cell r="AW13">
            <v>36.156292517006804</v>
          </cell>
          <cell r="AX13">
            <v>6.8398294304624905</v>
          </cell>
          <cell r="AY13">
            <v>29.661126133759222</v>
          </cell>
          <cell r="AZ13">
            <v>3.8504160000000001</v>
          </cell>
        </row>
        <row r="14">
          <cell r="A14" t="str">
            <v>GLOB</v>
          </cell>
          <cell r="C14" t="str">
            <v>BONOS GLOBALES</v>
          </cell>
          <cell r="AP14">
            <v>137.69060399999998</v>
          </cell>
          <cell r="AQ14">
            <v>156.03224816414738</v>
          </cell>
          <cell r="AR14">
            <v>156.03224816414738</v>
          </cell>
          <cell r="AS14">
            <v>92.542647000000002</v>
          </cell>
          <cell r="AT14">
            <v>167.65580413304278</v>
          </cell>
          <cell r="AU14">
            <v>245.53783176566742</v>
          </cell>
          <cell r="AV14">
            <v>244.54113759582825</v>
          </cell>
          <cell r="AW14">
            <v>135.06476690622617</v>
          </cell>
          <cell r="AX14">
            <v>88.412021105486289</v>
          </cell>
          <cell r="AY14">
            <v>109.2458848843178</v>
          </cell>
          <cell r="AZ14">
            <v>45.746474000000006</v>
          </cell>
        </row>
        <row r="15">
          <cell r="A15" t="str">
            <v>BG01/03</v>
          </cell>
          <cell r="B15" t="str">
            <v>GD03</v>
          </cell>
          <cell r="C15" t="str">
            <v xml:space="preserve">    Bono Global I (8.375%)</v>
          </cell>
          <cell r="AP15">
            <v>13.164405</v>
          </cell>
          <cell r="AQ15">
            <v>12.18202479901894</v>
          </cell>
          <cell r="AR15">
            <v>12.18202479901894</v>
          </cell>
          <cell r="AS15">
            <v>7.6095360000000003</v>
          </cell>
          <cell r="AT15">
            <v>26.46417872340426</v>
          </cell>
          <cell r="AU15">
            <v>45.884269601401662</v>
          </cell>
          <cell r="AV15">
            <v>10.385784615384599</v>
          </cell>
          <cell r="AW15">
            <v>8.4074528735632192</v>
          </cell>
          <cell r="AX15">
            <v>2.2404169934640521</v>
          </cell>
          <cell r="AY15">
            <v>3.6423000000000001</v>
          </cell>
          <cell r="AZ15">
            <v>0.99211000000000005</v>
          </cell>
        </row>
        <row r="16">
          <cell r="A16" t="str">
            <v>BG02/99</v>
          </cell>
          <cell r="C16" t="str">
            <v xml:space="preserve">    Bono Global II (10.95%)</v>
          </cell>
          <cell r="AV16">
            <v>0</v>
          </cell>
          <cell r="AW16">
            <v>0</v>
          </cell>
          <cell r="AX16">
            <v>0</v>
          </cell>
          <cell r="AY16">
            <v>0</v>
          </cell>
          <cell r="AZ16">
            <v>0</v>
          </cell>
        </row>
        <row r="17">
          <cell r="A17" t="str">
            <v>BG03/01</v>
          </cell>
          <cell r="C17" t="str">
            <v xml:space="preserve">    Bono Global III</v>
          </cell>
          <cell r="AV17">
            <v>0</v>
          </cell>
          <cell r="AW17">
            <v>0</v>
          </cell>
          <cell r="AX17">
            <v>0</v>
          </cell>
          <cell r="AY17">
            <v>0</v>
          </cell>
          <cell r="AZ17">
            <v>0</v>
          </cell>
        </row>
        <row r="18">
          <cell r="A18" t="str">
            <v>BG04/06</v>
          </cell>
          <cell r="C18" t="str">
            <v xml:space="preserve">    Bono Global IV</v>
          </cell>
          <cell r="AP18">
            <v>0</v>
          </cell>
          <cell r="AQ18">
            <v>0</v>
          </cell>
          <cell r="AR18">
            <v>0</v>
          </cell>
          <cell r="AS18">
            <v>0</v>
          </cell>
          <cell r="AT18">
            <v>0</v>
          </cell>
          <cell r="AU18">
            <v>0</v>
          </cell>
          <cell r="AV18">
            <v>0</v>
          </cell>
          <cell r="AW18">
            <v>0</v>
          </cell>
          <cell r="AX18">
            <v>0</v>
          </cell>
          <cell r="AY18">
            <v>0</v>
          </cell>
          <cell r="AZ18">
            <v>0</v>
          </cell>
        </row>
        <row r="19">
          <cell r="A19" t="str">
            <v>BG05/17</v>
          </cell>
          <cell r="B19" t="str">
            <v>GE17</v>
          </cell>
          <cell r="C19" t="str">
            <v xml:space="preserve">    Bono GlobalI V Megabono</v>
          </cell>
          <cell r="AP19">
            <v>17.152754000000002</v>
          </cell>
          <cell r="AQ19">
            <v>17.739964374630109</v>
          </cell>
          <cell r="AR19">
            <v>17.739964374630109</v>
          </cell>
          <cell r="AS19">
            <v>7.8998619999999997</v>
          </cell>
          <cell r="AT19">
            <v>24.320558024691358</v>
          </cell>
          <cell r="AU19">
            <v>29.371451428571429</v>
          </cell>
          <cell r="AV19">
            <v>28.149777245509</v>
          </cell>
          <cell r="AW19">
            <v>15.625185314685316</v>
          </cell>
          <cell r="AX19">
            <v>9.8701688311688311</v>
          </cell>
          <cell r="AY19">
            <v>30.5242</v>
          </cell>
          <cell r="AZ19">
            <v>10.893579000000001</v>
          </cell>
        </row>
        <row r="20">
          <cell r="A20" t="str">
            <v>BG06/27</v>
          </cell>
          <cell r="B20" t="str">
            <v>GS27</v>
          </cell>
          <cell r="C20" t="str">
            <v xml:space="preserve">    Bono Global VI (9.75%)</v>
          </cell>
          <cell r="AP20">
            <v>7.2335820000000002</v>
          </cell>
          <cell r="AQ20">
            <v>6.2702418604651164</v>
          </cell>
          <cell r="AR20">
            <v>6.2702418604651164</v>
          </cell>
          <cell r="AS20">
            <v>0</v>
          </cell>
          <cell r="AT20">
            <v>0.55334666666666665</v>
          </cell>
          <cell r="AU20">
            <v>0</v>
          </cell>
          <cell r="AV20">
            <v>1.8070789473684199</v>
          </cell>
          <cell r="AW20">
            <v>0</v>
          </cell>
          <cell r="AZ20">
            <v>0.401696</v>
          </cell>
        </row>
        <row r="21">
          <cell r="A21" t="str">
            <v>BG07/05</v>
          </cell>
          <cell r="B21" t="str">
            <v>GD05</v>
          </cell>
          <cell r="C21" t="str">
            <v xml:space="preserve">    Bono Global VII (11%)</v>
          </cell>
          <cell r="AP21">
            <v>0.42497400000000002</v>
          </cell>
          <cell r="AQ21">
            <v>14.139646066803403</v>
          </cell>
          <cell r="AR21">
            <v>14.139646066803403</v>
          </cell>
          <cell r="AS21">
            <v>7.5768269999999998</v>
          </cell>
          <cell r="AT21">
            <v>10.594799999999999</v>
          </cell>
          <cell r="AU21">
            <v>32.610583079149272</v>
          </cell>
          <cell r="AV21">
            <v>25.776758974359002</v>
          </cell>
          <cell r="AW21">
            <v>22.520619512195122</v>
          </cell>
          <cell r="AX21">
            <v>1.969498947368421</v>
          </cell>
          <cell r="AY21">
            <v>5.4560242424242418</v>
          </cell>
          <cell r="AZ21">
            <v>3.639205</v>
          </cell>
        </row>
        <row r="22">
          <cell r="A22" t="str">
            <v>BG08/19</v>
          </cell>
          <cell r="B22" t="str">
            <v>GF19</v>
          </cell>
          <cell r="C22" t="str">
            <v xml:space="preserve">    Bono Global VIII (12,125%)</v>
          </cell>
          <cell r="AP22">
            <v>0</v>
          </cell>
          <cell r="AQ22">
            <v>0.20505554661085171</v>
          </cell>
          <cell r="AR22">
            <v>0.20505554661085171</v>
          </cell>
          <cell r="AS22">
            <v>0</v>
          </cell>
          <cell r="AT22">
            <v>1.1453935724266417</v>
          </cell>
          <cell r="AU22">
            <v>0</v>
          </cell>
          <cell r="AV22">
            <v>0</v>
          </cell>
          <cell r="AW22">
            <v>0</v>
          </cell>
        </row>
        <row r="23">
          <cell r="A23" t="str">
            <v>BG09/09</v>
          </cell>
          <cell r="B23" t="str">
            <v>GA09</v>
          </cell>
          <cell r="C23" t="str">
            <v xml:space="preserve">    Bono Global IX (11,75%)</v>
          </cell>
          <cell r="AP23">
            <v>5.1980230000000001</v>
          </cell>
          <cell r="AQ23">
            <v>2.4937446885891803</v>
          </cell>
          <cell r="AR23">
            <v>2.4937446885891803</v>
          </cell>
          <cell r="AS23">
            <v>2.406936</v>
          </cell>
          <cell r="AT23">
            <v>6.4896722068328714</v>
          </cell>
          <cell r="AU23">
            <v>6.4633096806893047</v>
          </cell>
          <cell r="AV23">
            <v>8.81233256351039</v>
          </cell>
          <cell r="AW23">
            <v>3.6257402061855672</v>
          </cell>
          <cell r="AX23">
            <v>1.37545125</v>
          </cell>
          <cell r="AY23">
            <v>6.8806272727272724</v>
          </cell>
          <cell r="AZ23">
            <v>6.5183179999999998</v>
          </cell>
        </row>
        <row r="24">
          <cell r="A24" t="str">
            <v>BG10/20</v>
          </cell>
          <cell r="B24" t="str">
            <v>GF20</v>
          </cell>
          <cell r="C24" t="str">
            <v xml:space="preserve">    Bono Global X (12%)</v>
          </cell>
          <cell r="AP24">
            <v>0.66761499999999996</v>
          </cell>
          <cell r="AQ24">
            <v>0.50373322213549987</v>
          </cell>
          <cell r="AR24">
            <v>0.50373322213549987</v>
          </cell>
          <cell r="AS24">
            <v>0.25027300000000002</v>
          </cell>
          <cell r="AT24">
            <v>0.53654497553631919</v>
          </cell>
          <cell r="AU24">
            <v>0</v>
          </cell>
          <cell r="AV24">
            <v>1.5873611111111099</v>
          </cell>
          <cell r="AW24">
            <v>0</v>
          </cell>
          <cell r="AZ24">
            <v>0.34498600000000001</v>
          </cell>
        </row>
        <row r="25">
          <cell r="A25" t="str">
            <v>BG11/10</v>
          </cell>
          <cell r="B25" t="str">
            <v>GM10</v>
          </cell>
          <cell r="C25" t="str">
            <v xml:space="preserve">    Bono Global XI (11,375%)</v>
          </cell>
          <cell r="AP25">
            <v>0.216505</v>
          </cell>
          <cell r="AQ25">
            <v>0.47507360672975812</v>
          </cell>
          <cell r="AR25">
            <v>0.47507360672975812</v>
          </cell>
          <cell r="AS25">
            <v>0</v>
          </cell>
          <cell r="AT25">
            <v>0</v>
          </cell>
          <cell r="AU25">
            <v>0</v>
          </cell>
          <cell r="AV25">
            <v>0.65527082880139198</v>
          </cell>
          <cell r="AW25">
            <v>0</v>
          </cell>
          <cell r="AY25">
            <v>0.71789696969696959</v>
          </cell>
          <cell r="AZ25">
            <v>3.9884170000000001</v>
          </cell>
        </row>
        <row r="26">
          <cell r="A26" t="str">
            <v>BG12/15</v>
          </cell>
          <cell r="B26" t="str">
            <v>GJ15</v>
          </cell>
          <cell r="C26" t="str">
            <v xml:space="preserve">    Bono Global XII (11,75%)</v>
          </cell>
          <cell r="AP26">
            <v>17.415116999999999</v>
          </cell>
          <cell r="AQ26">
            <v>14.397562930494678</v>
          </cell>
          <cell r="AR26">
            <v>14.397562930494678</v>
          </cell>
          <cell r="AS26">
            <v>6.2530780000000004</v>
          </cell>
          <cell r="AT26">
            <v>17.440995744680851</v>
          </cell>
          <cell r="AU26">
            <v>18.650086956521744</v>
          </cell>
          <cell r="AV26">
            <v>27.9281088757396</v>
          </cell>
          <cell r="AW26">
            <v>5.6275047619047625</v>
          </cell>
          <cell r="AX26">
            <v>6.6911306122448986</v>
          </cell>
          <cell r="AY26">
            <v>6.8492382352941172</v>
          </cell>
          <cell r="AZ26">
            <v>2.008966</v>
          </cell>
        </row>
        <row r="27">
          <cell r="A27" t="str">
            <v>BG13/30</v>
          </cell>
          <cell r="B27" t="str">
            <v>GL30</v>
          </cell>
          <cell r="C27" t="str">
            <v xml:space="preserve">    Bono Global XIII (10,25%)</v>
          </cell>
          <cell r="AP27">
            <v>0.5</v>
          </cell>
          <cell r="AQ27">
            <v>0.1</v>
          </cell>
          <cell r="AR27">
            <v>0.1</v>
          </cell>
          <cell r="AS27">
            <v>0</v>
          </cell>
          <cell r="AT27">
            <v>0.54438944643749154</v>
          </cell>
          <cell r="AU27">
            <v>0</v>
          </cell>
          <cell r="AV27">
            <v>0.53958333333333297</v>
          </cell>
          <cell r="AW27">
            <v>0</v>
          </cell>
        </row>
        <row r="28">
          <cell r="A28" t="str">
            <v>BG14/31</v>
          </cell>
          <cell r="AP28">
            <v>0</v>
          </cell>
          <cell r="AQ28">
            <v>0</v>
          </cell>
          <cell r="AR28">
            <v>0</v>
          </cell>
          <cell r="AS28">
            <v>0</v>
          </cell>
          <cell r="AT28">
            <v>0</v>
          </cell>
          <cell r="AU28">
            <v>0</v>
          </cell>
          <cell r="AV28">
            <v>0</v>
          </cell>
          <cell r="AW28">
            <v>0</v>
          </cell>
        </row>
        <row r="29">
          <cell r="A29" t="str">
            <v>BG15/12</v>
          </cell>
          <cell r="B29" t="str">
            <v>GF12</v>
          </cell>
          <cell r="C29" t="str">
            <v xml:space="preserve">    Bono Global XV (12,375%)</v>
          </cell>
          <cell r="AP29">
            <v>10.467188999999999</v>
          </cell>
          <cell r="AQ29">
            <v>7.6341176674858851</v>
          </cell>
          <cell r="AR29">
            <v>7.6341176674858851</v>
          </cell>
          <cell r="AS29">
            <v>2.473903</v>
          </cell>
          <cell r="AT29">
            <v>1.3195222482435598</v>
          </cell>
          <cell r="AU29">
            <v>0</v>
          </cell>
          <cell r="AV29">
            <v>14.361575063588599</v>
          </cell>
          <cell r="AW29">
            <v>3.2110807647288339E-2</v>
          </cell>
          <cell r="AX29">
            <v>0.01</v>
          </cell>
          <cell r="AY29">
            <v>0</v>
          </cell>
          <cell r="AZ29">
            <v>0.42453099999999999</v>
          </cell>
        </row>
        <row r="30">
          <cell r="A30" t="str">
            <v>BG16/08$</v>
          </cell>
          <cell r="C30" t="str">
            <v xml:space="preserve">    Bono Global XVI (10,00%-12,00%)</v>
          </cell>
          <cell r="AV30">
            <v>0</v>
          </cell>
          <cell r="AW30">
            <v>0</v>
          </cell>
        </row>
        <row r="31">
          <cell r="A31" t="str">
            <v>BG17/08</v>
          </cell>
          <cell r="B31" t="str">
            <v>GD08</v>
          </cell>
          <cell r="C31" t="str">
            <v xml:space="preserve">    Bono Global XVII (7,00%-15,50%)</v>
          </cell>
          <cell r="AP31">
            <v>46.730733999999998</v>
          </cell>
          <cell r="AQ31">
            <v>55.769799620686449</v>
          </cell>
          <cell r="AR31">
            <v>55.769799620686449</v>
          </cell>
          <cell r="AS31">
            <v>33.784695999999997</v>
          </cell>
          <cell r="AT31">
            <v>37.035701195219119</v>
          </cell>
          <cell r="AU31">
            <v>47.847843613404564</v>
          </cell>
          <cell r="AV31">
            <v>68.172244389027398</v>
          </cell>
          <cell r="AW31">
            <v>32.959025663331886</v>
          </cell>
          <cell r="AX31">
            <v>27.700556561085971</v>
          </cell>
          <cell r="AY31">
            <v>27.358025806451614</v>
          </cell>
          <cell r="AZ31">
            <v>10.630868</v>
          </cell>
        </row>
        <row r="32">
          <cell r="A32" t="str">
            <v>BG18/18</v>
          </cell>
          <cell r="B32" t="str">
            <v>GJ18</v>
          </cell>
          <cell r="C32" t="str">
            <v xml:space="preserve">    Bono Global XVIII (12,25%)</v>
          </cell>
          <cell r="AP32">
            <v>11.351601</v>
          </cell>
          <cell r="AQ32">
            <v>18.024274889592888</v>
          </cell>
          <cell r="AR32">
            <v>18.024274889592888</v>
          </cell>
          <cell r="AS32">
            <v>17.199945</v>
          </cell>
          <cell r="AT32">
            <v>20.885757142857141</v>
          </cell>
          <cell r="AU32">
            <v>42.462362996480643</v>
          </cell>
          <cell r="AV32">
            <v>39.730079295154198</v>
          </cell>
          <cell r="AW32">
            <v>31.5168668971478</v>
          </cell>
          <cell r="AX32">
            <v>26.636669806877062</v>
          </cell>
          <cell r="AY32">
            <v>21.059799999999999</v>
          </cell>
          <cell r="AZ32" t="str">
            <v>averiguar si esta capitalizado</v>
          </cell>
          <cell r="BA32" t="str">
            <v>averiguar si esta capitalizado</v>
          </cell>
        </row>
        <row r="33">
          <cell r="A33" t="str">
            <v>BG19/31</v>
          </cell>
          <cell r="B33" t="str">
            <v>GJ31</v>
          </cell>
          <cell r="C33" t="str">
            <v xml:space="preserve">    Bono Global XIX (12,00%)</v>
          </cell>
          <cell r="AP33">
            <v>7.1681049999999997</v>
          </cell>
          <cell r="AQ33">
            <v>6.0970088909046218</v>
          </cell>
          <cell r="AR33">
            <v>6.0970088909046218</v>
          </cell>
          <cell r="AS33">
            <v>7.0875909999999998</v>
          </cell>
          <cell r="AT33">
            <v>20.324944186046512</v>
          </cell>
          <cell r="AU33">
            <v>22.247924409448817</v>
          </cell>
          <cell r="AV33">
            <v>16.6351823529412</v>
          </cell>
          <cell r="AW33">
            <v>14.750260869565199</v>
          </cell>
          <cell r="AX33">
            <v>11.918128103277061</v>
          </cell>
          <cell r="AY33">
            <v>6.7577723577235771</v>
          </cell>
          <cell r="AZ33" t="str">
            <v>averiguar si esta capitalizado</v>
          </cell>
          <cell r="BA33" t="str">
            <v>averiguar si esta capitalizado</v>
          </cell>
        </row>
        <row r="34">
          <cell r="C34" t="str">
            <v>EURONOTAS</v>
          </cell>
          <cell r="AP34">
            <v>16.1999683656</v>
          </cell>
          <cell r="AQ34">
            <v>14.239597183241182</v>
          </cell>
          <cell r="AR34">
            <v>14.239597183241182</v>
          </cell>
          <cell r="AS34">
            <v>11.543896301704601</v>
          </cell>
          <cell r="AT34">
            <v>2.0689655172413793E-2</v>
          </cell>
          <cell r="AU34">
            <v>16.661093392011235</v>
          </cell>
          <cell r="AV34">
            <v>27.176180821914329</v>
          </cell>
          <cell r="AW34">
            <v>17.688734346246651</v>
          </cell>
          <cell r="AX34">
            <v>8.0496709251311156</v>
          </cell>
          <cell r="AY34">
            <v>6.9982335164835181</v>
          </cell>
          <cell r="AZ34">
            <v>7.2609119999999994</v>
          </cell>
        </row>
        <row r="35">
          <cell r="A35" t="str">
            <v>EL/ARP-61</v>
          </cell>
          <cell r="B35" t="str">
            <v>SF07</v>
          </cell>
          <cell r="C35" t="str">
            <v xml:space="preserve">    Euronota LXI $-2007</v>
          </cell>
          <cell r="AP35">
            <v>0.25</v>
          </cell>
          <cell r="AQ35">
            <v>0.25</v>
          </cell>
          <cell r="AR35">
            <v>0.25</v>
          </cell>
          <cell r="AS35">
            <v>0.25</v>
          </cell>
          <cell r="AT35">
            <v>0</v>
          </cell>
          <cell r="AU35">
            <v>0</v>
          </cell>
          <cell r="AV35">
            <v>0</v>
          </cell>
          <cell r="AW35">
            <v>0</v>
          </cell>
          <cell r="AX35">
            <v>0</v>
          </cell>
          <cell r="AY35">
            <v>0</v>
          </cell>
          <cell r="AZ35">
            <v>0</v>
          </cell>
        </row>
        <row r="36">
          <cell r="A36" t="str">
            <v>EL/ARP-68</v>
          </cell>
          <cell r="B36" t="str">
            <v>SL02</v>
          </cell>
          <cell r="C36" t="str">
            <v xml:space="preserve">    Euronota LXVIII $-2002</v>
          </cell>
          <cell r="AP36">
            <v>9.5230040000000002</v>
          </cell>
          <cell r="AQ36">
            <v>9.0011904259203597</v>
          </cell>
          <cell r="AR36">
            <v>9.0011904259203597</v>
          </cell>
          <cell r="AS36">
            <v>6.6463210000000004</v>
          </cell>
          <cell r="AT36">
            <v>2.0689655172413793E-2</v>
          </cell>
          <cell r="AU36">
            <v>1.5416541353383448</v>
          </cell>
          <cell r="AV36">
            <v>0.58007843137254933</v>
          </cell>
          <cell r="AW36">
            <v>0.77415966386554702</v>
          </cell>
          <cell r="AX36">
            <v>1.9684829059829065</v>
          </cell>
          <cell r="AY36">
            <v>3.3022335164835184</v>
          </cell>
          <cell r="AZ36">
            <v>4.4037119999999996</v>
          </cell>
        </row>
        <row r="37">
          <cell r="A37" t="str">
            <v>EL/USD-50</v>
          </cell>
          <cell r="C37" t="str">
            <v xml:space="preserve">    Euronota L (Libor + 270 p.b.)</v>
          </cell>
          <cell r="AV37">
            <v>0</v>
          </cell>
          <cell r="AW37">
            <v>0</v>
          </cell>
        </row>
        <row r="38">
          <cell r="A38" t="str">
            <v>EL/USD-74</v>
          </cell>
          <cell r="B38" t="str">
            <v>SPANS</v>
          </cell>
          <cell r="C38" t="str">
            <v xml:space="preserve">    Euronota LXXIV (Spread ajustable)</v>
          </cell>
          <cell r="AP38">
            <v>3.7440000000000002</v>
          </cell>
          <cell r="AQ38">
            <v>3.7439997573208221</v>
          </cell>
          <cell r="AR38">
            <v>3.7439997573208221</v>
          </cell>
          <cell r="AS38">
            <v>3.7440000000000002</v>
          </cell>
          <cell r="AT38">
            <v>0</v>
          </cell>
          <cell r="AU38">
            <v>15.119439256672891</v>
          </cell>
          <cell r="AV38">
            <v>21.136228710462301</v>
          </cell>
          <cell r="AW38">
            <v>13.127901492522174</v>
          </cell>
          <cell r="AX38">
            <v>3.6970000000000001</v>
          </cell>
          <cell r="AY38">
            <v>3.6960000000000002</v>
          </cell>
          <cell r="AZ38">
            <v>2.8572000000000002</v>
          </cell>
        </row>
        <row r="39">
          <cell r="A39" t="str">
            <v>EL/USD-79</v>
          </cell>
          <cell r="B39" t="str">
            <v>RV05D</v>
          </cell>
          <cell r="C39" t="str">
            <v xml:space="preserve">    Euronota LXXIX Dls. (Glob IV-25bp)</v>
          </cell>
          <cell r="AP39">
            <v>0.3</v>
          </cell>
          <cell r="AQ39">
            <v>0.3</v>
          </cell>
          <cell r="AR39">
            <v>0.3</v>
          </cell>
          <cell r="AS39">
            <v>0</v>
          </cell>
          <cell r="AT39">
            <v>0</v>
          </cell>
          <cell r="AU39">
            <v>0</v>
          </cell>
          <cell r="AV39">
            <v>1.2210000000000001</v>
          </cell>
          <cell r="AW39">
            <v>0</v>
          </cell>
          <cell r="AX39">
            <v>1.5149999999999999</v>
          </cell>
          <cell r="AY39">
            <v>0</v>
          </cell>
          <cell r="AZ39">
            <v>0</v>
          </cell>
        </row>
        <row r="40">
          <cell r="A40" t="str">
            <v>EL/USD-91</v>
          </cell>
          <cell r="C40" t="str">
            <v xml:space="preserve">    Euronota XCI (Libor + 575 p.b.)</v>
          </cell>
          <cell r="AP40">
            <v>0</v>
          </cell>
          <cell r="AQ40">
            <v>0</v>
          </cell>
          <cell r="AR40">
            <v>0</v>
          </cell>
          <cell r="AS40">
            <v>0</v>
          </cell>
          <cell r="AT40">
            <v>0</v>
          </cell>
          <cell r="AU40">
            <v>0</v>
          </cell>
          <cell r="AV40">
            <v>0</v>
          </cell>
          <cell r="AW40">
            <v>0</v>
          </cell>
        </row>
        <row r="41">
          <cell r="A41" t="str">
            <v>EL/EUR-81</v>
          </cell>
          <cell r="C41" t="str">
            <v xml:space="preserve">    Euronota LXXXI Euro (6 cup. Fijos)</v>
          </cell>
          <cell r="AP41">
            <v>0</v>
          </cell>
          <cell r="AQ41">
            <v>0</v>
          </cell>
          <cell r="AR41">
            <v>0</v>
          </cell>
          <cell r="AS41">
            <v>0</v>
          </cell>
          <cell r="AT41">
            <v>0</v>
          </cell>
          <cell r="AU41">
            <v>0</v>
          </cell>
          <cell r="AV41">
            <v>0</v>
          </cell>
          <cell r="AW41">
            <v>0</v>
          </cell>
        </row>
        <row r="42">
          <cell r="A42" t="str">
            <v>EL/EUR-90</v>
          </cell>
          <cell r="C42" t="str">
            <v xml:space="preserve">    Euronota XC Euro (9,5%)</v>
          </cell>
          <cell r="AP42">
            <v>0</v>
          </cell>
          <cell r="AQ42">
            <v>0</v>
          </cell>
          <cell r="AR42">
            <v>0</v>
          </cell>
          <cell r="AS42">
            <v>0</v>
          </cell>
          <cell r="AT42">
            <v>0</v>
          </cell>
          <cell r="AU42">
            <v>0</v>
          </cell>
          <cell r="AV42">
            <v>0</v>
          </cell>
          <cell r="AW42">
            <v>0</v>
          </cell>
        </row>
        <row r="43">
          <cell r="A43" t="str">
            <v>EL/EUR-92</v>
          </cell>
          <cell r="B43" t="str">
            <v>DE0002923851</v>
          </cell>
          <cell r="C43" t="str">
            <v xml:space="preserve">    Euronota XCII Euro (15% y 8%)</v>
          </cell>
          <cell r="AP43">
            <v>0.15303599999999998</v>
          </cell>
          <cell r="AQ43">
            <v>0.16504199999999999</v>
          </cell>
          <cell r="AR43">
            <v>0.16504199999999999</v>
          </cell>
          <cell r="AS43">
            <v>0.15789585613919999</v>
          </cell>
          <cell r="AT43">
            <v>0</v>
          </cell>
          <cell r="AU43">
            <v>0</v>
          </cell>
          <cell r="AV43">
            <v>0.74366277175749096</v>
          </cell>
          <cell r="AW43">
            <v>0.66562328359132605</v>
          </cell>
          <cell r="AX43">
            <v>0</v>
          </cell>
          <cell r="AY43">
            <v>0</v>
          </cell>
          <cell r="AZ43">
            <v>0</v>
          </cell>
        </row>
        <row r="44">
          <cell r="A44" t="str">
            <v>EL/EUR-107</v>
          </cell>
          <cell r="B44" t="str">
            <v>XSO105694789</v>
          </cell>
          <cell r="C44" t="str">
            <v xml:space="preserve">    Euronota CVII Euro (10%)</v>
          </cell>
          <cell r="AP44">
            <v>2.2299283656000002</v>
          </cell>
          <cell r="AQ44">
            <v>0.77936499999999997</v>
          </cell>
          <cell r="AR44">
            <v>0.77936499999999997</v>
          </cell>
          <cell r="AS44">
            <v>0.74567944556540078</v>
          </cell>
          <cell r="AT44">
            <v>0</v>
          </cell>
          <cell r="AU44">
            <v>0</v>
          </cell>
          <cell r="AV44">
            <v>3.4952109083219853</v>
          </cell>
          <cell r="AW44">
            <v>3.1210499062676051</v>
          </cell>
          <cell r="AX44">
            <v>0.86918801914820942</v>
          </cell>
          <cell r="AY44">
            <v>0</v>
          </cell>
          <cell r="AZ44">
            <v>0</v>
          </cell>
        </row>
        <row r="45">
          <cell r="A45" t="str">
            <v>EL/EUR-108</v>
          </cell>
          <cell r="C45" t="str">
            <v xml:space="preserve">    Euronota CVIII Euro (10,25%)</v>
          </cell>
          <cell r="AP45">
            <v>0</v>
          </cell>
          <cell r="AQ45">
            <v>0</v>
          </cell>
          <cell r="AR45">
            <v>0</v>
          </cell>
          <cell r="AS45">
            <v>0</v>
          </cell>
          <cell r="AT45">
            <v>0</v>
          </cell>
          <cell r="AU45">
            <v>0</v>
          </cell>
          <cell r="AV45">
            <v>0</v>
          </cell>
          <cell r="AW45">
            <v>0</v>
          </cell>
        </row>
        <row r="47">
          <cell r="C47" t="str">
            <v>BONO CUPON CERO</v>
          </cell>
          <cell r="AP47">
            <v>1.7837799999999999</v>
          </cell>
          <cell r="AQ47">
            <v>33.861260810240005</v>
          </cell>
          <cell r="AR47">
            <v>33.861260810240005</v>
          </cell>
          <cell r="AS47">
            <v>16.4543</v>
          </cell>
          <cell r="AT47">
            <v>61.733528870400008</v>
          </cell>
          <cell r="AU47">
            <v>71.662247999999991</v>
          </cell>
          <cell r="AV47">
            <v>46.48251645714285</v>
          </cell>
          <cell r="AW47">
            <v>44.983212270000024</v>
          </cell>
          <cell r="AX47">
            <v>40.340652691545159</v>
          </cell>
          <cell r="AY47">
            <v>31.055487611875972</v>
          </cell>
          <cell r="AZ47">
            <v>8.8549658372265423</v>
          </cell>
        </row>
        <row r="48">
          <cell r="A48" t="str">
            <v>ZCBMA00</v>
          </cell>
          <cell r="AV48">
            <v>0</v>
          </cell>
          <cell r="AW48">
            <v>0</v>
          </cell>
          <cell r="AX48">
            <v>0</v>
          </cell>
          <cell r="AY48">
            <v>0</v>
          </cell>
          <cell r="AZ48">
            <v>0</v>
          </cell>
        </row>
        <row r="49">
          <cell r="A49" t="str">
            <v>ZCBMB01</v>
          </cell>
          <cell r="AV49">
            <v>0</v>
          </cell>
          <cell r="AW49">
            <v>0</v>
          </cell>
          <cell r="AX49">
            <v>0</v>
          </cell>
          <cell r="AY49">
            <v>0</v>
          </cell>
          <cell r="AZ49">
            <v>0</v>
          </cell>
        </row>
        <row r="50">
          <cell r="A50" t="str">
            <v>ZCBMC01</v>
          </cell>
          <cell r="AV50">
            <v>0</v>
          </cell>
          <cell r="AW50">
            <v>0</v>
          </cell>
          <cell r="AX50">
            <v>0</v>
          </cell>
          <cell r="AY50">
            <v>0</v>
          </cell>
          <cell r="AZ50">
            <v>0</v>
          </cell>
        </row>
        <row r="51">
          <cell r="A51" t="str">
            <v>ZCBMD02</v>
          </cell>
          <cell r="B51" t="str">
            <v>US040114BJ80</v>
          </cell>
          <cell r="AP51">
            <v>1.7837799999999999</v>
          </cell>
          <cell r="AQ51">
            <v>16.07042769984</v>
          </cell>
          <cell r="AR51">
            <v>16.07042769984</v>
          </cell>
          <cell r="AS51">
            <v>0</v>
          </cell>
          <cell r="AT51">
            <v>0</v>
          </cell>
          <cell r="AU51">
            <v>0</v>
          </cell>
          <cell r="AV51">
            <v>0</v>
          </cell>
          <cell r="AW51">
            <v>0</v>
          </cell>
          <cell r="AX51">
            <v>0</v>
          </cell>
          <cell r="AY51">
            <v>0</v>
          </cell>
          <cell r="AZ51">
            <v>0</v>
          </cell>
        </row>
        <row r="52">
          <cell r="A52" t="str">
            <v>ZCBME03</v>
          </cell>
          <cell r="B52" t="str">
            <v>US040114BK53</v>
          </cell>
          <cell r="AP52">
            <v>0</v>
          </cell>
          <cell r="AQ52">
            <v>16.263158710400003</v>
          </cell>
          <cell r="AR52">
            <v>16.263158710400003</v>
          </cell>
          <cell r="AS52">
            <v>14.883500000000002</v>
          </cell>
          <cell r="AT52">
            <v>57.092120870400009</v>
          </cell>
          <cell r="AU52">
            <v>64.970068799999993</v>
          </cell>
          <cell r="AV52">
            <v>41.418134057142851</v>
          </cell>
          <cell r="AW52">
            <v>40.343205360000027</v>
          </cell>
          <cell r="AX52">
            <v>36.642877156319578</v>
          </cell>
          <cell r="AY52">
            <v>27.135762927163327</v>
          </cell>
          <cell r="AZ52">
            <v>7.7057123765677584</v>
          </cell>
        </row>
        <row r="53">
          <cell r="A53" t="str">
            <v>ZCBMF04</v>
          </cell>
          <cell r="B53" t="str">
            <v>US040114BL37</v>
          </cell>
          <cell r="AP53">
            <v>0</v>
          </cell>
          <cell r="AQ53">
            <v>1.5276744</v>
          </cell>
          <cell r="AR53">
            <v>1.5276744</v>
          </cell>
          <cell r="AS53">
            <v>1.5708</v>
          </cell>
          <cell r="AT53">
            <v>4.6414080000000002</v>
          </cell>
          <cell r="AU53">
            <v>6.6921792000000009</v>
          </cell>
          <cell r="AV53">
            <v>5.0643824000000004</v>
          </cell>
          <cell r="AW53">
            <v>4.6400069099999994</v>
          </cell>
          <cell r="AX53">
            <v>3.6977755352255843</v>
          </cell>
          <cell r="AY53">
            <v>3.9197246847126443</v>
          </cell>
          <cell r="AZ53">
            <v>1.1492534606587845</v>
          </cell>
        </row>
        <row r="55">
          <cell r="A55" t="str">
            <v>TITULOS GOBIERNO PROVINCIAL</v>
          </cell>
        </row>
        <row r="57">
          <cell r="A57" t="str">
            <v>GPM02</v>
          </cell>
          <cell r="B57" t="str">
            <v>TMZA2</v>
          </cell>
          <cell r="AP57">
            <v>0</v>
          </cell>
          <cell r="AQ57">
            <v>0</v>
          </cell>
          <cell r="AR57">
            <v>0</v>
          </cell>
          <cell r="AS57">
            <v>0</v>
          </cell>
          <cell r="AT57">
            <v>0</v>
          </cell>
          <cell r="AU57">
            <v>0</v>
          </cell>
          <cell r="AV57">
            <v>0</v>
          </cell>
          <cell r="AW57">
            <v>0</v>
          </cell>
        </row>
        <row r="58">
          <cell r="A58" t="str">
            <v>GPM07-Aconcagua</v>
          </cell>
          <cell r="AP58">
            <v>0</v>
          </cell>
          <cell r="AQ58">
            <v>0</v>
          </cell>
          <cell r="AR58">
            <v>0</v>
          </cell>
          <cell r="AS58">
            <v>0</v>
          </cell>
          <cell r="AT58">
            <v>0</v>
          </cell>
          <cell r="AU58">
            <v>0</v>
          </cell>
          <cell r="AV58">
            <v>0</v>
          </cell>
          <cell r="AW58">
            <v>0</v>
          </cell>
        </row>
        <row r="61">
          <cell r="A61" t="str">
            <v>Para ingresar un nuevo bono insertar una fila sobre la línea</v>
          </cell>
        </row>
      </sheetData>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da"/>
      <sheetName val="Datos"/>
      <sheetName val="Codigos"/>
      <sheetName val="BajaSiGADEProy"/>
    </sheetNames>
    <definedNames>
      <definedName name="SIGADERED"/>
    </defined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atos Caja"/>
      <sheetName val="Capitalizacion"/>
      <sheetName val="Titulo x Pais"/>
      <sheetName val="% Residual"/>
    </sheetNames>
    <sheetDataSet>
      <sheetData sheetId="0" refreshError="1">
        <row r="2">
          <cell r="A2" t="str">
            <v xml:space="preserve"> - Valores Residuales Actualizados en millones de dólares -</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row>
        <row r="3">
          <cell r="E3" t="str">
            <v>DATOS ORIGINALES SIN REVISAR</v>
          </cell>
          <cell r="AT3" t="str">
            <v>ojo: no está implementada la pesificación</v>
          </cell>
        </row>
        <row r="4">
          <cell r="A4" t="str">
            <v>DNCI</v>
          </cell>
          <cell r="B4" t="str">
            <v>COD CAJA</v>
          </cell>
          <cell r="C4" t="str">
            <v>ESPECIE</v>
          </cell>
          <cell r="D4" t="str">
            <v>CAP INT</v>
          </cell>
          <cell r="E4">
            <v>33603</v>
          </cell>
          <cell r="F4">
            <v>33694</v>
          </cell>
          <cell r="G4">
            <v>33785</v>
          </cell>
          <cell r="H4">
            <v>33877</v>
          </cell>
          <cell r="I4">
            <v>33969</v>
          </cell>
          <cell r="J4">
            <v>34059</v>
          </cell>
          <cell r="K4">
            <v>34150</v>
          </cell>
          <cell r="L4">
            <v>34242</v>
          </cell>
          <cell r="M4">
            <v>34334</v>
          </cell>
          <cell r="N4">
            <v>34424</v>
          </cell>
          <cell r="O4">
            <v>34515</v>
          </cell>
          <cell r="P4">
            <v>34607</v>
          </cell>
          <cell r="Q4">
            <v>34699</v>
          </cell>
          <cell r="R4">
            <v>34789</v>
          </cell>
          <cell r="S4">
            <v>34880</v>
          </cell>
          <cell r="T4">
            <v>34972</v>
          </cell>
          <cell r="U4">
            <v>35064</v>
          </cell>
          <cell r="V4">
            <v>35155</v>
          </cell>
          <cell r="W4">
            <v>35246</v>
          </cell>
          <cell r="X4">
            <v>35338</v>
          </cell>
          <cell r="Y4">
            <v>35430</v>
          </cell>
          <cell r="Z4">
            <v>35520</v>
          </cell>
          <cell r="AA4">
            <v>35611</v>
          </cell>
          <cell r="AB4">
            <v>35703</v>
          </cell>
          <cell r="AC4">
            <v>35795</v>
          </cell>
          <cell r="AD4">
            <v>35885</v>
          </cell>
          <cell r="AE4">
            <v>35976</v>
          </cell>
          <cell r="AF4">
            <v>36068</v>
          </cell>
          <cell r="AG4">
            <v>36160</v>
          </cell>
          <cell r="AH4">
            <v>36250</v>
          </cell>
          <cell r="AI4">
            <v>36341</v>
          </cell>
          <cell r="AJ4">
            <v>36433</v>
          </cell>
          <cell r="AK4">
            <v>36525</v>
          </cell>
          <cell r="AL4">
            <v>36616</v>
          </cell>
          <cell r="AM4">
            <v>36707</v>
          </cell>
          <cell r="AN4">
            <v>36799</v>
          </cell>
          <cell r="AO4">
            <v>36891</v>
          </cell>
          <cell r="AP4">
            <v>36981</v>
          </cell>
          <cell r="AQ4">
            <v>37072</v>
          </cell>
          <cell r="AR4">
            <v>37164</v>
          </cell>
          <cell r="AS4">
            <v>37256</v>
          </cell>
          <cell r="AT4">
            <v>37346</v>
          </cell>
          <cell r="AU4">
            <v>37437</v>
          </cell>
        </row>
        <row r="5">
          <cell r="A5" t="str">
            <v>x</v>
          </cell>
          <cell r="B5">
            <v>2</v>
          </cell>
          <cell r="C5">
            <v>3</v>
          </cell>
          <cell r="D5">
            <v>4</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-3565.0425802064669</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-5.4569682106375694E-12</v>
          </cell>
          <cell r="AM5">
            <v>0</v>
          </cell>
          <cell r="AN5">
            <v>0</v>
          </cell>
          <cell r="AO5">
            <v>0</v>
          </cell>
          <cell r="AP5">
            <v>0</v>
          </cell>
          <cell r="AQ5">
            <v>-1.0250000013911631E-3</v>
          </cell>
          <cell r="AR5">
            <v>0</v>
          </cell>
          <cell r="AS5">
            <v>-0.91927484326015474</v>
          </cell>
          <cell r="AT5">
            <v>-0.35874990859997524</v>
          </cell>
          <cell r="AU5">
            <v>728.75507170609171</v>
          </cell>
        </row>
        <row r="6">
          <cell r="A6" t="str">
            <v>TENENCIAS TOTALES NO RESIDENTES</v>
          </cell>
          <cell r="E6">
            <v>-4</v>
          </cell>
          <cell r="F6">
            <v>-5</v>
          </cell>
          <cell r="G6">
            <v>-6</v>
          </cell>
          <cell r="H6">
            <v>-7</v>
          </cell>
          <cell r="I6">
            <v>-8</v>
          </cell>
          <cell r="J6">
            <v>-9</v>
          </cell>
          <cell r="K6">
            <v>-10</v>
          </cell>
          <cell r="L6">
            <v>-11</v>
          </cell>
          <cell r="M6">
            <v>-12</v>
          </cell>
          <cell r="N6">
            <v>-13</v>
          </cell>
          <cell r="O6">
            <v>-14</v>
          </cell>
          <cell r="P6">
            <v>-15</v>
          </cell>
          <cell r="Q6">
            <v>-16</v>
          </cell>
          <cell r="R6">
            <v>-17</v>
          </cell>
          <cell r="S6">
            <v>-18</v>
          </cell>
          <cell r="T6">
            <v>-19</v>
          </cell>
          <cell r="U6">
            <v>0</v>
          </cell>
          <cell r="V6">
            <v>0</v>
          </cell>
          <cell r="W6">
            <v>4391.6784540334838</v>
          </cell>
          <cell r="X6">
            <v>4668.8353208583358</v>
          </cell>
          <cell r="Y6">
            <v>4966.9917551170656</v>
          </cell>
          <cell r="Z6">
            <v>5289.7620068273282</v>
          </cell>
          <cell r="AA6">
            <v>5110.5299150258579</v>
          </cell>
          <cell r="AB6">
            <v>4959.7284206104105</v>
          </cell>
          <cell r="AC6">
            <v>4957.2158078967186</v>
          </cell>
          <cell r="AD6">
            <v>4609.6033083547172</v>
          </cell>
          <cell r="AE6">
            <v>4841.7529609631056</v>
          </cell>
          <cell r="AF6">
            <v>5656.4746429618317</v>
          </cell>
          <cell r="AG6">
            <v>4565.7770116076463</v>
          </cell>
          <cell r="AH6">
            <v>4551.1594728048276</v>
          </cell>
          <cell r="AI6">
            <v>4343.2071524669245</v>
          </cell>
          <cell r="AJ6">
            <v>4394.6046847267116</v>
          </cell>
          <cell r="AK6">
            <v>4294.2259322303007</v>
          </cell>
          <cell r="AL6">
            <v>4467.0428180679737</v>
          </cell>
          <cell r="AM6">
            <v>4744.0042304521003</v>
          </cell>
          <cell r="AN6">
            <v>4281.5769660252845</v>
          </cell>
          <cell r="AO6">
            <v>4067.5728613374572</v>
          </cell>
          <cell r="AP6">
            <v>3795.1179788178911</v>
          </cell>
          <cell r="AQ6">
            <v>2192.5336031892439</v>
          </cell>
          <cell r="AR6">
            <v>1492.1360016803046</v>
          </cell>
          <cell r="AS6">
            <v>763.75813045177574</v>
          </cell>
          <cell r="AT6">
            <v>747.01371132832389</v>
          </cell>
          <cell r="AU6">
            <v>802.11601608886804</v>
          </cell>
        </row>
        <row r="7">
          <cell r="A7" t="str">
            <v>X</v>
          </cell>
          <cell r="U7">
            <v>0</v>
          </cell>
          <cell r="V7">
            <v>0</v>
          </cell>
          <cell r="W7">
            <v>4391.6784540334838</v>
          </cell>
          <cell r="X7">
            <v>4668.8353208583358</v>
          </cell>
          <cell r="Y7">
            <v>4966.9917551170656</v>
          </cell>
          <cell r="Z7">
            <v>5289.7620068273282</v>
          </cell>
          <cell r="AA7">
            <v>5110.5299150258579</v>
          </cell>
          <cell r="AB7">
            <v>4959.7284206104105</v>
          </cell>
          <cell r="AC7">
            <v>4957.2158078967186</v>
          </cell>
          <cell r="AD7">
            <v>4609.6033083547172</v>
          </cell>
          <cell r="AE7">
            <v>4841.7529609631056</v>
          </cell>
          <cell r="AF7">
            <v>5656.4746429618317</v>
          </cell>
          <cell r="AG7">
            <v>4565.7770116076463</v>
          </cell>
          <cell r="AH7">
            <v>4551.1594728048276</v>
          </cell>
          <cell r="AI7">
            <v>4343.2071524669245</v>
          </cell>
          <cell r="AJ7">
            <v>4394.6046847267116</v>
          </cell>
          <cell r="AK7">
            <v>4294.2259322303007</v>
          </cell>
          <cell r="AL7">
            <v>4467.0428180679737</v>
          </cell>
          <cell r="AM7">
            <v>4744.0042304521003</v>
          </cell>
          <cell r="AN7">
            <v>4281.5769660252845</v>
          </cell>
          <cell r="AO7">
            <v>4067.5728613374572</v>
          </cell>
          <cell r="AP7">
            <v>3795.1179788178911</v>
          </cell>
          <cell r="AQ7">
            <v>2192.5336031892439</v>
          </cell>
          <cell r="AR7">
            <v>1492.1360016803046</v>
          </cell>
          <cell r="AS7">
            <v>763.75813045177574</v>
          </cell>
          <cell r="AT7">
            <v>747.01371132832389</v>
          </cell>
          <cell r="AU7">
            <v>802.11601608886804</v>
          </cell>
        </row>
        <row r="8">
          <cell r="A8" t="str">
            <v>TITULOS GOBIERNO NACIONAL</v>
          </cell>
          <cell r="U8">
            <v>0</v>
          </cell>
          <cell r="V8">
            <v>0</v>
          </cell>
          <cell r="W8">
            <v>4325.354950852663</v>
          </cell>
          <cell r="X8">
            <v>4600.9923540878262</v>
          </cell>
          <cell r="Y8">
            <v>4848.4995016291177</v>
          </cell>
          <cell r="Z8">
            <v>5141.9430408018243</v>
          </cell>
          <cell r="AA8">
            <v>4870.2041901967004</v>
          </cell>
          <cell r="AB8">
            <v>4680.6607970988498</v>
          </cell>
          <cell r="AC8">
            <v>4541.894117214877</v>
          </cell>
          <cell r="AD8">
            <v>4203.5863194370759</v>
          </cell>
          <cell r="AE8">
            <v>4414.3253262066901</v>
          </cell>
          <cell r="AF8">
            <v>5197.9910050907802</v>
          </cell>
          <cell r="AG8">
            <v>4119.1463281482611</v>
          </cell>
          <cell r="AH8">
            <v>4110.6528128912214</v>
          </cell>
          <cell r="AI8">
            <v>3949.7509018734027</v>
          </cell>
          <cell r="AJ8">
            <v>4077.2003753305526</v>
          </cell>
          <cell r="AK8">
            <v>3965.3960342644818</v>
          </cell>
          <cell r="AL8">
            <v>4152.0404239318532</v>
          </cell>
          <cell r="AM8">
            <v>4452.5086498145938</v>
          </cell>
          <cell r="AN8">
            <v>3985.5980465667426</v>
          </cell>
          <cell r="AO8">
            <v>3778.5484050875889</v>
          </cell>
          <cell r="AP8">
            <v>3531.2716555306934</v>
          </cell>
          <cell r="AQ8">
            <v>1949.96381386747</v>
          </cell>
          <cell r="AR8">
            <v>1255.2424389003195</v>
          </cell>
          <cell r="AS8">
            <v>694.51240066846231</v>
          </cell>
          <cell r="AT8">
            <v>698.17512010267478</v>
          </cell>
          <cell r="AU8">
            <v>736.62506283577409</v>
          </cell>
        </row>
        <row r="9">
          <cell r="A9" t="str">
            <v>x</v>
          </cell>
          <cell r="U9">
            <v>0</v>
          </cell>
          <cell r="V9">
            <v>0</v>
          </cell>
          <cell r="W9">
            <v>4325.354950852663</v>
          </cell>
          <cell r="X9">
            <v>4600.9923540878262</v>
          </cell>
          <cell r="Y9">
            <v>4848.4995016291177</v>
          </cell>
          <cell r="Z9">
            <v>5141.9430408018243</v>
          </cell>
          <cell r="AA9">
            <v>4870.2041901967004</v>
          </cell>
          <cell r="AB9">
            <v>4680.6607970988498</v>
          </cell>
          <cell r="AC9">
            <v>4541.894117214877</v>
          </cell>
          <cell r="AD9">
            <v>4203.5863194370759</v>
          </cell>
          <cell r="AE9">
            <v>4414.3253262066901</v>
          </cell>
          <cell r="AF9">
            <v>5197.9910050907802</v>
          </cell>
          <cell r="AG9">
            <v>4119.1463281482611</v>
          </cell>
          <cell r="AH9">
            <v>4110.6528128912214</v>
          </cell>
          <cell r="AI9">
            <v>3949.7509018734027</v>
          </cell>
          <cell r="AJ9">
            <v>4077.2003753305526</v>
          </cell>
          <cell r="AK9">
            <v>3965.3960342644818</v>
          </cell>
          <cell r="AL9">
            <v>4152.0404239318532</v>
          </cell>
          <cell r="AM9">
            <v>4452.5086498145938</v>
          </cell>
          <cell r="AN9">
            <v>3985.5980465667426</v>
          </cell>
          <cell r="AO9">
            <v>3778.5484050875889</v>
          </cell>
          <cell r="AP9">
            <v>3531.2716555306934</v>
          </cell>
          <cell r="AQ9">
            <v>1949.96381386747</v>
          </cell>
          <cell r="AR9">
            <v>1255.2424389003195</v>
          </cell>
          <cell r="AS9">
            <v>694.51240066846231</v>
          </cell>
          <cell r="AT9">
            <v>698.17512010267478</v>
          </cell>
          <cell r="AU9">
            <v>736.62506283577409</v>
          </cell>
        </row>
        <row r="10">
          <cell r="A10" t="str">
            <v>BOTE</v>
          </cell>
          <cell r="B10">
            <v>0</v>
          </cell>
          <cell r="C10" t="str">
            <v>BOTE 1ra Serie</v>
          </cell>
          <cell r="D10" t="str">
            <v>N</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A11" t="str">
            <v>BOTE2</v>
          </cell>
          <cell r="B11">
            <v>2228</v>
          </cell>
          <cell r="C11" t="str">
            <v>BOTE 2</v>
          </cell>
          <cell r="D11" t="str">
            <v>N</v>
          </cell>
          <cell r="U11">
            <v>0</v>
          </cell>
          <cell r="V11">
            <v>0</v>
          </cell>
          <cell r="W11">
            <v>123.19384531722056</v>
          </cell>
          <cell r="X11">
            <v>108.8870208888889</v>
          </cell>
          <cell r="Y11">
            <v>92.402579354838693</v>
          </cell>
          <cell r="Z11">
            <v>55.56464230000001</v>
          </cell>
          <cell r="AA11">
            <v>22.798706887550196</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row>
        <row r="12">
          <cell r="A12" t="str">
            <v>BOTE3</v>
          </cell>
          <cell r="B12">
            <v>2228</v>
          </cell>
          <cell r="C12" t="str">
            <v>BOTE 3</v>
          </cell>
          <cell r="D12" t="str">
            <v>N</v>
          </cell>
          <cell r="U12">
            <v>0</v>
          </cell>
          <cell r="V12">
            <v>0</v>
          </cell>
          <cell r="W12">
            <v>18.874782477551015</v>
          </cell>
          <cell r="X12">
            <v>17.083092820000001</v>
          </cell>
          <cell r="Y12">
            <v>19.100445115862072</v>
          </cell>
          <cell r="Z12">
            <v>10.890372030000009</v>
          </cell>
          <cell r="AA12">
            <v>41.813095212587392</v>
          </cell>
          <cell r="AB12">
            <v>42.720059592592605</v>
          </cell>
          <cell r="AC12">
            <v>30.591221167368424</v>
          </cell>
          <cell r="AD12">
            <v>22.999706507368423</v>
          </cell>
          <cell r="AE12">
            <v>16.224844659298245</v>
          </cell>
          <cell r="AF12">
            <v>12.059170870182768</v>
          </cell>
          <cell r="AG12">
            <v>7.610732094078946</v>
          </cell>
          <cell r="AH12">
            <v>3.5188878800000003</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BOTE3</v>
          </cell>
          <cell r="B13">
            <v>2395</v>
          </cell>
          <cell r="C13" t="str">
            <v>BOTE 3</v>
          </cell>
          <cell r="D13" t="str">
            <v>N</v>
          </cell>
          <cell r="U13">
            <v>0</v>
          </cell>
          <cell r="V13">
            <v>0</v>
          </cell>
          <cell r="W13">
            <v>5.4043338775510117</v>
          </cell>
          <cell r="X13">
            <v>4.1031901000000017</v>
          </cell>
          <cell r="Y13">
            <v>5.6472882758620679</v>
          </cell>
          <cell r="Z13">
            <v>2.26652875</v>
          </cell>
          <cell r="AA13">
            <v>1.4347874125874116</v>
          </cell>
          <cell r="AB13">
            <v>2.3358875925925968</v>
          </cell>
          <cell r="AC13">
            <v>0.90999194736842071</v>
          </cell>
          <cell r="AD13">
            <v>0.86335394736842253</v>
          </cell>
          <cell r="AE13">
            <v>0.5995037192982472</v>
          </cell>
          <cell r="AF13">
            <v>0.19514671018276736</v>
          </cell>
          <cell r="AG13">
            <v>0.18320669407894741</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B14">
            <v>9495</v>
          </cell>
          <cell r="C14" t="str">
            <v xml:space="preserve">BOTE 3 CUP.EN TRANSF.AL EXTERIOR        </v>
          </cell>
          <cell r="D14" t="str">
            <v>N</v>
          </cell>
          <cell r="U14">
            <v>0</v>
          </cell>
          <cell r="V14">
            <v>0</v>
          </cell>
          <cell r="W14">
            <v>13.470448600000005</v>
          </cell>
          <cell r="X14">
            <v>12.97990272</v>
          </cell>
          <cell r="Y14">
            <v>13.453156840000004</v>
          </cell>
          <cell r="Z14">
            <v>8.623843280000008</v>
          </cell>
          <cell r="AA14">
            <v>40.37830779999998</v>
          </cell>
          <cell r="AB14">
            <v>40.384172000000007</v>
          </cell>
          <cell r="AC14">
            <v>29.681229220000002</v>
          </cell>
          <cell r="AD14">
            <v>22.136352559999999</v>
          </cell>
          <cell r="AE14">
            <v>15.625340939999999</v>
          </cell>
          <cell r="AF14">
            <v>11.864024160000001</v>
          </cell>
          <cell r="AG14">
            <v>7.4275253999999986</v>
          </cell>
          <cell r="AH14">
            <v>3.5188878800000003</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BIC</v>
          </cell>
          <cell r="B15">
            <v>9495</v>
          </cell>
          <cell r="C15" t="str">
            <v xml:space="preserve">BOTE 3 CUP.EN TRANSF.AL EXTERIOR        </v>
          </cell>
          <cell r="D15" t="str">
            <v>N</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row>
        <row r="16">
          <cell r="A16" t="str">
            <v>BOT5</v>
          </cell>
          <cell r="B16">
            <v>0</v>
          </cell>
          <cell r="C16" t="str">
            <v>BOTESO 5</v>
          </cell>
          <cell r="D16" t="str">
            <v>S(*)</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row>
        <row r="17">
          <cell r="A17" t="str">
            <v>BOT10</v>
          </cell>
          <cell r="B17">
            <v>0</v>
          </cell>
          <cell r="C17" t="str">
            <v>BOTESO 10</v>
          </cell>
          <cell r="D17" t="str">
            <v>S</v>
          </cell>
          <cell r="U17">
            <v>0</v>
          </cell>
          <cell r="V17">
            <v>0</v>
          </cell>
          <cell r="W17">
            <v>197.83791740238573</v>
          </cell>
          <cell r="X17">
            <v>250.37368130972777</v>
          </cell>
          <cell r="Y17">
            <v>245.11518675152104</v>
          </cell>
          <cell r="Z17">
            <v>202.61095835971682</v>
          </cell>
          <cell r="AA17">
            <v>132.8709484762357</v>
          </cell>
          <cell r="AB17">
            <v>143.03332349109922</v>
          </cell>
          <cell r="AC17">
            <v>74.698501417211205</v>
          </cell>
          <cell r="AD17">
            <v>48.655889616256253</v>
          </cell>
          <cell r="AE17">
            <v>45.898719427097099</v>
          </cell>
          <cell r="AF17">
            <v>54.105196689660232</v>
          </cell>
          <cell r="AG17">
            <v>50.935207969938851</v>
          </cell>
          <cell r="AH17">
            <v>38.907570375714229</v>
          </cell>
          <cell r="AI17">
            <v>31.526644856223694</v>
          </cell>
          <cell r="AJ17">
            <v>24.112777203810875</v>
          </cell>
          <cell r="AK17">
            <v>17.013361164663099</v>
          </cell>
          <cell r="AL17">
            <v>8.8543899056476025</v>
          </cell>
          <cell r="AM17">
            <v>0</v>
          </cell>
          <cell r="AN17">
            <v>0</v>
          </cell>
          <cell r="AO17">
            <v>0</v>
          </cell>
          <cell r="AP17">
            <v>0</v>
          </cell>
          <cell r="AQ17">
            <v>0</v>
          </cell>
          <cell r="AR17">
            <v>0</v>
          </cell>
          <cell r="AS17">
            <v>0</v>
          </cell>
          <cell r="AT17">
            <v>0</v>
          </cell>
          <cell r="AU17">
            <v>0</v>
          </cell>
        </row>
        <row r="18">
          <cell r="A18" t="str">
            <v>BOT10</v>
          </cell>
          <cell r="B18">
            <v>2389</v>
          </cell>
          <cell r="C18" t="str">
            <v>BOTESO 10</v>
          </cell>
          <cell r="D18" t="str">
            <v>S</v>
          </cell>
          <cell r="U18">
            <v>0</v>
          </cell>
          <cell r="V18">
            <v>0</v>
          </cell>
          <cell r="W18">
            <v>54.727512019192623</v>
          </cell>
          <cell r="X18">
            <v>38.073131780515084</v>
          </cell>
          <cell r="Y18">
            <v>36.003195934324538</v>
          </cell>
          <cell r="Z18">
            <v>18.315914857572412</v>
          </cell>
          <cell r="AA18">
            <v>4.6140276349446667</v>
          </cell>
          <cell r="AB18">
            <v>63.415526640483144</v>
          </cell>
          <cell r="AC18">
            <v>2.9816279458551564</v>
          </cell>
          <cell r="AD18">
            <v>3.818110918535953</v>
          </cell>
          <cell r="AE18">
            <v>3.3244731312768141</v>
          </cell>
          <cell r="AF18">
            <v>2.622712439216909</v>
          </cell>
          <cell r="AG18">
            <v>2.6670265791531724</v>
          </cell>
          <cell r="AH18">
            <v>3.5559854855458326</v>
          </cell>
          <cell r="AI18">
            <v>1.7993990448707065</v>
          </cell>
          <cell r="AJ18">
            <v>1.2480564346326419</v>
          </cell>
          <cell r="AK18">
            <v>1.024630740667732</v>
          </cell>
          <cell r="AL18">
            <v>0</v>
          </cell>
          <cell r="AM18">
            <v>0</v>
          </cell>
          <cell r="AN18">
            <v>0</v>
          </cell>
          <cell r="AO18">
            <v>0</v>
          </cell>
          <cell r="AP18">
            <v>0</v>
          </cell>
          <cell r="AQ18">
            <v>0</v>
          </cell>
          <cell r="AR18">
            <v>0</v>
          </cell>
          <cell r="AS18">
            <v>0</v>
          </cell>
          <cell r="AT18">
            <v>0</v>
          </cell>
          <cell r="AU18">
            <v>0</v>
          </cell>
        </row>
        <row r="19">
          <cell r="B19">
            <v>9489</v>
          </cell>
          <cell r="C19" t="str">
            <v xml:space="preserve">BONOS TES. 10 A&amp;OS TRANSF. EXT.         </v>
          </cell>
          <cell r="D19" t="str">
            <v>S</v>
          </cell>
          <cell r="U19">
            <v>0</v>
          </cell>
          <cell r="V19">
            <v>0</v>
          </cell>
          <cell r="W19">
            <v>143.1104053831931</v>
          </cell>
          <cell r="X19">
            <v>212.3005495292127</v>
          </cell>
          <cell r="Y19">
            <v>209.1119908171965</v>
          </cell>
          <cell r="Z19">
            <v>184.29504350214441</v>
          </cell>
          <cell r="AA19">
            <v>128.25692084129102</v>
          </cell>
          <cell r="AB19">
            <v>79.617796850616088</v>
          </cell>
          <cell r="AC19">
            <v>71.716873471356053</v>
          </cell>
          <cell r="AD19">
            <v>44.837778697720303</v>
          </cell>
          <cell r="AE19">
            <v>42.574246295820288</v>
          </cell>
          <cell r="AF19">
            <v>51.482484250443321</v>
          </cell>
          <cell r="AG19">
            <v>48.268181390785678</v>
          </cell>
          <cell r="AH19">
            <v>35.351584890168397</v>
          </cell>
          <cell r="AI19">
            <v>29.727245811352986</v>
          </cell>
          <cell r="AJ19">
            <v>22.864720769178234</v>
          </cell>
          <cell r="AK19">
            <v>15.988730423995365</v>
          </cell>
          <cell r="AL19">
            <v>8.8543899056476025</v>
          </cell>
          <cell r="AM19">
            <v>0</v>
          </cell>
          <cell r="AN19">
            <v>0</v>
          </cell>
          <cell r="AO19">
            <v>0</v>
          </cell>
          <cell r="AP19">
            <v>0</v>
          </cell>
          <cell r="AQ19">
            <v>0</v>
          </cell>
          <cell r="AR19">
            <v>0</v>
          </cell>
          <cell r="AS19">
            <v>0</v>
          </cell>
          <cell r="AT19">
            <v>0</v>
          </cell>
          <cell r="AU19">
            <v>0</v>
          </cell>
        </row>
        <row r="20">
          <cell r="A20" t="str">
            <v>BX84</v>
          </cell>
          <cell r="B20">
            <v>9489</v>
          </cell>
          <cell r="C20" t="str">
            <v xml:space="preserve">BONOS TES. 10 A&amp;OS TRANSF. EXT.         </v>
          </cell>
          <cell r="D20" t="str">
            <v>S</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row>
        <row r="21">
          <cell r="A21" t="str">
            <v>BX87</v>
          </cell>
          <cell r="B21">
            <v>2281</v>
          </cell>
          <cell r="C21" t="str">
            <v>BONEX 87</v>
          </cell>
          <cell r="D21" t="str">
            <v>N</v>
          </cell>
          <cell r="U21">
            <v>0</v>
          </cell>
          <cell r="V21">
            <v>0</v>
          </cell>
          <cell r="W21">
            <v>9.3504500000000004</v>
          </cell>
          <cell r="X21">
            <v>8.4875250150753594</v>
          </cell>
          <cell r="Y21">
            <v>6.8281875000000003</v>
          </cell>
          <cell r="Z21">
            <v>7.2251875228426305</v>
          </cell>
          <cell r="AA21">
            <v>10.05953751497008</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row>
        <row r="22">
          <cell r="A22" t="str">
            <v>BX89</v>
          </cell>
          <cell r="B22">
            <v>2284</v>
          </cell>
          <cell r="C22" t="str">
            <v>BONEX 89</v>
          </cell>
          <cell r="D22" t="str">
            <v>N</v>
          </cell>
          <cell r="U22">
            <v>0</v>
          </cell>
          <cell r="V22">
            <v>0</v>
          </cell>
          <cell r="W22">
            <v>379.03109999999998</v>
          </cell>
          <cell r="X22">
            <v>376.24455</v>
          </cell>
          <cell r="Y22">
            <v>309.43770004123689</v>
          </cell>
          <cell r="Z22">
            <v>265.2601125075837</v>
          </cell>
          <cell r="AA22">
            <v>228.98977502538037</v>
          </cell>
          <cell r="AB22">
            <v>222.94001253493079</v>
          </cell>
          <cell r="AC22">
            <v>250.36072503575065</v>
          </cell>
          <cell r="AD22">
            <v>158.84614999999999</v>
          </cell>
          <cell r="AE22">
            <v>166.92112499999999</v>
          </cell>
          <cell r="AF22">
            <v>160.94555</v>
          </cell>
          <cell r="AG22">
            <v>71.378975025125726</v>
          </cell>
          <cell r="AH22">
            <v>63.734575035176057</v>
          </cell>
          <cell r="AI22">
            <v>62.877012499999999</v>
          </cell>
          <cell r="AJ22">
            <v>62.930762537313178</v>
          </cell>
          <cell r="AK22">
            <v>0</v>
          </cell>
          <cell r="AL22">
            <v>0</v>
          </cell>
          <cell r="AM22">
            <v>0</v>
          </cell>
          <cell r="AN22">
            <v>0</v>
          </cell>
          <cell r="AO22">
            <v>0</v>
          </cell>
          <cell r="AP22">
            <v>0</v>
          </cell>
          <cell r="AQ22">
            <v>0</v>
          </cell>
          <cell r="AR22">
            <v>0</v>
          </cell>
          <cell r="AS22">
            <v>0</v>
          </cell>
          <cell r="AT22">
            <v>0</v>
          </cell>
          <cell r="AU22">
            <v>0</v>
          </cell>
        </row>
        <row r="23">
          <cell r="A23" t="str">
            <v>BX92</v>
          </cell>
          <cell r="B23">
            <v>2217</v>
          </cell>
          <cell r="C23" t="str">
            <v>BONEX 92</v>
          </cell>
          <cell r="D23" t="str">
            <v>N</v>
          </cell>
          <cell r="U23">
            <v>0</v>
          </cell>
          <cell r="V23">
            <v>0</v>
          </cell>
          <cell r="W23">
            <v>21.221025000000001</v>
          </cell>
          <cell r="X23">
            <v>62.465100022247313</v>
          </cell>
          <cell r="Y23">
            <v>74.166375000000002</v>
          </cell>
          <cell r="Z23">
            <v>47.040374999999969</v>
          </cell>
          <cell r="AA23">
            <v>38.388674999999999</v>
          </cell>
          <cell r="AB23">
            <v>28.2533125</v>
          </cell>
          <cell r="AC23">
            <v>31.408437535787701</v>
          </cell>
          <cell r="AD23">
            <v>29.983874994871737</v>
          </cell>
          <cell r="AE23">
            <v>58.657312517623346</v>
          </cell>
          <cell r="AF23">
            <v>39.502699999999997</v>
          </cell>
          <cell r="AG23">
            <v>33.84995</v>
          </cell>
          <cell r="AH23">
            <v>35.838099999999997</v>
          </cell>
          <cell r="AI23">
            <v>53.84225</v>
          </cell>
          <cell r="AJ23">
            <v>53.319412497420011</v>
          </cell>
          <cell r="AK23">
            <v>57.117900010319829</v>
          </cell>
          <cell r="AL23">
            <v>56.971874999999997</v>
          </cell>
          <cell r="AM23">
            <v>57.492337512846646</v>
          </cell>
          <cell r="AN23">
            <v>38.783925025536178</v>
          </cell>
          <cell r="AO23">
            <v>24.337524999999999</v>
          </cell>
          <cell r="AP23">
            <v>25.079174999999999</v>
          </cell>
          <cell r="AQ23">
            <v>25.770800000000001</v>
          </cell>
          <cell r="AR23">
            <v>8.3167875000000002</v>
          </cell>
          <cell r="AS23">
            <v>2.2541125000000002</v>
          </cell>
          <cell r="AT23">
            <v>1.9016375000000001</v>
          </cell>
          <cell r="AU23">
            <v>4.6581374999999996</v>
          </cell>
        </row>
        <row r="24">
          <cell r="A24" t="str">
            <v>PRE1</v>
          </cell>
          <cell r="B24">
            <v>2217</v>
          </cell>
          <cell r="C24" t="str">
            <v>BOCON PREV 1ra Serie en Pesos</v>
          </cell>
          <cell r="D24" t="str">
            <v>S</v>
          </cell>
          <cell r="U24">
            <v>0</v>
          </cell>
          <cell r="V24">
            <v>0</v>
          </cell>
          <cell r="W24">
            <v>205.67353528288183</v>
          </cell>
          <cell r="X24">
            <v>196.9822072091103</v>
          </cell>
          <cell r="Y24">
            <v>311.74470242406881</v>
          </cell>
          <cell r="Z24">
            <v>355.57247734320003</v>
          </cell>
          <cell r="AA24">
            <v>276.16824352532183</v>
          </cell>
          <cell r="AB24">
            <v>248.6262671849916</v>
          </cell>
          <cell r="AC24">
            <v>226.85664297149262</v>
          </cell>
          <cell r="AD24">
            <v>182.30890196390291</v>
          </cell>
          <cell r="AE24">
            <v>173.24247459879879</v>
          </cell>
          <cell r="AF24">
            <v>153.68723103931464</v>
          </cell>
          <cell r="AG24">
            <v>133.53176672429188</v>
          </cell>
          <cell r="AH24">
            <v>123.42036924735869</v>
          </cell>
          <cell r="AI24">
            <v>129.35293225021559</v>
          </cell>
          <cell r="AJ24">
            <v>104.7144933633522</v>
          </cell>
          <cell r="AK24">
            <v>27.590088430486666</v>
          </cell>
          <cell r="AL24">
            <v>21.700465284162618</v>
          </cell>
          <cell r="AM24">
            <v>15.008984766588066</v>
          </cell>
          <cell r="AN24">
            <v>17.612274395363666</v>
          </cell>
          <cell r="AO24">
            <v>9.734632204868749</v>
          </cell>
          <cell r="AP24">
            <v>2.2373436316585753</v>
          </cell>
          <cell r="AQ24">
            <v>0</v>
          </cell>
          <cell r="AR24">
            <v>0</v>
          </cell>
          <cell r="AS24">
            <v>0</v>
          </cell>
          <cell r="AT24">
            <v>0</v>
          </cell>
          <cell r="AU24">
            <v>0</v>
          </cell>
        </row>
        <row r="25">
          <cell r="A25" t="str">
            <v>PRE1</v>
          </cell>
          <cell r="B25">
            <v>2187</v>
          </cell>
          <cell r="C25" t="str">
            <v>BOCON PREV 1ra Serie en Pesos</v>
          </cell>
          <cell r="D25" t="str">
            <v>S</v>
          </cell>
          <cell r="U25">
            <v>0</v>
          </cell>
          <cell r="V25">
            <v>0</v>
          </cell>
          <cell r="W25">
            <v>2.3038658940948337E-2</v>
          </cell>
          <cell r="X25">
            <v>2.523938294560436E-2</v>
          </cell>
          <cell r="Y25">
            <v>1.8936424431240398E-2</v>
          </cell>
          <cell r="Z25">
            <v>1.8139495200000001E-2</v>
          </cell>
          <cell r="AA25">
            <v>1.5736328582611266E-2</v>
          </cell>
          <cell r="AB25">
            <v>1.4712232716904229E-2</v>
          </cell>
          <cell r="AC25">
            <v>1.3687651585391317E-2</v>
          </cell>
          <cell r="AD25">
            <v>1.26630321757012E-2</v>
          </cell>
          <cell r="AE25">
            <v>1.1638430651296688E-2</v>
          </cell>
          <cell r="AF25">
            <v>1.0613822086615285E-2</v>
          </cell>
          <cell r="AG25">
            <v>9.2050570558027713E-3</v>
          </cell>
          <cell r="AH25">
            <v>7.5027180759329234E-3</v>
          </cell>
          <cell r="AI25">
            <v>6.6051531127683492E-3</v>
          </cell>
          <cell r="AJ25">
            <v>5.7075898973190037E-3</v>
          </cell>
          <cell r="AK25">
            <v>4.8100172107110491E-3</v>
          </cell>
          <cell r="AL25">
            <v>3.9124644145231485E-3</v>
          </cell>
          <cell r="AM25">
            <v>3.0148983998087467E-3</v>
          </cell>
          <cell r="AN25">
            <v>2.1173225197377282E-3</v>
          </cell>
          <cell r="AO25">
            <v>6.5709899813249967E-4</v>
          </cell>
          <cell r="AP25">
            <v>1.735723869596492E-4</v>
          </cell>
          <cell r="AQ25">
            <v>0</v>
          </cell>
          <cell r="AR25">
            <v>0</v>
          </cell>
          <cell r="AS25">
            <v>0</v>
          </cell>
          <cell r="AT25">
            <v>0</v>
          </cell>
          <cell r="AU25">
            <v>0</v>
          </cell>
        </row>
        <row r="26">
          <cell r="B26">
            <v>2197</v>
          </cell>
          <cell r="C26" t="str">
            <v xml:space="preserve">BOCON PREV. PESOS 1 RA. (C.G.)          </v>
          </cell>
          <cell r="D26" t="str">
            <v>S</v>
          </cell>
          <cell r="U26">
            <v>0</v>
          </cell>
          <cell r="V26">
            <v>0</v>
          </cell>
          <cell r="W26">
            <v>205.65049662394088</v>
          </cell>
          <cell r="X26">
            <v>196.95696782616469</v>
          </cell>
          <cell r="Y26">
            <v>311.72576599963759</v>
          </cell>
          <cell r="Z26">
            <v>355.55433784800005</v>
          </cell>
          <cell r="AA26">
            <v>276.15250719673924</v>
          </cell>
          <cell r="AB26">
            <v>248.6115549522747</v>
          </cell>
          <cell r="AC26">
            <v>226.84295531990722</v>
          </cell>
          <cell r="AD26">
            <v>182.2962389317272</v>
          </cell>
          <cell r="AE26">
            <v>173.2308361681475</v>
          </cell>
          <cell r="AF26">
            <v>153.67661721722803</v>
          </cell>
          <cell r="AG26">
            <v>133.52256166723609</v>
          </cell>
          <cell r="AH26">
            <v>123.41286652928277</v>
          </cell>
          <cell r="AI26">
            <v>129.34632709710283</v>
          </cell>
          <cell r="AJ26">
            <v>104.70878577345489</v>
          </cell>
          <cell r="AK26">
            <v>27.585278413275955</v>
          </cell>
          <cell r="AL26">
            <v>21.696552819748096</v>
          </cell>
          <cell r="AM26">
            <v>15.005969868188258</v>
          </cell>
          <cell r="AN26">
            <v>17.610157072843929</v>
          </cell>
          <cell r="AO26">
            <v>9.7339751058706163</v>
          </cell>
          <cell r="AP26">
            <v>2.2371700592716155</v>
          </cell>
          <cell r="AQ26">
            <v>0</v>
          </cell>
          <cell r="AR26">
            <v>0</v>
          </cell>
          <cell r="AS26">
            <v>0</v>
          </cell>
          <cell r="AT26">
            <v>0</v>
          </cell>
          <cell r="AU26">
            <v>0</v>
          </cell>
        </row>
        <row r="27">
          <cell r="A27" t="str">
            <v>PRE3</v>
          </cell>
          <cell r="B27">
            <v>2197</v>
          </cell>
          <cell r="C27" t="str">
            <v xml:space="preserve">BOCON PREV. PESOS 1 RA. (C.G.)          </v>
          </cell>
          <cell r="D27" t="str">
            <v>S</v>
          </cell>
          <cell r="U27">
            <v>0</v>
          </cell>
          <cell r="V27">
            <v>0</v>
          </cell>
          <cell r="W27">
            <v>138.27726668789532</v>
          </cell>
          <cell r="X27">
            <v>136.94579846639999</v>
          </cell>
          <cell r="Y27">
            <v>142.4424755885702</v>
          </cell>
          <cell r="Z27">
            <v>162.95844650552496</v>
          </cell>
          <cell r="AA27">
            <v>166.42591635208527</v>
          </cell>
          <cell r="AB27">
            <v>151.69442132172085</v>
          </cell>
          <cell r="AC27">
            <v>170.0050342625095</v>
          </cell>
          <cell r="AD27">
            <v>170.51639870442258</v>
          </cell>
          <cell r="AE27">
            <v>202.54976664982192</v>
          </cell>
          <cell r="AF27">
            <v>213.48579125123487</v>
          </cell>
          <cell r="AG27">
            <v>231.95638217689208</v>
          </cell>
          <cell r="AH27">
            <v>237.40036818207108</v>
          </cell>
          <cell r="AI27">
            <v>162.03077692352116</v>
          </cell>
          <cell r="AJ27">
            <v>114.3636832408515</v>
          </cell>
          <cell r="AK27">
            <v>81.172695582596688</v>
          </cell>
          <cell r="AL27">
            <v>88.841254550176842</v>
          </cell>
          <cell r="AM27">
            <v>72.529222275395128</v>
          </cell>
          <cell r="AN27">
            <v>14.881230765723632</v>
          </cell>
          <cell r="AO27">
            <v>12.86529466162713</v>
          </cell>
          <cell r="AP27">
            <v>10.388212515884016</v>
          </cell>
          <cell r="AQ27">
            <v>9.5318826853067922</v>
          </cell>
          <cell r="AR27">
            <v>7.394010028629558</v>
          </cell>
          <cell r="AS27">
            <v>1.6218540970966444</v>
          </cell>
          <cell r="AT27">
            <v>1.2124419147370549</v>
          </cell>
          <cell r="AU27">
            <v>0.49788992713624453</v>
          </cell>
        </row>
        <row r="28">
          <cell r="A28" t="str">
            <v>PRE3</v>
          </cell>
          <cell r="B28">
            <v>2216</v>
          </cell>
          <cell r="C28" t="str">
            <v>BOCON PREV 2da Serie en Pesos</v>
          </cell>
          <cell r="D28" t="str">
            <v>S</v>
          </cell>
          <cell r="U28">
            <v>0</v>
          </cell>
          <cell r="V28">
            <v>0</v>
          </cell>
          <cell r="W28">
            <v>7.9485566761410636E-2</v>
          </cell>
          <cell r="X28">
            <v>7.4956789600000004E-2</v>
          </cell>
          <cell r="Y28">
            <v>6.2488730499964347E-2</v>
          </cell>
          <cell r="Z28">
            <v>5.5546068549881547E-2</v>
          </cell>
          <cell r="AA28">
            <v>4.5863159744192791E-2</v>
          </cell>
          <cell r="AB28">
            <v>4.6244212946003053E-2</v>
          </cell>
          <cell r="AC28">
            <v>4.2774697057151707E-2</v>
          </cell>
          <cell r="AD28">
            <v>3.5308680110445113E-2</v>
          </cell>
          <cell r="AE28">
            <v>3.4950964169199995E-2</v>
          </cell>
          <cell r="AF28">
            <v>2.8850106780748248E-2</v>
          </cell>
          <cell r="AG28">
            <v>2.7049842369820023E-2</v>
          </cell>
          <cell r="AH28">
            <v>2.5249594402704679E-2</v>
          </cell>
          <cell r="AI28">
            <v>2.3449352599367684E-2</v>
          </cell>
          <cell r="AJ28">
            <v>1.5320459115946714E-2</v>
          </cell>
          <cell r="AK28">
            <v>1.6165906451203388E-2</v>
          </cell>
          <cell r="AL28">
            <v>1.2772472482089424E-2</v>
          </cell>
          <cell r="AM28">
            <v>9.4762558732886075E-3</v>
          </cell>
          <cell r="AN28">
            <v>8.4263360182032267E-3</v>
          </cell>
          <cell r="AO28">
            <v>5.4159345394905033E-3</v>
          </cell>
          <cell r="AP28">
            <v>4.645052082300892E-3</v>
          </cell>
          <cell r="AQ28">
            <v>3.8741710984272182E-3</v>
          </cell>
          <cell r="AR28">
            <v>3.1032901145535445E-3</v>
          </cell>
          <cell r="AS28">
            <v>2.3324091306845744E-3</v>
          </cell>
          <cell r="AT28">
            <v>1.5615281468132525E-3</v>
          </cell>
          <cell r="AU28">
            <v>7.906471629440001E-4</v>
          </cell>
        </row>
        <row r="29">
          <cell r="B29">
            <v>2226</v>
          </cell>
          <cell r="C29" t="str">
            <v xml:space="preserve">BOCON PREV. PESOS 2 DA.(C.G.)           </v>
          </cell>
          <cell r="D29" t="str">
            <v>S</v>
          </cell>
          <cell r="U29">
            <v>0</v>
          </cell>
          <cell r="V29">
            <v>0</v>
          </cell>
          <cell r="W29">
            <v>138.27726668789532</v>
          </cell>
          <cell r="X29">
            <v>136.94579846639999</v>
          </cell>
          <cell r="Y29">
            <v>142.4424755885702</v>
          </cell>
          <cell r="Z29">
            <v>162.95844650552496</v>
          </cell>
          <cell r="AA29">
            <v>166.42591635208527</v>
          </cell>
          <cell r="AB29">
            <v>151.69442132172085</v>
          </cell>
          <cell r="AC29">
            <v>170.0050342625095</v>
          </cell>
          <cell r="AD29">
            <v>170.51639870442258</v>
          </cell>
          <cell r="AE29">
            <v>202.54976664982192</v>
          </cell>
          <cell r="AF29">
            <v>213.48579125123487</v>
          </cell>
          <cell r="AG29">
            <v>231.95638217689208</v>
          </cell>
          <cell r="AH29">
            <v>237.40036818207108</v>
          </cell>
          <cell r="AI29">
            <v>162.03077692352116</v>
          </cell>
          <cell r="AJ29">
            <v>114.3636832408515</v>
          </cell>
          <cell r="AK29">
            <v>81.172695582596688</v>
          </cell>
          <cell r="AL29">
            <v>88.841254550176842</v>
          </cell>
          <cell r="AM29">
            <v>72.529222275395128</v>
          </cell>
          <cell r="AN29">
            <v>14.881230765723632</v>
          </cell>
          <cell r="AO29">
            <v>12.86529466162713</v>
          </cell>
          <cell r="AP29">
            <v>10.388212515884016</v>
          </cell>
          <cell r="AQ29">
            <v>9.5318826853067922</v>
          </cell>
          <cell r="AR29">
            <v>7.3909067385150049</v>
          </cell>
          <cell r="AS29">
            <v>1.6195216879659597</v>
          </cell>
          <cell r="AT29">
            <v>1.2108803865902416</v>
          </cell>
          <cell r="AU29">
            <v>0.4970992799733005</v>
          </cell>
        </row>
        <row r="30">
          <cell r="A30" t="str">
            <v>PRE2</v>
          </cell>
          <cell r="B30">
            <v>2226</v>
          </cell>
          <cell r="C30" t="str">
            <v xml:space="preserve">BOCON PREV. PESOS 2 DA.(C.G.)           </v>
          </cell>
          <cell r="D30" t="str">
            <v>S</v>
          </cell>
          <cell r="U30">
            <v>0</v>
          </cell>
          <cell r="V30">
            <v>0</v>
          </cell>
          <cell r="W30">
            <v>0</v>
          </cell>
          <cell r="X30">
            <v>1565.3216989660257</v>
          </cell>
          <cell r="Y30">
            <v>1514.9941540178386</v>
          </cell>
          <cell r="Z30">
            <v>1354.6168357502841</v>
          </cell>
          <cell r="AA30">
            <v>1282.5610040053834</v>
          </cell>
          <cell r="AB30">
            <v>1098.6633780679233</v>
          </cell>
          <cell r="AC30">
            <v>784.01224403706215</v>
          </cell>
          <cell r="AD30">
            <v>628.03143395651261</v>
          </cell>
          <cell r="AE30">
            <v>657.98108539131363</v>
          </cell>
          <cell r="AF30">
            <v>715.97910611821169</v>
          </cell>
          <cell r="AG30">
            <v>438.74624255149718</v>
          </cell>
          <cell r="AH30">
            <v>406.47000373317286</v>
          </cell>
          <cell r="AI30">
            <v>295.72528668897297</v>
          </cell>
          <cell r="AJ30">
            <v>252.31900660929699</v>
          </cell>
          <cell r="AK30">
            <v>214.31827435925919</v>
          </cell>
          <cell r="AL30">
            <v>128.42649525116616</v>
          </cell>
          <cell r="AM30">
            <v>102.50982307609179</v>
          </cell>
          <cell r="AN30">
            <v>54.710166118093419</v>
          </cell>
          <cell r="AO30">
            <v>31.817462034383883</v>
          </cell>
          <cell r="AP30">
            <v>8.3217604414754405</v>
          </cell>
          <cell r="AQ30">
            <v>0</v>
          </cell>
          <cell r="AR30">
            <v>0</v>
          </cell>
          <cell r="AS30">
            <v>0</v>
          </cell>
          <cell r="AT30">
            <v>0</v>
          </cell>
          <cell r="AU30">
            <v>0</v>
          </cell>
        </row>
        <row r="31">
          <cell r="A31" t="str">
            <v>PRE2</v>
          </cell>
          <cell r="B31">
            <v>42226</v>
          </cell>
          <cell r="C31" t="str">
            <v xml:space="preserve">BOCON PREV. PESOS 2DA. SERIE CG.        </v>
          </cell>
          <cell r="D31" t="str">
            <v>S</v>
          </cell>
          <cell r="U31">
            <v>0</v>
          </cell>
          <cell r="V31">
            <v>0</v>
          </cell>
          <cell r="W31">
            <v>1550.3942502075381</v>
          </cell>
          <cell r="X31">
            <v>1565.3216989660257</v>
          </cell>
          <cell r="Y31">
            <v>1514.9941540178386</v>
          </cell>
          <cell r="Z31">
            <v>1354.6168357502841</v>
          </cell>
          <cell r="AA31">
            <v>1282.5610040053834</v>
          </cell>
          <cell r="AB31">
            <v>1098.6633780679233</v>
          </cell>
          <cell r="AC31">
            <v>784.01224403706215</v>
          </cell>
          <cell r="AD31">
            <v>628.03143395651261</v>
          </cell>
          <cell r="AE31">
            <v>657.98108539131363</v>
          </cell>
          <cell r="AF31">
            <v>715.97910611821169</v>
          </cell>
          <cell r="AG31">
            <v>438.74624255149718</v>
          </cell>
          <cell r="AH31">
            <v>406.47000373317286</v>
          </cell>
          <cell r="AI31">
            <v>295.72528668897297</v>
          </cell>
          <cell r="AJ31">
            <v>252.31900660929699</v>
          </cell>
          <cell r="AK31">
            <v>214.31827435925919</v>
          </cell>
          <cell r="AL31">
            <v>128.42649525116616</v>
          </cell>
          <cell r="AM31">
            <v>102.50982307609179</v>
          </cell>
          <cell r="AN31">
            <v>54.710166118093419</v>
          </cell>
          <cell r="AO31">
            <v>31.817462034383883</v>
          </cell>
          <cell r="AP31">
            <v>8.3217604414754405</v>
          </cell>
          <cell r="AQ31">
            <v>0</v>
          </cell>
          <cell r="AR31">
            <v>0</v>
          </cell>
          <cell r="AS31">
            <v>0</v>
          </cell>
          <cell r="AT31">
            <v>0</v>
          </cell>
          <cell r="AU31">
            <v>0</v>
          </cell>
        </row>
        <row r="32">
          <cell r="A32" t="str">
            <v>PRE2</v>
          </cell>
          <cell r="B32">
            <v>2186</v>
          </cell>
          <cell r="C32" t="str">
            <v>BOCON PREV 1ra Serie en Dólares</v>
          </cell>
          <cell r="D32" t="str">
            <v>S</v>
          </cell>
          <cell r="U32">
            <v>0</v>
          </cell>
          <cell r="V32">
            <v>0</v>
          </cell>
          <cell r="W32">
            <v>0.38712341840351533</v>
          </cell>
          <cell r="X32">
            <v>0.36690980791901467</v>
          </cell>
          <cell r="Y32">
            <v>0.3668780944270999</v>
          </cell>
          <cell r="Z32">
            <v>0.3715305801892767</v>
          </cell>
          <cell r="AA32">
            <v>0.33467859854663007</v>
          </cell>
          <cell r="AB32">
            <v>0.312427875835458</v>
          </cell>
          <cell r="AC32">
            <v>0.27840188268653859</v>
          </cell>
          <cell r="AD32">
            <v>0.28202223640614654</v>
          </cell>
          <cell r="AE32">
            <v>0.25121785620610121</v>
          </cell>
          <cell r="AF32">
            <v>0.21706648118746769</v>
          </cell>
          <cell r="AG32">
            <v>0.22391895633814574</v>
          </cell>
          <cell r="AH32">
            <v>0.1641408758452759</v>
          </cell>
          <cell r="AI32">
            <v>0.14548149374095179</v>
          </cell>
          <cell r="AJ32">
            <v>0.13971694979173382</v>
          </cell>
          <cell r="AK32">
            <v>0.13539626767609142</v>
          </cell>
          <cell r="AL32">
            <v>9.9317049250245523E-2</v>
          </cell>
          <cell r="AM32">
            <v>6.5782239734685805E-2</v>
          </cell>
          <cell r="AN32">
            <v>4.9041726428290092E-2</v>
          </cell>
          <cell r="AO32">
            <v>2.9373756343461274E-2</v>
          </cell>
          <cell r="AP32">
            <v>1.9315951637247721E-2</v>
          </cell>
          <cell r="AQ32">
            <v>0</v>
          </cell>
          <cell r="AR32">
            <v>0</v>
          </cell>
          <cell r="AS32">
            <v>0</v>
          </cell>
          <cell r="AT32">
            <v>0</v>
          </cell>
          <cell r="AU32">
            <v>0</v>
          </cell>
        </row>
        <row r="33">
          <cell r="A33" t="str">
            <v>PRE4</v>
          </cell>
          <cell r="B33">
            <v>2186</v>
          </cell>
          <cell r="C33" t="str">
            <v xml:space="preserve">BOCON PREV. U$S (JUB) 1 RA. (C.G.)      </v>
          </cell>
          <cell r="D33" t="str">
            <v>S</v>
          </cell>
          <cell r="U33">
            <v>0</v>
          </cell>
          <cell r="V33">
            <v>0</v>
          </cell>
          <cell r="W33">
            <v>1550.0071267891346</v>
          </cell>
          <cell r="X33">
            <v>1564.9547891581067</v>
          </cell>
          <cell r="Y33">
            <v>1514.6272759234114</v>
          </cell>
          <cell r="Z33">
            <v>1354.2453051700948</v>
          </cell>
          <cell r="AA33">
            <v>1282.2263254068368</v>
          </cell>
          <cell r="AB33">
            <v>1098.3509501920878</v>
          </cell>
          <cell r="AC33">
            <v>783.73384215437557</v>
          </cell>
          <cell r="AD33">
            <v>627.74941172010642</v>
          </cell>
          <cell r="AE33">
            <v>657.72986753510747</v>
          </cell>
          <cell r="AF33">
            <v>715.76203963702426</v>
          </cell>
          <cell r="AG33">
            <v>438.52232359515904</v>
          </cell>
          <cell r="AH33">
            <v>406.30586285732761</v>
          </cell>
          <cell r="AI33">
            <v>295.57980519523204</v>
          </cell>
          <cell r="AJ33">
            <v>252.17928965950526</v>
          </cell>
          <cell r="AK33">
            <v>214.18287809158309</v>
          </cell>
          <cell r="AL33">
            <v>128.32717820191593</v>
          </cell>
          <cell r="AM33">
            <v>102.4440408363571</v>
          </cell>
          <cell r="AN33">
            <v>54.661124391665126</v>
          </cell>
          <cell r="AO33">
            <v>31.788088278040423</v>
          </cell>
          <cell r="AP33">
            <v>8.3024444898381926</v>
          </cell>
          <cell r="AQ33">
            <v>0</v>
          </cell>
          <cell r="AR33">
            <v>0</v>
          </cell>
          <cell r="AS33">
            <v>0</v>
          </cell>
          <cell r="AT33">
            <v>0</v>
          </cell>
          <cell r="AU33">
            <v>0</v>
          </cell>
        </row>
        <row r="34">
          <cell r="A34" t="str">
            <v>PRE4</v>
          </cell>
          <cell r="B34">
            <v>2196</v>
          </cell>
          <cell r="C34" t="str">
            <v xml:space="preserve">BOCON PREV. U$S 1 RA. (C.G.)            </v>
          </cell>
          <cell r="D34" t="str">
            <v>S</v>
          </cell>
          <cell r="U34">
            <v>0</v>
          </cell>
          <cell r="V34">
            <v>0</v>
          </cell>
          <cell r="W34">
            <v>355.6318734823912</v>
          </cell>
          <cell r="X34">
            <v>462.39245547071079</v>
          </cell>
          <cell r="Y34">
            <v>493.70423316679995</v>
          </cell>
          <cell r="Z34">
            <v>635.78139504284093</v>
          </cell>
          <cell r="AA34">
            <v>704.70693869680815</v>
          </cell>
          <cell r="AB34">
            <v>625.59243261635015</v>
          </cell>
          <cell r="AC34">
            <v>600.66556435373968</v>
          </cell>
          <cell r="AD34">
            <v>572.87909715673027</v>
          </cell>
          <cell r="AE34">
            <v>580.6491928636724</v>
          </cell>
          <cell r="AF34">
            <v>699.33303255400324</v>
          </cell>
          <cell r="AG34">
            <v>562.40370118964097</v>
          </cell>
          <cell r="AH34">
            <v>600.01572511117888</v>
          </cell>
          <cell r="AI34">
            <v>613.78277312293392</v>
          </cell>
          <cell r="AJ34">
            <v>650.38798148966862</v>
          </cell>
          <cell r="AK34">
            <v>601.47833220853113</v>
          </cell>
          <cell r="AL34">
            <v>509.69170125212776</v>
          </cell>
          <cell r="AM34">
            <v>496.61436628292711</v>
          </cell>
          <cell r="AN34">
            <v>118.14745864392287</v>
          </cell>
          <cell r="AO34">
            <v>134.83636429318545</v>
          </cell>
          <cell r="AP34">
            <v>103.15204051644737</v>
          </cell>
          <cell r="AQ34">
            <v>82.153992868464357</v>
          </cell>
          <cell r="AR34">
            <v>59.70336672133427</v>
          </cell>
          <cell r="AS34">
            <v>39.753061399815472</v>
          </cell>
          <cell r="AT34">
            <v>21.863015484410663</v>
          </cell>
          <cell r="AU34">
            <v>19.925972037170045</v>
          </cell>
        </row>
        <row r="35">
          <cell r="A35" t="str">
            <v>PRE4</v>
          </cell>
          <cell r="B35">
            <v>2225</v>
          </cell>
          <cell r="C35" t="str">
            <v>BOCON PREV 2ra Serie en Dólares</v>
          </cell>
          <cell r="D35" t="str">
            <v>S</v>
          </cell>
          <cell r="U35">
            <v>0</v>
          </cell>
          <cell r="V35">
            <v>0</v>
          </cell>
          <cell r="W35">
            <v>355.31780573331673</v>
          </cell>
          <cell r="X35">
            <v>462.15645721660314</v>
          </cell>
          <cell r="Y35">
            <v>493.47592237799995</v>
          </cell>
          <cell r="Z35">
            <v>635.56268582138648</v>
          </cell>
          <cell r="AA35">
            <v>704.49713364924492</v>
          </cell>
          <cell r="AB35">
            <v>625.3968146586152</v>
          </cell>
          <cell r="AC35">
            <v>600.50457932381971</v>
          </cell>
          <cell r="AD35">
            <v>572.68838738052125</v>
          </cell>
          <cell r="AE35">
            <v>580.47303223033055</v>
          </cell>
          <cell r="AF35">
            <v>699.17370497754496</v>
          </cell>
          <cell r="AG35">
            <v>562.24371917021756</v>
          </cell>
          <cell r="AH35">
            <v>599.88978761197347</v>
          </cell>
          <cell r="AI35">
            <v>613.66379288285339</v>
          </cell>
          <cell r="AJ35">
            <v>650.28571473597822</v>
          </cell>
          <cell r="AK35">
            <v>601.35541386217415</v>
          </cell>
          <cell r="AL35">
            <v>509.60060798706644</v>
          </cell>
          <cell r="AM35">
            <v>496.54424645644224</v>
          </cell>
          <cell r="AN35">
            <v>118.08323545850683</v>
          </cell>
          <cell r="AO35">
            <v>134.77851906056432</v>
          </cell>
          <cell r="AP35">
            <v>103.04432861408044</v>
          </cell>
          <cell r="AQ35">
            <v>82.074971718577316</v>
          </cell>
          <cell r="AR35">
            <v>59.640069167598213</v>
          </cell>
          <cell r="AS35">
            <v>39.701625249770451</v>
          </cell>
          <cell r="AT35">
            <v>21.827727516580712</v>
          </cell>
          <cell r="AU35">
            <v>19.907933925492603</v>
          </cell>
        </row>
        <row r="36">
          <cell r="A36" t="str">
            <v>PRO1</v>
          </cell>
          <cell r="B36">
            <v>2225</v>
          </cell>
          <cell r="C36" t="str">
            <v xml:space="preserve">BOCON PREV. U$S 2 DA.(C.G.)             </v>
          </cell>
          <cell r="D36" t="str">
            <v>S</v>
          </cell>
          <cell r="U36">
            <v>0</v>
          </cell>
          <cell r="V36">
            <v>0</v>
          </cell>
          <cell r="W36">
            <v>0.31406774907445562</v>
          </cell>
          <cell r="X36">
            <v>0.23599825410764941</v>
          </cell>
          <cell r="Y36">
            <v>0.22831078879999997</v>
          </cell>
          <cell r="Z36">
            <v>0.21870922145440974</v>
          </cell>
          <cell r="AA36">
            <v>0.20980504756328203</v>
          </cell>
          <cell r="AB36">
            <v>0.19561795773496518</v>
          </cell>
          <cell r="AC36">
            <v>0.16098502992000002</v>
          </cell>
          <cell r="AD36">
            <v>0.19070977620897384</v>
          </cell>
          <cell r="AE36">
            <v>0.17616063334180859</v>
          </cell>
          <cell r="AF36">
            <v>0.15932757645825563</v>
          </cell>
          <cell r="AG36">
            <v>0.15998201942342721</v>
          </cell>
          <cell r="AH36">
            <v>0.1259374992054125</v>
          </cell>
          <cell r="AI36">
            <v>0.11898024008056997</v>
          </cell>
          <cell r="AJ36">
            <v>0.10226675369043607</v>
          </cell>
          <cell r="AK36">
            <v>0.12291834635701811</v>
          </cell>
          <cell r="AL36">
            <v>9.1093265061302234E-2</v>
          </cell>
          <cell r="AM36">
            <v>7.0119826484852071E-2</v>
          </cell>
          <cell r="AN36">
            <v>6.4223185416037928E-2</v>
          </cell>
          <cell r="AO36">
            <v>5.7845232621119701E-2</v>
          </cell>
          <cell r="AP36">
            <v>0.10771190236692944</v>
          </cell>
          <cell r="AQ36">
            <v>7.9021149887034542E-2</v>
          </cell>
          <cell r="AR36">
            <v>6.3297553736058582E-2</v>
          </cell>
          <cell r="AS36">
            <v>5.1436150045022277E-2</v>
          </cell>
          <cell r="AT36">
            <v>3.5287967829951028E-2</v>
          </cell>
          <cell r="AU36">
            <v>1.8038111677439999E-2</v>
          </cell>
        </row>
        <row r="37">
          <cell r="A37" t="str">
            <v>PRO2</v>
          </cell>
          <cell r="B37">
            <v>2215</v>
          </cell>
          <cell r="C37" t="str">
            <v xml:space="preserve">BOCON PREV. U$S 2 DA.(JUB)(C.G.)        </v>
          </cell>
          <cell r="D37" t="str">
            <v>S</v>
          </cell>
          <cell r="U37">
            <v>0</v>
          </cell>
          <cell r="V37">
            <v>0</v>
          </cell>
          <cell r="W37">
            <v>0</v>
          </cell>
          <cell r="X37">
            <v>319.94406000719999</v>
          </cell>
          <cell r="Y37">
            <v>304.74520650882749</v>
          </cell>
          <cell r="Z37">
            <v>432.91690192109849</v>
          </cell>
          <cell r="AA37">
            <v>360.77039853873129</v>
          </cell>
          <cell r="AB37">
            <v>276.21334344216604</v>
          </cell>
          <cell r="AC37">
            <v>304.0276951406849</v>
          </cell>
          <cell r="AD37">
            <v>199.03200187901808</v>
          </cell>
          <cell r="AE37">
            <v>251.40645197446426</v>
          </cell>
          <cell r="AF37">
            <v>204.76455491109652</v>
          </cell>
          <cell r="AG37">
            <v>148.61575508691905</v>
          </cell>
          <cell r="AH37">
            <v>160.73200776946325</v>
          </cell>
          <cell r="AI37">
            <v>153.78423343155427</v>
          </cell>
          <cell r="AJ37">
            <v>242.76310516138528</v>
          </cell>
          <cell r="AK37">
            <v>223.47044248046302</v>
          </cell>
          <cell r="AL37">
            <v>177.27396768557816</v>
          </cell>
          <cell r="AM37">
            <v>219.48456380904238</v>
          </cell>
          <cell r="AN37">
            <v>46.068187816573683</v>
          </cell>
          <cell r="AO37">
            <v>55.966508721519396</v>
          </cell>
          <cell r="AP37">
            <v>47.131356354414478</v>
          </cell>
          <cell r="AQ37">
            <v>37.206999417191689</v>
          </cell>
          <cell r="AR37">
            <v>24.254778694223436</v>
          </cell>
          <cell r="AS37">
            <v>18.086855764567773</v>
          </cell>
          <cell r="AT37">
            <v>8.3048441010685483</v>
          </cell>
          <cell r="AU37">
            <v>0</v>
          </cell>
        </row>
        <row r="38">
          <cell r="A38" t="str">
            <v>PRE6</v>
          </cell>
          <cell r="B38">
            <v>42225</v>
          </cell>
          <cell r="C38" t="str">
            <v xml:space="preserve">BOCON PREV. (U$S) 2DA. SERIE CG.        </v>
          </cell>
          <cell r="D38" t="str">
            <v>S</v>
          </cell>
          <cell r="U38">
            <v>0</v>
          </cell>
          <cell r="V38">
            <v>0</v>
          </cell>
          <cell r="W38">
            <v>0</v>
          </cell>
          <cell r="X38">
            <v>0</v>
          </cell>
          <cell r="Y38">
            <v>0</v>
          </cell>
          <cell r="Z38">
            <v>0</v>
          </cell>
          <cell r="AA38">
            <v>0</v>
          </cell>
          <cell r="AB38">
            <v>0</v>
          </cell>
          <cell r="AC38">
            <v>0</v>
          </cell>
          <cell r="AD38">
            <v>0</v>
          </cell>
          <cell r="AE38">
            <v>4.5968249754000006E-3</v>
          </cell>
          <cell r="AF38">
            <v>4.6316267130000009E-3</v>
          </cell>
          <cell r="AG38">
            <v>6.2814124594199994E-2</v>
          </cell>
          <cell r="AH38">
            <v>4.6999045086000002E-3</v>
          </cell>
          <cell r="AI38">
            <v>2.1236626564999996E-2</v>
          </cell>
          <cell r="AJ38">
            <v>6.2811730129999993E-2</v>
          </cell>
          <cell r="AK38">
            <v>0.2001978781066</v>
          </cell>
          <cell r="AL38">
            <v>5.889547648E-2</v>
          </cell>
          <cell r="AM38">
            <v>7.4845076058000004E-2</v>
          </cell>
          <cell r="AN38">
            <v>5.9736444480000005E-2</v>
          </cell>
          <cell r="AO38">
            <v>6.013614112E-2</v>
          </cell>
          <cell r="AP38">
            <v>5.9918402702071362E-2</v>
          </cell>
          <cell r="AQ38">
            <v>5.7633733707145904E-2</v>
          </cell>
          <cell r="AR38">
            <v>5.8205709883968865E-2</v>
          </cell>
          <cell r="AS38">
            <v>1.5446095878456847E-2</v>
          </cell>
          <cell r="AT38">
            <v>4.4107662688475109E-17</v>
          </cell>
          <cell r="AU38">
            <v>0</v>
          </cell>
        </row>
        <row r="39">
          <cell r="A39" t="str">
            <v>PRO1</v>
          </cell>
          <cell r="B39">
            <v>2129</v>
          </cell>
          <cell r="C39" t="str">
            <v>BONOS CONSOLIDACION 1ra Serie en Pesos</v>
          </cell>
          <cell r="D39" t="str">
            <v>S</v>
          </cell>
          <cell r="U39">
            <v>0</v>
          </cell>
          <cell r="V39">
            <v>0</v>
          </cell>
          <cell r="W39">
            <v>1011.5531358799999</v>
          </cell>
          <cell r="X39">
            <v>981.52352355959999</v>
          </cell>
          <cell r="Y39">
            <v>1048.6829933656909</v>
          </cell>
          <cell r="Z39">
            <v>999.20392174954986</v>
          </cell>
          <cell r="AA39">
            <v>861.62512085463584</v>
          </cell>
          <cell r="AB39">
            <v>704.08403833040995</v>
          </cell>
          <cell r="AC39">
            <v>1013.1409356702302</v>
          </cell>
          <cell r="AD39">
            <v>976.71584408615058</v>
          </cell>
          <cell r="AE39">
            <v>963.11537391673107</v>
          </cell>
          <cell r="AF39">
            <v>949.50854555525166</v>
          </cell>
          <cell r="AG39">
            <v>831.7372098815905</v>
          </cell>
          <cell r="AH39">
            <v>784.70031390058853</v>
          </cell>
          <cell r="AI39">
            <v>627.462319371185</v>
          </cell>
          <cell r="AJ39">
            <v>625.07998322320418</v>
          </cell>
          <cell r="AK39">
            <v>627.31008561053875</v>
          </cell>
          <cell r="AL39">
            <v>581.18509686522395</v>
          </cell>
          <cell r="AM39">
            <v>518.59056906166779</v>
          </cell>
          <cell r="AN39">
            <v>491.99294052866492</v>
          </cell>
          <cell r="AO39">
            <v>458.55621563250696</v>
          </cell>
          <cell r="AP39">
            <v>423.51630399142596</v>
          </cell>
          <cell r="AQ39">
            <v>19.825629465669323</v>
          </cell>
          <cell r="AR39">
            <v>17.521386520047237</v>
          </cell>
          <cell r="AS39">
            <v>19.162377265422119</v>
          </cell>
          <cell r="AT39">
            <v>13.880028796105936</v>
          </cell>
          <cell r="AU39">
            <v>0</v>
          </cell>
        </row>
        <row r="40">
          <cell r="A40" t="str">
            <v>PRO5</v>
          </cell>
          <cell r="B40">
            <v>2209</v>
          </cell>
          <cell r="C40" t="str">
            <v>BONOS CONSOLIDACION 1ra Serie en Pesos</v>
          </cell>
          <cell r="D40" t="str">
            <v>S</v>
          </cell>
          <cell r="U40">
            <v>0</v>
          </cell>
          <cell r="V40">
            <v>0</v>
          </cell>
          <cell r="W40">
            <v>1011.5531358799999</v>
          </cell>
          <cell r="X40">
            <v>981.52352355959999</v>
          </cell>
          <cell r="Y40">
            <v>1048.6829933656909</v>
          </cell>
          <cell r="Z40">
            <v>999.20392174954986</v>
          </cell>
          <cell r="AA40">
            <v>861.62512085463584</v>
          </cell>
          <cell r="AB40">
            <v>704.08403833040995</v>
          </cell>
          <cell r="AC40">
            <v>1013.1409356702302</v>
          </cell>
          <cell r="AD40">
            <v>976.71584408615058</v>
          </cell>
          <cell r="AE40">
            <v>963.11537391673107</v>
          </cell>
          <cell r="AF40">
            <v>949.50854555525166</v>
          </cell>
          <cell r="AG40">
            <v>831.7372098815905</v>
          </cell>
          <cell r="AH40">
            <v>784.70031390058853</v>
          </cell>
          <cell r="AI40">
            <v>627.462319371185</v>
          </cell>
          <cell r="AJ40">
            <v>625.07998322320418</v>
          </cell>
          <cell r="AK40">
            <v>627.31008561053875</v>
          </cell>
          <cell r="AL40">
            <v>581.18509686522395</v>
          </cell>
          <cell r="AM40">
            <v>518.59056906166779</v>
          </cell>
          <cell r="AN40">
            <v>491.99294052866492</v>
          </cell>
          <cell r="AO40">
            <v>458.55621563250696</v>
          </cell>
          <cell r="AP40">
            <v>423.51630399142596</v>
          </cell>
          <cell r="AQ40">
            <v>19.825629465669323</v>
          </cell>
          <cell r="AR40">
            <v>17.521386520047237</v>
          </cell>
          <cell r="AS40">
            <v>19.162377265422119</v>
          </cell>
          <cell r="AT40">
            <v>13.880028796105936</v>
          </cell>
          <cell r="AU40">
            <v>8.1826418917578412</v>
          </cell>
        </row>
        <row r="41">
          <cell r="A41" t="str">
            <v>PRO6</v>
          </cell>
          <cell r="B41">
            <v>2209</v>
          </cell>
          <cell r="C41" t="str">
            <v>BONOS CONSOLIDACION 1ra Serie en Pesos</v>
          </cell>
          <cell r="D41" t="str">
            <v>S</v>
          </cell>
          <cell r="U41">
            <v>0</v>
          </cell>
          <cell r="V41">
            <v>0</v>
          </cell>
          <cell r="W41">
            <v>0</v>
          </cell>
          <cell r="X41">
            <v>0</v>
          </cell>
          <cell r="Y41">
            <v>0</v>
          </cell>
          <cell r="Z41">
            <v>0</v>
          </cell>
          <cell r="AA41">
            <v>0</v>
          </cell>
          <cell r="AB41">
            <v>0</v>
          </cell>
          <cell r="AC41">
            <v>0</v>
          </cell>
          <cell r="AD41">
            <v>0</v>
          </cell>
          <cell r="AE41">
            <v>0</v>
          </cell>
          <cell r="AF41">
            <v>0</v>
          </cell>
          <cell r="AG41">
            <v>0</v>
          </cell>
          <cell r="AH41">
            <v>1.05</v>
          </cell>
          <cell r="AI41">
            <v>9.0109999999999996E-2</v>
          </cell>
          <cell r="AJ41">
            <v>0.79226099999999999</v>
          </cell>
          <cell r="AK41">
            <v>2.0316880025773352</v>
          </cell>
          <cell r="AL41">
            <v>4.4362170000000001</v>
          </cell>
          <cell r="AM41">
            <v>6.6319700000000221</v>
          </cell>
          <cell r="AN41">
            <v>12.807052002398089</v>
          </cell>
          <cell r="AO41">
            <v>13.555734019728645</v>
          </cell>
          <cell r="AP41">
            <v>23.856722000000001</v>
          </cell>
          <cell r="AQ41">
            <v>24.872774399999919</v>
          </cell>
          <cell r="AR41">
            <v>38.917493160000106</v>
          </cell>
          <cell r="AS41">
            <v>24.435922719999954</v>
          </cell>
          <cell r="AT41">
            <v>18.010175399999927</v>
          </cell>
          <cell r="AU41">
            <v>0</v>
          </cell>
        </row>
        <row r="42">
          <cell r="A42" t="str">
            <v>PRO2</v>
          </cell>
          <cell r="B42">
            <v>42209</v>
          </cell>
          <cell r="C42" t="str">
            <v xml:space="preserve">BONO CONSOLIDACION 1 SERIE $            </v>
          </cell>
          <cell r="D42" t="str">
            <v>S</v>
          </cell>
          <cell r="V42">
            <v>0</v>
          </cell>
          <cell r="W42">
            <v>313.10264128417919</v>
          </cell>
          <cell r="X42">
            <v>319.94406000719999</v>
          </cell>
          <cell r="Y42">
            <v>304.74520650882749</v>
          </cell>
          <cell r="Z42">
            <v>432.91690192109849</v>
          </cell>
          <cell r="AA42">
            <v>360.77039853873129</v>
          </cell>
          <cell r="AB42">
            <v>276.21334344216604</v>
          </cell>
          <cell r="AC42">
            <v>304.0276951406849</v>
          </cell>
          <cell r="AD42">
            <v>199.03200187901808</v>
          </cell>
          <cell r="AE42">
            <v>251.40645197446426</v>
          </cell>
          <cell r="AF42">
            <v>204.76455491109652</v>
          </cell>
          <cell r="AG42">
            <v>148.61575508691905</v>
          </cell>
          <cell r="AH42">
            <v>160.73200776946325</v>
          </cell>
          <cell r="AI42">
            <v>153.78423343155427</v>
          </cell>
          <cell r="AJ42">
            <v>242.76310516138528</v>
          </cell>
          <cell r="AK42">
            <v>223.47044248046302</v>
          </cell>
          <cell r="AL42">
            <v>177.27396768557816</v>
          </cell>
          <cell r="AM42">
            <v>219.48456380904238</v>
          </cell>
          <cell r="AN42">
            <v>46.068187816573683</v>
          </cell>
          <cell r="AO42">
            <v>55.966508721519396</v>
          </cell>
          <cell r="AP42">
            <v>47.131356354414478</v>
          </cell>
          <cell r="AQ42">
            <v>37.206999417191689</v>
          </cell>
          <cell r="AR42">
            <v>24.254778694223436</v>
          </cell>
          <cell r="AS42">
            <v>18.086855764567773</v>
          </cell>
          <cell r="AT42">
            <v>8.3048441010685483</v>
          </cell>
          <cell r="AU42">
            <v>0</v>
          </cell>
        </row>
        <row r="43">
          <cell r="A43" t="str">
            <v>PRO8</v>
          </cell>
          <cell r="B43">
            <v>2208</v>
          </cell>
          <cell r="C43" t="str">
            <v>BONOS CONSOLIDACION 1ra Serie en Dólares</v>
          </cell>
          <cell r="D43" t="str">
            <v>S</v>
          </cell>
          <cell r="U43">
            <v>0</v>
          </cell>
          <cell r="V43">
            <v>0</v>
          </cell>
          <cell r="W43">
            <v>313.10264128417919</v>
          </cell>
          <cell r="X43">
            <v>319.94406000719999</v>
          </cell>
          <cell r="Y43">
            <v>304.74520650882749</v>
          </cell>
          <cell r="Z43">
            <v>432.91690192109849</v>
          </cell>
          <cell r="AA43">
            <v>360.77039853873129</v>
          </cell>
          <cell r="AB43">
            <v>276.21334344216604</v>
          </cell>
          <cell r="AC43">
            <v>304.0276951406849</v>
          </cell>
          <cell r="AD43">
            <v>199.03200187901808</v>
          </cell>
          <cell r="AE43">
            <v>251.40645197446426</v>
          </cell>
          <cell r="AF43">
            <v>204.76455491109652</v>
          </cell>
          <cell r="AG43">
            <v>148.61575508691905</v>
          </cell>
          <cell r="AH43">
            <v>160.73200776946325</v>
          </cell>
          <cell r="AI43">
            <v>153.78423343155427</v>
          </cell>
          <cell r="AJ43">
            <v>242.76310516138528</v>
          </cell>
          <cell r="AK43">
            <v>223.47044248046302</v>
          </cell>
          <cell r="AL43">
            <v>177.27396768557816</v>
          </cell>
          <cell r="AM43">
            <v>219.48456380904238</v>
          </cell>
          <cell r="AN43">
            <v>46.068187816573683</v>
          </cell>
          <cell r="AO43">
            <v>55.966508721519396</v>
          </cell>
          <cell r="AP43">
            <v>47.131356354414478</v>
          </cell>
          <cell r="AQ43">
            <v>37.206999417191689</v>
          </cell>
          <cell r="AR43">
            <v>24.254778694223436</v>
          </cell>
          <cell r="AS43">
            <v>18.086855764567773</v>
          </cell>
          <cell r="AT43">
            <v>8.3048441010685483</v>
          </cell>
          <cell r="AU43">
            <v>12.865641004713567</v>
          </cell>
        </row>
        <row r="44">
          <cell r="A44" t="str">
            <v>PRO9</v>
          </cell>
          <cell r="B44">
            <v>2208</v>
          </cell>
          <cell r="C44" t="str">
            <v>BONOS CONSOLIDACION 1ra Serie en Dólares</v>
          </cell>
          <cell r="D44" t="str">
            <v>S</v>
          </cell>
          <cell r="U44">
            <v>0</v>
          </cell>
          <cell r="V44">
            <v>0</v>
          </cell>
          <cell r="W44">
            <v>313.10264128417919</v>
          </cell>
          <cell r="X44">
            <v>319.94406000719999</v>
          </cell>
          <cell r="Y44">
            <v>304.74520650882749</v>
          </cell>
          <cell r="Z44">
            <v>432.91690192109849</v>
          </cell>
          <cell r="AA44">
            <v>360.77039853873129</v>
          </cell>
          <cell r="AB44">
            <v>276.21334344216604</v>
          </cell>
          <cell r="AC44">
            <v>304.0276951406849</v>
          </cell>
          <cell r="AD44">
            <v>199.03200187901808</v>
          </cell>
          <cell r="AE44">
            <v>251.40645197446426</v>
          </cell>
          <cell r="AF44">
            <v>204.76455491109652</v>
          </cell>
          <cell r="AG44">
            <v>148.61575508691905</v>
          </cell>
          <cell r="AH44">
            <v>160.73200776946325</v>
          </cell>
          <cell r="AI44">
            <v>153.78423343155427</v>
          </cell>
          <cell r="AJ44">
            <v>242.76310516138528</v>
          </cell>
          <cell r="AK44">
            <v>223.47044248046302</v>
          </cell>
          <cell r="AL44">
            <v>177.27396768557816</v>
          </cell>
          <cell r="AM44">
            <v>219.48456380904238</v>
          </cell>
          <cell r="AN44">
            <v>46.068187816573683</v>
          </cell>
          <cell r="AO44">
            <v>55.966508721519396</v>
          </cell>
          <cell r="AP44">
            <v>47.131356354414478</v>
          </cell>
          <cell r="AQ44">
            <v>0</v>
          </cell>
          <cell r="AR44">
            <v>0.711426</v>
          </cell>
          <cell r="AS44">
            <v>8.1182000000000004E-2</v>
          </cell>
          <cell r="AT44">
            <v>6.9409999999999999E-2</v>
          </cell>
          <cell r="AU44">
            <v>0</v>
          </cell>
        </row>
        <row r="45">
          <cell r="A45" t="str">
            <v>PRO3</v>
          </cell>
          <cell r="B45">
            <v>42208</v>
          </cell>
          <cell r="C45" t="str">
            <v xml:space="preserve">BONO CONSL. (U$S) ESCRIT. 1RA. SERIE    </v>
          </cell>
          <cell r="D45" t="str">
            <v>S</v>
          </cell>
          <cell r="V45">
            <v>0</v>
          </cell>
          <cell r="W45">
            <v>0</v>
          </cell>
          <cell r="X45">
            <v>0</v>
          </cell>
          <cell r="Y45">
            <v>0</v>
          </cell>
          <cell r="Z45">
            <v>0</v>
          </cell>
          <cell r="AA45">
            <v>0</v>
          </cell>
          <cell r="AB45">
            <v>0</v>
          </cell>
          <cell r="AC45">
            <v>0</v>
          </cell>
          <cell r="AD45">
            <v>0</v>
          </cell>
          <cell r="AE45">
            <v>4.5968249754000006E-3</v>
          </cell>
          <cell r="AF45">
            <v>4.6316267130000009E-3</v>
          </cell>
          <cell r="AG45">
            <v>6.2814124594199994E-2</v>
          </cell>
          <cell r="AH45">
            <v>4.6999045086000002E-3</v>
          </cell>
          <cell r="AI45">
            <v>2.1236626564999996E-2</v>
          </cell>
          <cell r="AJ45">
            <v>6.2811730129999993E-2</v>
          </cell>
          <cell r="AK45">
            <v>0.2001978781066</v>
          </cell>
          <cell r="AL45">
            <v>5.889547648E-2</v>
          </cell>
          <cell r="AM45">
            <v>7.4845076058000004E-2</v>
          </cell>
          <cell r="AN45">
            <v>5.9736444480000005E-2</v>
          </cell>
          <cell r="AO45">
            <v>6.013614112E-2</v>
          </cell>
          <cell r="AP45">
            <v>5.9918402702071362E-2</v>
          </cell>
          <cell r="AQ45">
            <v>5.7633733707145904E-2</v>
          </cell>
          <cell r="AR45">
            <v>5.8205709883968865E-2</v>
          </cell>
          <cell r="AS45">
            <v>1.5446095878456847E-2</v>
          </cell>
          <cell r="AT45">
            <v>4.4104759658636767E-17</v>
          </cell>
          <cell r="AU45">
            <v>0</v>
          </cell>
        </row>
        <row r="46">
          <cell r="A46" t="str">
            <v>BIHD</v>
          </cell>
          <cell r="B46">
            <v>2130</v>
          </cell>
          <cell r="C46" t="str">
            <v>BONOS CONSOLIDACION 2da Serie en Pesos</v>
          </cell>
          <cell r="D46" t="str">
            <v>S</v>
          </cell>
          <cell r="U46">
            <v>0</v>
          </cell>
          <cell r="V46">
            <v>0</v>
          </cell>
          <cell r="W46">
            <v>0</v>
          </cell>
          <cell r="X46">
            <v>0</v>
          </cell>
          <cell r="Y46">
            <v>0</v>
          </cell>
          <cell r="Z46">
            <v>0</v>
          </cell>
          <cell r="AA46">
            <v>0</v>
          </cell>
          <cell r="AB46">
            <v>0</v>
          </cell>
          <cell r="AC46">
            <v>0</v>
          </cell>
          <cell r="AD46">
            <v>0</v>
          </cell>
          <cell r="AE46">
            <v>4.5968249754000006E-3</v>
          </cell>
          <cell r="AF46">
            <v>4.6316267130000009E-3</v>
          </cell>
          <cell r="AG46">
            <v>6.2814124594199994E-2</v>
          </cell>
          <cell r="AH46">
            <v>4.6999045086000002E-3</v>
          </cell>
          <cell r="AI46">
            <v>2.1236626564999996E-2</v>
          </cell>
          <cell r="AJ46">
            <v>6.2811730129999993E-2</v>
          </cell>
          <cell r="AK46">
            <v>0.2001978781066</v>
          </cell>
          <cell r="AL46">
            <v>5.889547648E-2</v>
          </cell>
          <cell r="AM46">
            <v>7.4845076058000004E-2</v>
          </cell>
          <cell r="AN46">
            <v>5.9736444480000005E-2</v>
          </cell>
          <cell r="AO46">
            <v>6.013614112E-2</v>
          </cell>
          <cell r="AP46">
            <v>5.9918402702071362E-2</v>
          </cell>
          <cell r="AQ46">
            <v>5.7633733707145904E-2</v>
          </cell>
          <cell r="AR46">
            <v>5.8205709883968865E-2</v>
          </cell>
          <cell r="AS46">
            <v>1.5446095878456847E-2</v>
          </cell>
          <cell r="AT46">
            <v>4.4104759658636767E-17</v>
          </cell>
          <cell r="AU46">
            <v>4.5211495420572796E-3</v>
          </cell>
        </row>
        <row r="47">
          <cell r="A47" t="str">
            <v>FERRO</v>
          </cell>
          <cell r="B47">
            <v>2130</v>
          </cell>
          <cell r="C47" t="str">
            <v>BONOS CONSOLIDACION 2da Serie en Pesos</v>
          </cell>
          <cell r="D47" t="str">
            <v>S</v>
          </cell>
          <cell r="U47">
            <v>0</v>
          </cell>
          <cell r="V47">
            <v>0</v>
          </cell>
          <cell r="W47">
            <v>0</v>
          </cell>
          <cell r="X47">
            <v>0</v>
          </cell>
          <cell r="Y47">
            <v>0</v>
          </cell>
          <cell r="Z47">
            <v>0</v>
          </cell>
          <cell r="AA47">
            <v>0.03</v>
          </cell>
          <cell r="AB47">
            <v>0.03</v>
          </cell>
          <cell r="AC47">
            <v>0.03</v>
          </cell>
          <cell r="AD47">
            <v>0.03</v>
          </cell>
          <cell r="AE47">
            <v>0.03</v>
          </cell>
          <cell r="AF47">
            <v>0.03</v>
          </cell>
          <cell r="AG47">
            <v>0.03</v>
          </cell>
          <cell r="AH47">
            <v>0.03</v>
          </cell>
          <cell r="AI47">
            <v>0.03</v>
          </cell>
          <cell r="AJ47">
            <v>0.03</v>
          </cell>
          <cell r="AK47">
            <v>0.03</v>
          </cell>
          <cell r="AL47">
            <v>0.03</v>
          </cell>
          <cell r="AM47">
            <v>0.03</v>
          </cell>
          <cell r="AN47">
            <v>0.03</v>
          </cell>
          <cell r="AO47">
            <v>0.03</v>
          </cell>
          <cell r="AP47">
            <v>0.03</v>
          </cell>
          <cell r="AQ47">
            <v>0.03</v>
          </cell>
          <cell r="AR47">
            <v>0.03</v>
          </cell>
          <cell r="AS47">
            <v>0.03</v>
          </cell>
          <cell r="AT47">
            <v>0.03</v>
          </cell>
          <cell r="AU47">
            <v>0</v>
          </cell>
        </row>
        <row r="48">
          <cell r="A48" t="str">
            <v>PRO4</v>
          </cell>
          <cell r="B48">
            <v>42130</v>
          </cell>
          <cell r="C48" t="str">
            <v xml:space="preserve">BONO CONSOL. ($) ESCRIT.  2 DA. SERIE   </v>
          </cell>
          <cell r="D48" t="str">
            <v>S</v>
          </cell>
          <cell r="U48">
            <v>0</v>
          </cell>
          <cell r="V48">
            <v>0</v>
          </cell>
          <cell r="W48">
            <v>0</v>
          </cell>
          <cell r="X48">
            <v>0</v>
          </cell>
          <cell r="Y48">
            <v>0</v>
          </cell>
          <cell r="Z48">
            <v>0</v>
          </cell>
          <cell r="AA48">
            <v>0</v>
          </cell>
          <cell r="AB48">
            <v>0</v>
          </cell>
          <cell r="AC48">
            <v>0.16531432060000001</v>
          </cell>
          <cell r="AD48">
            <v>3.91244624092</v>
          </cell>
          <cell r="AE48">
            <v>6.4310707104121558</v>
          </cell>
          <cell r="AF48">
            <v>7.4728956580491417</v>
          </cell>
          <cell r="AG48">
            <v>5.0996061358522091</v>
          </cell>
          <cell r="AH48">
            <v>6.9812167767410003</v>
          </cell>
          <cell r="AI48">
            <v>10.259108328562981</v>
          </cell>
          <cell r="AJ48">
            <v>13.07976840555</v>
          </cell>
          <cell r="AK48">
            <v>16.721844796986456</v>
          </cell>
          <cell r="AL48">
            <v>26.257733558587535</v>
          </cell>
          <cell r="AM48">
            <v>43.643355792949166</v>
          </cell>
          <cell r="AN48">
            <v>43.289319766131285</v>
          </cell>
          <cell r="AO48">
            <v>62.825711398827224</v>
          </cell>
          <cell r="AP48">
            <v>60.391025244598779</v>
          </cell>
          <cell r="AQ48">
            <v>22.701954165865722</v>
          </cell>
          <cell r="AR48">
            <v>21.72719583007256</v>
          </cell>
          <cell r="AS48">
            <v>14.107000190912448</v>
          </cell>
          <cell r="AT48">
            <v>16.611540701962799</v>
          </cell>
          <cell r="AU48">
            <v>0</v>
          </cell>
        </row>
        <row r="49">
          <cell r="A49" t="str">
            <v>BT01</v>
          </cell>
          <cell r="B49">
            <v>2129</v>
          </cell>
          <cell r="C49" t="str">
            <v>BONOS CONSOLIDACION 2da Serie en Dólares</v>
          </cell>
          <cell r="D49" t="str">
            <v>S</v>
          </cell>
          <cell r="U49">
            <v>0</v>
          </cell>
          <cell r="V49">
            <v>0</v>
          </cell>
          <cell r="W49">
            <v>0</v>
          </cell>
          <cell r="X49">
            <v>0</v>
          </cell>
          <cell r="Y49">
            <v>0</v>
          </cell>
          <cell r="Z49">
            <v>0</v>
          </cell>
          <cell r="AA49">
            <v>0</v>
          </cell>
          <cell r="AB49">
            <v>0</v>
          </cell>
          <cell r="AC49">
            <v>0.16531432060000001</v>
          </cell>
          <cell r="AD49">
            <v>3.91244624092</v>
          </cell>
          <cell r="AE49">
            <v>6.4310707104121558</v>
          </cell>
          <cell r="AF49">
            <v>7.4728956580491417</v>
          </cell>
          <cell r="AG49">
            <v>5.0996061358522091</v>
          </cell>
          <cell r="AH49">
            <v>6.9812167767410003</v>
          </cell>
          <cell r="AI49">
            <v>10.259108328562981</v>
          </cell>
          <cell r="AJ49">
            <v>13.07976840555</v>
          </cell>
          <cell r="AK49">
            <v>16.721844796986456</v>
          </cell>
          <cell r="AL49">
            <v>26.257733558587535</v>
          </cell>
          <cell r="AM49">
            <v>43.643355792949166</v>
          </cell>
          <cell r="AN49">
            <v>43.289319766131285</v>
          </cell>
          <cell r="AO49">
            <v>62.825711398827224</v>
          </cell>
          <cell r="AP49">
            <v>60.391025244598779</v>
          </cell>
          <cell r="AQ49">
            <v>22.701954165865722</v>
          </cell>
          <cell r="AR49">
            <v>21.72719583007256</v>
          </cell>
          <cell r="AS49">
            <v>14.107000190912448</v>
          </cell>
          <cell r="AT49">
            <v>16.611540701962799</v>
          </cell>
          <cell r="AU49">
            <v>17.829642585118481</v>
          </cell>
        </row>
        <row r="50">
          <cell r="A50" t="str">
            <v>BT02</v>
          </cell>
          <cell r="B50">
            <v>2129</v>
          </cell>
          <cell r="C50" t="str">
            <v>BONOS CONSOLIDACION 2da Serie en Dólares</v>
          </cell>
          <cell r="D50" t="str">
            <v>S</v>
          </cell>
          <cell r="U50">
            <v>0</v>
          </cell>
          <cell r="V50">
            <v>0</v>
          </cell>
          <cell r="W50">
            <v>0</v>
          </cell>
          <cell r="X50">
            <v>0</v>
          </cell>
          <cell r="Y50">
            <v>0</v>
          </cell>
          <cell r="Z50">
            <v>0</v>
          </cell>
          <cell r="AA50">
            <v>129.86100000000013</v>
          </cell>
          <cell r="AB50">
            <v>364.97300000000001</v>
          </cell>
          <cell r="AC50">
            <v>404.53199999999998</v>
          </cell>
          <cell r="AD50">
            <v>349.41300000000001</v>
          </cell>
          <cell r="AE50">
            <v>427.41699999999997</v>
          </cell>
          <cell r="AF50">
            <v>652.678</v>
          </cell>
          <cell r="AG50">
            <v>659.11800000000005</v>
          </cell>
          <cell r="AH50">
            <v>686.34299999999996</v>
          </cell>
          <cell r="AI50">
            <v>698.19500000000005</v>
          </cell>
          <cell r="AJ50">
            <v>747.68299999999999</v>
          </cell>
          <cell r="AK50">
            <v>764.26</v>
          </cell>
          <cell r="AL50">
            <v>753.17300000000034</v>
          </cell>
          <cell r="AM50">
            <v>742.46199999999999</v>
          </cell>
          <cell r="AN50">
            <v>713.89</v>
          </cell>
          <cell r="AO50">
            <v>491.34899999999999</v>
          </cell>
          <cell r="AP50">
            <v>488.66699999999997</v>
          </cell>
          <cell r="AQ50">
            <v>361.20400000000001</v>
          </cell>
          <cell r="AR50">
            <v>342.661</v>
          </cell>
          <cell r="AS50">
            <v>243.00200000000001</v>
          </cell>
          <cell r="AT50">
            <v>0</v>
          </cell>
          <cell r="AU50">
            <v>0</v>
          </cell>
        </row>
        <row r="51">
          <cell r="A51" t="str">
            <v>PRO5</v>
          </cell>
          <cell r="B51">
            <v>42129</v>
          </cell>
          <cell r="C51" t="str">
            <v xml:space="preserve">BONO CONSOL.(U$S) ESCRIT. 2 DA SERIE    </v>
          </cell>
          <cell r="D51" t="str">
            <v>S</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4.7534E-2</v>
          </cell>
          <cell r="AN51">
            <v>15.183881001472756</v>
          </cell>
          <cell r="AO51">
            <v>12.792199999999999</v>
          </cell>
          <cell r="AP51">
            <v>21.062260999999999</v>
          </cell>
          <cell r="AQ51">
            <v>20.818826880000017</v>
          </cell>
          <cell r="AR51">
            <v>16.538665199999929</v>
          </cell>
          <cell r="AS51">
            <v>10.838651999999914</v>
          </cell>
          <cell r="AT51">
            <v>0</v>
          </cell>
          <cell r="AU51">
            <v>0</v>
          </cell>
        </row>
        <row r="52">
          <cell r="A52" t="str">
            <v>BT03Flot</v>
          </cell>
          <cell r="B52">
            <v>2156</v>
          </cell>
          <cell r="C52" t="str">
            <v>BONOS CONSOLIDACION 3ra Serie en Pesos</v>
          </cell>
          <cell r="D52" t="str">
            <v>N</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4.7534E-2</v>
          </cell>
          <cell r="AN52">
            <v>15.183881001472756</v>
          </cell>
          <cell r="AO52">
            <v>12.792199999999999</v>
          </cell>
          <cell r="AP52">
            <v>21.062260999999999</v>
          </cell>
          <cell r="AQ52">
            <v>20.818826880000017</v>
          </cell>
          <cell r="AR52">
            <v>16.538665199999929</v>
          </cell>
          <cell r="AS52">
            <v>10.838651999999914</v>
          </cell>
          <cell r="AT52">
            <v>10.182811799999989</v>
          </cell>
          <cell r="AU52">
            <v>4.0573671600000001</v>
          </cell>
        </row>
        <row r="53">
          <cell r="A53" t="str">
            <v>BT04</v>
          </cell>
          <cell r="B53">
            <v>2156</v>
          </cell>
          <cell r="C53" t="str">
            <v>BONOS CONSOLIDACION 3ra Serie en Pesos</v>
          </cell>
          <cell r="D53" t="str">
            <v>N</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138.12399601058198</v>
          </cell>
          <cell r="AJ53">
            <v>224.79051798804807</v>
          </cell>
          <cell r="AK53">
            <v>241.7449</v>
          </cell>
          <cell r="AL53">
            <v>221.50846399617578</v>
          </cell>
          <cell r="AM53">
            <v>331.31151699999998</v>
          </cell>
          <cell r="AN53">
            <v>327.30173500000001</v>
          </cell>
          <cell r="AO53">
            <v>329.33452900103009</v>
          </cell>
          <cell r="AP53">
            <v>195.287995</v>
          </cell>
          <cell r="AQ53">
            <v>134.475695</v>
          </cell>
          <cell r="AR53">
            <v>130.90362099999999</v>
          </cell>
          <cell r="AS53">
            <v>78.915716000000003</v>
          </cell>
          <cell r="AT53">
            <v>86.583769000000004</v>
          </cell>
          <cell r="AU53">
            <v>0</v>
          </cell>
        </row>
        <row r="54">
          <cell r="A54" t="str">
            <v>PRO6</v>
          </cell>
          <cell r="B54">
            <v>42156</v>
          </cell>
          <cell r="C54" t="str">
            <v>BONOS CONSOLIDACION 3RA SERIE ($) ESCRIT</v>
          </cell>
          <cell r="D54" t="str">
            <v>N</v>
          </cell>
          <cell r="U54">
            <v>0</v>
          </cell>
          <cell r="V54">
            <v>0</v>
          </cell>
          <cell r="W54">
            <v>0</v>
          </cell>
          <cell r="X54">
            <v>0</v>
          </cell>
          <cell r="Y54">
            <v>0</v>
          </cell>
          <cell r="Z54">
            <v>0</v>
          </cell>
          <cell r="AA54">
            <v>0</v>
          </cell>
          <cell r="AB54">
            <v>0</v>
          </cell>
          <cell r="AC54">
            <v>0</v>
          </cell>
          <cell r="AD54">
            <v>0</v>
          </cell>
          <cell r="AE54">
            <v>0</v>
          </cell>
          <cell r="AF54">
            <v>0</v>
          </cell>
          <cell r="AG54">
            <v>0</v>
          </cell>
          <cell r="AH54">
            <v>1.05</v>
          </cell>
          <cell r="AI54">
            <v>9.0109999999999996E-2</v>
          </cell>
          <cell r="AJ54">
            <v>0.79226099999999999</v>
          </cell>
          <cell r="AK54">
            <v>2.0316880025773352</v>
          </cell>
          <cell r="AL54">
            <v>4.4362170000000001</v>
          </cell>
          <cell r="AM54">
            <v>6.6319700000000221</v>
          </cell>
          <cell r="AN54">
            <v>12.807052002398089</v>
          </cell>
          <cell r="AO54">
            <v>13.555734019728645</v>
          </cell>
          <cell r="AP54">
            <v>23.856722000000001</v>
          </cell>
          <cell r="AQ54">
            <v>24.872774399999919</v>
          </cell>
          <cell r="AR54">
            <v>38.917493160000106</v>
          </cell>
          <cell r="AS54">
            <v>24.435922719999954</v>
          </cell>
          <cell r="AT54">
            <v>18.010175399999927</v>
          </cell>
          <cell r="AU54">
            <v>0</v>
          </cell>
        </row>
        <row r="55">
          <cell r="A55" t="str">
            <v>BT06</v>
          </cell>
          <cell r="B55">
            <v>2155</v>
          </cell>
          <cell r="C55" t="str">
            <v>BONOS CONSOLIDACION 3ra Serie en Dólares</v>
          </cell>
          <cell r="D55" t="str">
            <v>N</v>
          </cell>
          <cell r="U55">
            <v>0</v>
          </cell>
          <cell r="V55">
            <v>0</v>
          </cell>
          <cell r="W55">
            <v>0</v>
          </cell>
          <cell r="X55">
            <v>0</v>
          </cell>
          <cell r="Y55">
            <v>0</v>
          </cell>
          <cell r="Z55">
            <v>0</v>
          </cell>
          <cell r="AA55">
            <v>0</v>
          </cell>
          <cell r="AB55">
            <v>0</v>
          </cell>
          <cell r="AC55">
            <v>0</v>
          </cell>
          <cell r="AD55">
            <v>0</v>
          </cell>
          <cell r="AE55">
            <v>0</v>
          </cell>
          <cell r="AF55">
            <v>0</v>
          </cell>
          <cell r="AG55">
            <v>0</v>
          </cell>
          <cell r="AH55">
            <v>1.05</v>
          </cell>
          <cell r="AI55">
            <v>9.0109999999999996E-2</v>
          </cell>
          <cell r="AJ55">
            <v>0.79226099999999999</v>
          </cell>
          <cell r="AK55">
            <v>2.0316880025773352</v>
          </cell>
          <cell r="AL55">
            <v>4.4362170000000001</v>
          </cell>
          <cell r="AM55">
            <v>6.6319700000000221</v>
          </cell>
          <cell r="AN55">
            <v>12.807052002398089</v>
          </cell>
          <cell r="AO55">
            <v>13.555734019728645</v>
          </cell>
          <cell r="AP55">
            <v>23.856722000000001</v>
          </cell>
          <cell r="AQ55">
            <v>24.872774399999919</v>
          </cell>
          <cell r="AR55">
            <v>38.917493160000106</v>
          </cell>
          <cell r="AS55">
            <v>24.435922719999954</v>
          </cell>
          <cell r="AT55">
            <v>18.010175399999927</v>
          </cell>
          <cell r="AU55">
            <v>18.0297348</v>
          </cell>
        </row>
        <row r="56">
          <cell r="A56" t="str">
            <v>BT27</v>
          </cell>
          <cell r="B56">
            <v>2155</v>
          </cell>
          <cell r="C56" t="str">
            <v>BONOS CONSOLIDACION 3ra Serie en Dólares</v>
          </cell>
          <cell r="D56" t="str">
            <v>N</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11.324999999999999</v>
          </cell>
          <cell r="AJ56">
            <v>11.324999999999999</v>
          </cell>
          <cell r="AK56">
            <v>0.70699999999999996</v>
          </cell>
          <cell r="AL56">
            <v>6.7070000000000034</v>
          </cell>
          <cell r="AM56">
            <v>6.7070000000000034</v>
          </cell>
          <cell r="AN56">
            <v>0.70699999999999996</v>
          </cell>
          <cell r="AO56">
            <v>0.70699999999999996</v>
          </cell>
          <cell r="AP56">
            <v>0.70699999999999996</v>
          </cell>
          <cell r="AQ56">
            <v>0.72</v>
          </cell>
          <cell r="AR56">
            <v>1</v>
          </cell>
          <cell r="AS56">
            <v>1.2999999999999999E-2</v>
          </cell>
          <cell r="AT56">
            <v>1.2999999999999999E-2</v>
          </cell>
          <cell r="AU56">
            <v>0</v>
          </cell>
        </row>
        <row r="57">
          <cell r="A57" t="str">
            <v>PRO7</v>
          </cell>
          <cell r="B57">
            <v>42155</v>
          </cell>
          <cell r="C57" t="str">
            <v xml:space="preserve">BONO CONSOLIDACION 3 SERIE U$S          </v>
          </cell>
          <cell r="D57" t="str">
            <v>N</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row>
        <row r="58">
          <cell r="A58" t="str">
            <v>PRO8</v>
          </cell>
          <cell r="B58">
            <v>2438</v>
          </cell>
          <cell r="C58" t="str">
            <v xml:space="preserve">BONOS CONSOLIDACION U$S ESCRIT.4TA.     </v>
          </cell>
          <cell r="D58" t="str">
            <v>S</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7.6166067490811892E-3</v>
          </cell>
        </row>
        <row r="59">
          <cell r="A59" t="str">
            <v>PRO9</v>
          </cell>
          <cell r="B59">
            <v>0</v>
          </cell>
          <cell r="C59" t="str">
            <v xml:space="preserve">BONOS CONSOLIDACION PESOS ESCRIT.5TA.S. </v>
          </cell>
          <cell r="D59" t="str">
            <v>N</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v>
          </cell>
          <cell r="AR59">
            <v>0.11062311000000001</v>
          </cell>
          <cell r="AS59">
            <v>0.11721012006767452</v>
          </cell>
          <cell r="AT59">
            <v>0.12768050575779077</v>
          </cell>
          <cell r="AU59">
            <v>4.658527495497463E-2</v>
          </cell>
        </row>
        <row r="60">
          <cell r="A60" t="str">
            <v>BTVAU$</v>
          </cell>
          <cell r="B60">
            <v>2441</v>
          </cell>
          <cell r="C60" t="str">
            <v xml:space="preserve">BONOS CONSOLIDACION PESOS ESCRIT.5TA.S. </v>
          </cell>
          <cell r="D60" t="str">
            <v>N</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0.711426</v>
          </cell>
          <cell r="AS60">
            <v>8.1182000000000004E-2</v>
          </cell>
          <cell r="AT60">
            <v>6.9409999999999999E-2</v>
          </cell>
          <cell r="AU60">
            <v>1.4599999999999999E-3</v>
          </cell>
        </row>
        <row r="61">
          <cell r="A61" t="str">
            <v>PRO7</v>
          </cell>
          <cell r="B61">
            <v>2441</v>
          </cell>
          <cell r="C61" t="str">
            <v xml:space="preserve">BONOS CONSOLIDACION PESOS ESCRIT.5TA.S. </v>
          </cell>
          <cell r="D61" t="str">
            <v>N</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17.605</v>
          </cell>
          <cell r="AK61">
            <v>38.192999999999998</v>
          </cell>
          <cell r="AL61">
            <v>61.671999999999997</v>
          </cell>
          <cell r="AM61">
            <v>30.948</v>
          </cell>
          <cell r="AN61">
            <v>48.759</v>
          </cell>
          <cell r="AO61">
            <v>40.109000000000002</v>
          </cell>
          <cell r="AP61">
            <v>123.86899999999999</v>
          </cell>
          <cell r="AQ61">
            <v>0</v>
          </cell>
          <cell r="AR61">
            <v>0.711426</v>
          </cell>
          <cell r="AS61">
            <v>8.1182000000000004E-2</v>
          </cell>
          <cell r="AT61">
            <v>6.9409999999999999E-2</v>
          </cell>
          <cell r="AU61">
            <v>1.4599999999999999E-3</v>
          </cell>
        </row>
        <row r="62">
          <cell r="A62" t="str">
            <v>PRO10</v>
          </cell>
          <cell r="B62">
            <v>42441</v>
          </cell>
          <cell r="C62" t="str">
            <v xml:space="preserve">BONO CONSOLIDACION 5 SERIE $            </v>
          </cell>
          <cell r="D62" t="str">
            <v>N</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2.8000000000000001E-2</v>
          </cell>
          <cell r="AR62">
            <v>4.6283999999999999E-2</v>
          </cell>
          <cell r="AS62">
            <v>2.6374000000000002E-2</v>
          </cell>
          <cell r="AT62">
            <v>11.567389</v>
          </cell>
          <cell r="AU62">
            <v>0</v>
          </cell>
        </row>
        <row r="63">
          <cell r="A63" t="str">
            <v>BP01/E600</v>
          </cell>
          <cell r="B63">
            <v>2440</v>
          </cell>
          <cell r="C63" t="str">
            <v xml:space="preserve">BONOS CONSOLIDACION U$S ESCRIT.5TA.S.   </v>
          </cell>
          <cell r="D63" t="str">
            <v>N</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2.8000000000000001E-2</v>
          </cell>
          <cell r="AR63">
            <v>4.6283999999999999E-2</v>
          </cell>
          <cell r="AS63">
            <v>2.6374000000000002E-2</v>
          </cell>
          <cell r="AT63">
            <v>11.567389</v>
          </cell>
          <cell r="AU63">
            <v>11.499563</v>
          </cell>
        </row>
        <row r="64">
          <cell r="A64" t="str">
            <v>BP01/E521</v>
          </cell>
          <cell r="B64">
            <v>2440</v>
          </cell>
          <cell r="C64" t="str">
            <v xml:space="preserve">BONOS CONSOLIDACION U$S ESCRIT.5TA.S.   </v>
          </cell>
          <cell r="D64" t="str">
            <v>N</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20.54</v>
          </cell>
          <cell r="AL64">
            <v>40.734999999999999</v>
          </cell>
          <cell r="AM64">
            <v>9.484</v>
          </cell>
          <cell r="AN64">
            <v>9.407</v>
          </cell>
          <cell r="AO64">
            <v>10.92</v>
          </cell>
          <cell r="AP64">
            <v>99.313999999999993</v>
          </cell>
          <cell r="AQ64">
            <v>2.8000000000000001E-2</v>
          </cell>
          <cell r="AR64">
            <v>4.6283999999999999E-2</v>
          </cell>
          <cell r="AS64">
            <v>2.6374000000000002E-2</v>
          </cell>
          <cell r="AT64">
            <v>11.567389</v>
          </cell>
          <cell r="AU64">
            <v>11.499563</v>
          </cell>
        </row>
        <row r="65">
          <cell r="A65" t="str">
            <v>BIHD</v>
          </cell>
          <cell r="B65">
            <v>42440</v>
          </cell>
          <cell r="C65" t="str">
            <v xml:space="preserve">BONO CONSOLIDACION 5 SERIE U$S          </v>
          </cell>
          <cell r="D65" t="str">
            <v>N</v>
          </cell>
          <cell r="U65">
            <v>0</v>
          </cell>
          <cell r="V65">
            <v>0</v>
          </cell>
          <cell r="W65">
            <v>1.1336422638577675</v>
          </cell>
          <cell r="X65">
            <v>6.6835632417107521E-3</v>
          </cell>
          <cell r="Y65">
            <v>6.7740633629812079E-3</v>
          </cell>
          <cell r="Z65">
            <v>6.8687006326526006E-3</v>
          </cell>
          <cell r="AA65">
            <v>6.9669472636741678E-3</v>
          </cell>
          <cell r="AB65">
            <v>3.6589638037176071</v>
          </cell>
          <cell r="AC65">
            <v>3.7110266053827639</v>
          </cell>
          <cell r="AD65">
            <v>1.1732656508120816</v>
          </cell>
          <cell r="AE65">
            <v>0.66436070831221483</v>
          </cell>
          <cell r="AF65">
            <v>0.67074871028319316</v>
          </cell>
          <cell r="AG65">
            <v>0.68293534546785617</v>
          </cell>
          <cell r="AH65">
            <v>0.66572538084399657</v>
          </cell>
          <cell r="AI65">
            <v>0.64851541255694778</v>
          </cell>
          <cell r="AJ65">
            <v>0.65003442339260409</v>
          </cell>
          <cell r="AK65">
            <v>0.61445983555309458</v>
          </cell>
          <cell r="AL65">
            <v>0.59723965673058466</v>
          </cell>
          <cell r="AM65">
            <v>0.58001947977179213</v>
          </cell>
          <cell r="AN65">
            <v>0.57614865739812826</v>
          </cell>
          <cell r="AO65">
            <v>0.55852001244988947</v>
          </cell>
          <cell r="AP65">
            <v>0.5408913800038474</v>
          </cell>
          <cell r="AQ65">
            <v>1.8096080166165044E-2</v>
          </cell>
          <cell r="AR65">
            <v>1.7486426128482661E-2</v>
          </cell>
          <cell r="AS65">
            <v>1.5934514701997721E-2</v>
          </cell>
          <cell r="AT65">
            <v>1.5358898631912683E-2</v>
          </cell>
          <cell r="AU65">
            <v>0</v>
          </cell>
        </row>
        <row r="66">
          <cell r="A66" t="str">
            <v>FERRO</v>
          </cell>
          <cell r="B66">
            <v>2193</v>
          </cell>
          <cell r="C66" t="str">
            <v>FERROBONOS</v>
          </cell>
          <cell r="D66" t="str">
            <v>N</v>
          </cell>
          <cell r="U66">
            <v>0</v>
          </cell>
          <cell r="V66">
            <v>0</v>
          </cell>
          <cell r="W66">
            <v>0</v>
          </cell>
          <cell r="X66">
            <v>0</v>
          </cell>
          <cell r="Y66">
            <v>0</v>
          </cell>
          <cell r="Z66">
            <v>0</v>
          </cell>
          <cell r="AA66">
            <v>0.03</v>
          </cell>
          <cell r="AB66">
            <v>0.03</v>
          </cell>
          <cell r="AC66">
            <v>0.03</v>
          </cell>
          <cell r="AD66">
            <v>0.03</v>
          </cell>
          <cell r="AE66">
            <v>0.03</v>
          </cell>
          <cell r="AF66">
            <v>0.03</v>
          </cell>
          <cell r="AG66">
            <v>0.03</v>
          </cell>
          <cell r="AH66">
            <v>0.03</v>
          </cell>
          <cell r="AI66">
            <v>0.03</v>
          </cell>
          <cell r="AJ66">
            <v>0.03</v>
          </cell>
          <cell r="AK66">
            <v>0.03</v>
          </cell>
          <cell r="AL66">
            <v>0.03</v>
          </cell>
          <cell r="AM66">
            <v>0.03</v>
          </cell>
          <cell r="AN66">
            <v>0.03</v>
          </cell>
          <cell r="AO66">
            <v>0.03</v>
          </cell>
          <cell r="AP66">
            <v>0.03</v>
          </cell>
          <cell r="AQ66">
            <v>0.03</v>
          </cell>
          <cell r="AR66">
            <v>0.03</v>
          </cell>
          <cell r="AS66">
            <v>0.03</v>
          </cell>
          <cell r="AT66">
            <v>0.03</v>
          </cell>
          <cell r="AU66">
            <v>0.03</v>
          </cell>
        </row>
        <row r="67">
          <cell r="A67" t="str">
            <v>BT98</v>
          </cell>
          <cell r="B67">
            <v>5301</v>
          </cell>
          <cell r="C67" t="str">
            <v xml:space="preserve">BONOS DEL TESORO ( BONTES ) V.13/12/98  </v>
          </cell>
          <cell r="D67" t="str">
            <v>N</v>
          </cell>
          <cell r="U67">
            <v>0</v>
          </cell>
          <cell r="V67">
            <v>0</v>
          </cell>
          <cell r="W67">
            <v>0</v>
          </cell>
          <cell r="X67">
            <v>0</v>
          </cell>
          <cell r="Y67">
            <v>38.5</v>
          </cell>
          <cell r="Z67">
            <v>327.84600000000012</v>
          </cell>
          <cell r="AA67">
            <v>309.51900000000001</v>
          </cell>
          <cell r="AB67">
            <v>346.68199999999996</v>
          </cell>
          <cell r="AC67">
            <v>194.364</v>
          </cell>
          <cell r="AD67">
            <v>390.95</v>
          </cell>
          <cell r="AE67">
            <v>433.3570000000002</v>
          </cell>
          <cell r="AF67">
            <v>510.93299999999999</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row>
        <row r="68">
          <cell r="A68" t="str">
            <v>BT01</v>
          </cell>
          <cell r="B68">
            <v>5305</v>
          </cell>
          <cell r="C68" t="str">
            <v xml:space="preserve">BONOS DEL TESORO (BONTES) 9,50 % V.2001 </v>
          </cell>
          <cell r="D68" t="str">
            <v>N</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147.59725699792969</v>
          </cell>
          <cell r="AJ68">
            <v>198.41945599801392</v>
          </cell>
          <cell r="AK68">
            <v>207.59359799794643</v>
          </cell>
          <cell r="AL68">
            <v>253.38191000959682</v>
          </cell>
          <cell r="AM68">
            <v>221.70635501507545</v>
          </cell>
          <cell r="AN68">
            <v>259.51565400774456</v>
          </cell>
          <cell r="AO68">
            <v>223.79784700099307</v>
          </cell>
          <cell r="AP68">
            <v>194.29609500000001</v>
          </cell>
          <cell r="AQ68">
            <v>0</v>
          </cell>
          <cell r="AR68">
            <v>0</v>
          </cell>
          <cell r="AS68">
            <v>0</v>
          </cell>
          <cell r="AT68">
            <v>0</v>
          </cell>
          <cell r="AU68">
            <v>0</v>
          </cell>
        </row>
        <row r="69">
          <cell r="A69" t="str">
            <v>BT02</v>
          </cell>
          <cell r="B69">
            <v>5302</v>
          </cell>
          <cell r="C69" t="str">
            <v xml:space="preserve">BONOS DEL TESORO (BONTES ) V. 9/5/2002  </v>
          </cell>
          <cell r="D69" t="str">
            <v>N</v>
          </cell>
          <cell r="U69">
            <v>0</v>
          </cell>
          <cell r="V69">
            <v>0</v>
          </cell>
          <cell r="W69">
            <v>0</v>
          </cell>
          <cell r="X69">
            <v>0</v>
          </cell>
          <cell r="Y69">
            <v>0</v>
          </cell>
          <cell r="Z69">
            <v>0</v>
          </cell>
          <cell r="AA69">
            <v>129.86100000000013</v>
          </cell>
          <cell r="AB69">
            <v>364.97300000000001</v>
          </cell>
          <cell r="AC69">
            <v>404.53199999999998</v>
          </cell>
          <cell r="AD69">
            <v>349.41300000000001</v>
          </cell>
          <cell r="AE69">
            <v>427.41699999999997</v>
          </cell>
          <cell r="AF69">
            <v>652.678</v>
          </cell>
          <cell r="AG69">
            <v>659.11800000000005</v>
          </cell>
          <cell r="AH69">
            <v>686.34299999999996</v>
          </cell>
          <cell r="AI69">
            <v>698.19500000000005</v>
          </cell>
          <cell r="AJ69">
            <v>747.68299999999999</v>
          </cell>
          <cell r="AK69">
            <v>764.26</v>
          </cell>
          <cell r="AL69">
            <v>753.17300000000034</v>
          </cell>
          <cell r="AM69">
            <v>742.46199999999999</v>
          </cell>
          <cell r="AN69">
            <v>713.89</v>
          </cell>
          <cell r="AO69">
            <v>491.34899999999999</v>
          </cell>
          <cell r="AP69">
            <v>488.66699999999997</v>
          </cell>
          <cell r="AQ69">
            <v>361.20400000000001</v>
          </cell>
          <cell r="AR69">
            <v>342.661</v>
          </cell>
          <cell r="AS69">
            <v>243.00200000000001</v>
          </cell>
          <cell r="AT69">
            <v>251.70400000000001</v>
          </cell>
          <cell r="AU69">
            <v>268.41899999999998</v>
          </cell>
        </row>
        <row r="70">
          <cell r="A70" t="str">
            <v>BT03</v>
          </cell>
          <cell r="B70">
            <v>5307</v>
          </cell>
          <cell r="C70" t="str">
            <v xml:space="preserve">BONOS DEL TESORO U$S(BONTES)11,75% 2003 </v>
          </cell>
          <cell r="D70" t="str">
            <v>N</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154.55578900483084</v>
          </cell>
          <cell r="AM70">
            <v>227.31303800804835</v>
          </cell>
          <cell r="AN70">
            <v>218.69150600571979</v>
          </cell>
          <cell r="AO70">
            <v>259.52081699600791</v>
          </cell>
          <cell r="AP70">
            <v>282.79060900000002</v>
          </cell>
          <cell r="AQ70">
            <v>191.901364</v>
          </cell>
          <cell r="AR70">
            <v>168.52092999999999</v>
          </cell>
          <cell r="AS70">
            <v>81.679444000000004</v>
          </cell>
          <cell r="AT70">
            <v>75.928169999999994</v>
          </cell>
          <cell r="AU70">
            <v>89.560400999999999</v>
          </cell>
        </row>
        <row r="71">
          <cell r="A71" t="str">
            <v>BT03Flot</v>
          </cell>
          <cell r="B71">
            <v>5303</v>
          </cell>
          <cell r="C71" t="str">
            <v>BONOS DEL TESORO U$S (BONTES)V.21-7-2003</v>
          </cell>
          <cell r="D71" t="str">
            <v>N</v>
          </cell>
          <cell r="U71">
            <v>0</v>
          </cell>
          <cell r="V71">
            <v>0</v>
          </cell>
          <cell r="W71">
            <v>0</v>
          </cell>
          <cell r="X71">
            <v>0</v>
          </cell>
          <cell r="Y71">
            <v>0</v>
          </cell>
          <cell r="Z71">
            <v>0</v>
          </cell>
          <cell r="AA71">
            <v>0</v>
          </cell>
          <cell r="AB71">
            <v>0</v>
          </cell>
          <cell r="AC71">
            <v>0</v>
          </cell>
          <cell r="AD71">
            <v>0</v>
          </cell>
          <cell r="AE71">
            <v>0</v>
          </cell>
          <cell r="AF71">
            <v>276.93299999999999</v>
          </cell>
          <cell r="AG71">
            <v>149.69800000000001</v>
          </cell>
          <cell r="AH71">
            <v>126.83</v>
          </cell>
          <cell r="AI71">
            <v>133.203</v>
          </cell>
          <cell r="AJ71">
            <v>133.506</v>
          </cell>
          <cell r="AK71">
            <v>112.27800000000001</v>
          </cell>
          <cell r="AL71">
            <v>113.785</v>
          </cell>
          <cell r="AM71">
            <v>135.77799999999999</v>
          </cell>
          <cell r="AN71">
            <v>118.477</v>
          </cell>
          <cell r="AO71">
            <v>63.860999999999997</v>
          </cell>
          <cell r="AP71">
            <v>34.993000000000002</v>
          </cell>
          <cell r="AQ71">
            <v>13.929</v>
          </cell>
          <cell r="AR71">
            <v>17.811</v>
          </cell>
          <cell r="AS71">
            <v>12.657</v>
          </cell>
          <cell r="AT71">
            <v>13.613</v>
          </cell>
          <cell r="AU71">
            <v>14.61</v>
          </cell>
        </row>
        <row r="72">
          <cell r="A72" t="str">
            <v>BT04</v>
          </cell>
          <cell r="B72">
            <v>5306</v>
          </cell>
          <cell r="C72" t="str">
            <v xml:space="preserve">BONOS DEL TESORO (BONTES) 11,25% V.2004 </v>
          </cell>
          <cell r="D72" t="str">
            <v>N</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138.12399601058198</v>
          </cell>
          <cell r="AJ72">
            <v>224.79051798804807</v>
          </cell>
          <cell r="AK72">
            <v>241.7449</v>
          </cell>
          <cell r="AL72">
            <v>221.50846399617578</v>
          </cell>
          <cell r="AM72">
            <v>331.31151699999998</v>
          </cell>
          <cell r="AN72">
            <v>327.30173500000001</v>
          </cell>
          <cell r="AO72">
            <v>329.33452900103009</v>
          </cell>
          <cell r="AP72">
            <v>195.287995</v>
          </cell>
          <cell r="AQ72">
            <v>134.475695</v>
          </cell>
          <cell r="AR72">
            <v>130.90362099999999</v>
          </cell>
          <cell r="AS72">
            <v>78.915716000000003</v>
          </cell>
          <cell r="AT72">
            <v>86.583769000000004</v>
          </cell>
          <cell r="AU72">
            <v>87.756361999999996</v>
          </cell>
        </row>
        <row r="73">
          <cell r="A73" t="str">
            <v>BT05</v>
          </cell>
          <cell r="B73">
            <v>5308</v>
          </cell>
          <cell r="C73" t="str">
            <v>BONOS DEL TESORO U$S(BONTES)12,125% 2005</v>
          </cell>
          <cell r="D73" t="str">
            <v>N</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110.17448399806381</v>
          </cell>
          <cell r="AM73">
            <v>199.12099500513852</v>
          </cell>
          <cell r="AN73">
            <v>283.55675800956908</v>
          </cell>
          <cell r="AO73">
            <v>354.65318800403224</v>
          </cell>
          <cell r="AP73">
            <v>231.21057500000001</v>
          </cell>
          <cell r="AQ73">
            <v>177.37463</v>
          </cell>
          <cell r="AR73">
            <v>161.81280699999999</v>
          </cell>
          <cell r="AS73">
            <v>92.387896999999995</v>
          </cell>
          <cell r="AT73">
            <v>111.30803299999999</v>
          </cell>
          <cell r="AU73">
            <v>114.19304200000001</v>
          </cell>
        </row>
        <row r="74">
          <cell r="A74" t="str">
            <v>BT06</v>
          </cell>
          <cell r="B74">
            <v>5309</v>
          </cell>
          <cell r="C74" t="str">
            <v>BONOS DEL TESORO (BONTES) U$S V.15/05/06</v>
          </cell>
          <cell r="D74" t="str">
            <v>N</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301.76301599999999</v>
          </cell>
          <cell r="AQ74">
            <v>52.991059999999997</v>
          </cell>
          <cell r="AR74">
            <v>36.736552000000003</v>
          </cell>
          <cell r="AS74">
            <v>20.760338999999998</v>
          </cell>
          <cell r="AT74">
            <v>17.963735</v>
          </cell>
          <cell r="AU74">
            <v>21.220146</v>
          </cell>
        </row>
        <row r="75">
          <cell r="A75" t="str">
            <v>BT27</v>
          </cell>
          <cell r="B75">
            <v>5304</v>
          </cell>
          <cell r="C75" t="str">
            <v xml:space="preserve">BONOS TESORO U$S (BONTES)V.19-9-2027    </v>
          </cell>
          <cell r="D75" t="str">
            <v>N</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11.324999999999999</v>
          </cell>
          <cell r="AJ75">
            <v>11.324999999999999</v>
          </cell>
          <cell r="AK75">
            <v>0.70699999999999996</v>
          </cell>
          <cell r="AL75">
            <v>6.7070000000000034</v>
          </cell>
          <cell r="AM75">
            <v>6.7070000000000034</v>
          </cell>
          <cell r="AN75">
            <v>0.70699999999999996</v>
          </cell>
          <cell r="AO75">
            <v>0.70699999999999996</v>
          </cell>
          <cell r="AP75">
            <v>0.70699999999999996</v>
          </cell>
          <cell r="AQ75">
            <v>0.72</v>
          </cell>
          <cell r="AR75">
            <v>1</v>
          </cell>
          <cell r="AS75">
            <v>1.2999999999999999E-2</v>
          </cell>
          <cell r="AT75">
            <v>1.2999999999999999E-2</v>
          </cell>
          <cell r="AU75">
            <v>0</v>
          </cell>
        </row>
        <row r="76">
          <cell r="A76" t="str">
            <v>BT2006</v>
          </cell>
          <cell r="B76">
            <v>0</v>
          </cell>
          <cell r="C76" t="str">
            <v>BONOS TESORO U$S (BONTES) V.2006 (YPF)</v>
          </cell>
          <cell r="D76" t="str">
            <v>N</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row>
        <row r="77">
          <cell r="A77" t="str">
            <v>BOARDOM</v>
          </cell>
          <cell r="B77">
            <v>0</v>
          </cell>
          <cell r="C77" t="str">
            <v>BONO ARGENTINA - TRAMO DOMESTICO</v>
          </cell>
          <cell r="D77" t="str">
            <v>N</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row>
        <row r="78">
          <cell r="A78" t="str">
            <v>BTVA$</v>
          </cell>
          <cell r="B78">
            <v>0</v>
          </cell>
          <cell r="C78" t="str">
            <v xml:space="preserve">BONOS GOB. NACIONAL PESOS T.VARIA. V.2001 </v>
          </cell>
          <cell r="D78" t="str">
            <v>N</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BTVAU$</v>
          </cell>
          <cell r="B79">
            <v>5401</v>
          </cell>
          <cell r="C79" t="str">
            <v xml:space="preserve">BONOS GOB. NACIONAL U$S T.VARIA. V.2001 </v>
          </cell>
          <cell r="D79" t="str">
            <v>N</v>
          </cell>
          <cell r="U79">
            <v>0</v>
          </cell>
          <cell r="V79">
            <v>0</v>
          </cell>
          <cell r="W79">
            <v>0</v>
          </cell>
          <cell r="X79">
            <v>0</v>
          </cell>
          <cell r="Y79">
            <v>0</v>
          </cell>
          <cell r="Z79">
            <v>0</v>
          </cell>
          <cell r="AA79">
            <v>0</v>
          </cell>
          <cell r="AB79">
            <v>0</v>
          </cell>
          <cell r="AC79">
            <v>0</v>
          </cell>
          <cell r="AD79">
            <v>101</v>
          </cell>
          <cell r="AE79">
            <v>104</v>
          </cell>
          <cell r="AF79">
            <v>104</v>
          </cell>
          <cell r="AG79">
            <v>52</v>
          </cell>
          <cell r="AH79">
            <v>109</v>
          </cell>
          <cell r="AI79">
            <v>63</v>
          </cell>
          <cell r="AJ79">
            <v>103</v>
          </cell>
          <cell r="AK79">
            <v>40</v>
          </cell>
          <cell r="AL79">
            <v>78.666672964824144</v>
          </cell>
          <cell r="AM79">
            <v>37.566677397119342</v>
          </cell>
          <cell r="AN79">
            <v>1.3000010367170647</v>
          </cell>
          <cell r="AO79">
            <v>8.4917040307692293</v>
          </cell>
          <cell r="AP79">
            <v>0</v>
          </cell>
          <cell r="AQ79">
            <v>0</v>
          </cell>
          <cell r="AR79">
            <v>0</v>
          </cell>
          <cell r="AS79">
            <v>0</v>
          </cell>
          <cell r="AT79">
            <v>0</v>
          </cell>
          <cell r="AU79">
            <v>0</v>
          </cell>
        </row>
        <row r="80">
          <cell r="A80" t="str">
            <v>BP06/B450-Fid3</v>
          </cell>
          <cell r="B80">
            <v>5426</v>
          </cell>
          <cell r="C80" t="str">
            <v>BONO PAGARE</v>
          </cell>
          <cell r="D80" t="str">
            <v>N</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17.605</v>
          </cell>
          <cell r="AK80">
            <v>38.192999999999998</v>
          </cell>
          <cell r="AL80">
            <v>61.671999999999997</v>
          </cell>
          <cell r="AM80">
            <v>30.948</v>
          </cell>
          <cell r="AN80">
            <v>48.759</v>
          </cell>
          <cell r="AO80">
            <v>40.109000000000002</v>
          </cell>
          <cell r="AP80">
            <v>123.86899999999999</v>
          </cell>
          <cell r="AQ80">
            <v>56.341399999999993</v>
          </cell>
          <cell r="AR80">
            <v>4.6063999999999998</v>
          </cell>
          <cell r="AS80">
            <v>0</v>
          </cell>
          <cell r="AT80">
            <v>0.1424</v>
          </cell>
          <cell r="AU80">
            <v>0.2424</v>
          </cell>
        </row>
        <row r="81">
          <cell r="A81" t="str">
            <v>BP01/B500</v>
          </cell>
          <cell r="B81">
            <v>5403</v>
          </cell>
          <cell r="C81" t="str">
            <v>BONO PAGARE</v>
          </cell>
          <cell r="D81" t="str">
            <v>N</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0.1</v>
          </cell>
          <cell r="AR81">
            <v>0</v>
          </cell>
          <cell r="AS81">
            <v>0</v>
          </cell>
          <cell r="AT81">
            <v>0</v>
          </cell>
          <cell r="AU81">
            <v>0</v>
          </cell>
        </row>
        <row r="82">
          <cell r="A82" t="str">
            <v>BP01/E600</v>
          </cell>
          <cell r="B82">
            <v>5404</v>
          </cell>
          <cell r="C82" t="str">
            <v xml:space="preserve">BONOS GOBIERNO T. ENCUESTA V. 14-7-2001 </v>
          </cell>
          <cell r="D82" t="str">
            <v>N</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17.605</v>
          </cell>
          <cell r="AK82">
            <v>17.652999999999999</v>
          </cell>
          <cell r="AL82">
            <v>20.937000000000001</v>
          </cell>
          <cell r="AM82">
            <v>21.213999999999999</v>
          </cell>
          <cell r="AN82">
            <v>25.202000000000002</v>
          </cell>
          <cell r="AO82">
            <v>28.739000000000001</v>
          </cell>
          <cell r="AP82">
            <v>23.960999999999999</v>
          </cell>
          <cell r="AQ82">
            <v>38.134999999999998</v>
          </cell>
          <cell r="AR82">
            <v>0</v>
          </cell>
          <cell r="AS82">
            <v>0</v>
          </cell>
          <cell r="AT82">
            <v>0</v>
          </cell>
          <cell r="AU82">
            <v>0</v>
          </cell>
        </row>
        <row r="83">
          <cell r="A83" t="str">
            <v>BP01/E521</v>
          </cell>
          <cell r="B83">
            <v>5406</v>
          </cell>
          <cell r="C83" t="str">
            <v xml:space="preserve">BONOS GOB.T.ENCUESTA 2DA.V.2-11-2001    </v>
          </cell>
          <cell r="D83" t="str">
            <v>N</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20.54</v>
          </cell>
          <cell r="AL83">
            <v>40.734999999999999</v>
          </cell>
          <cell r="AM83">
            <v>9.484</v>
          </cell>
          <cell r="AN83">
            <v>9.407</v>
          </cell>
          <cell r="AO83">
            <v>10.92</v>
          </cell>
          <cell r="AP83">
            <v>99.313999999999993</v>
          </cell>
          <cell r="AQ83">
            <v>10.914</v>
          </cell>
          <cell r="AR83">
            <v>2.4140000000000001</v>
          </cell>
          <cell r="AS83">
            <v>0</v>
          </cell>
          <cell r="AT83">
            <v>0</v>
          </cell>
          <cell r="AU83">
            <v>0</v>
          </cell>
        </row>
        <row r="84">
          <cell r="A84" t="str">
            <v>BP02/E400</v>
          </cell>
          <cell r="B84">
            <v>5408</v>
          </cell>
          <cell r="C84" t="str">
            <v xml:space="preserve">BONOS GOB.T.ENCUESTA 3S.V.24-4-2002     </v>
          </cell>
          <cell r="D84" t="str">
            <v>N</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0.25</v>
          </cell>
          <cell r="AN84">
            <v>14.15</v>
          </cell>
          <cell r="AO84">
            <v>0.45</v>
          </cell>
          <cell r="AP84">
            <v>0.55000000000000004</v>
          </cell>
          <cell r="AQ84">
            <v>2.0499999999999998</v>
          </cell>
          <cell r="AR84">
            <v>2.0499999999999998</v>
          </cell>
          <cell r="AS84">
            <v>0</v>
          </cell>
          <cell r="AT84">
            <v>0</v>
          </cell>
          <cell r="AU84">
            <v>0.1</v>
          </cell>
        </row>
        <row r="85">
          <cell r="A85" t="str">
            <v>BP02/E580</v>
          </cell>
          <cell r="B85">
            <v>5410</v>
          </cell>
          <cell r="C85" t="str">
            <v xml:space="preserve">BONOS GOB.T.ENCUESTA 5 S. V. 30/10/2002 </v>
          </cell>
          <cell r="D85" t="str">
            <v>N</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4.3999999999999997E-2</v>
          </cell>
          <cell r="AQ85">
            <v>5.0439999999999996</v>
          </cell>
          <cell r="AR85">
            <v>4.3999999999999997E-2</v>
          </cell>
          <cell r="AS85">
            <v>0</v>
          </cell>
          <cell r="AT85">
            <v>4.3999999999999997E-2</v>
          </cell>
          <cell r="AU85">
            <v>4.3999999999999997E-2</v>
          </cell>
        </row>
        <row r="86">
          <cell r="A86" t="str">
            <v>BP01/B410</v>
          </cell>
          <cell r="B86">
            <v>5407</v>
          </cell>
          <cell r="C86" t="str">
            <v xml:space="preserve">BONOS GOB.T.BADLAR 2DA.V.2-11-2001      </v>
          </cell>
          <cell r="D86" t="str">
            <v>N</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BP02/E330</v>
          </cell>
          <cell r="B87">
            <v>5409</v>
          </cell>
          <cell r="C87" t="str">
            <v xml:space="preserve">BONOS GOB.T.ENCUESTA 4S.V.22-8-2002     </v>
          </cell>
          <cell r="D87" t="str">
            <v>N</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BP04/E435</v>
          </cell>
          <cell r="B88">
            <v>5411</v>
          </cell>
          <cell r="C88" t="str">
            <v xml:space="preserve">BONOS GOB.T.ENCUESTA V.16-2-2004        </v>
          </cell>
          <cell r="D88" t="str">
            <v>N</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BP06/E580</v>
          </cell>
          <cell r="B89">
            <v>5415</v>
          </cell>
          <cell r="C89" t="str">
            <v xml:space="preserve">BONOS GOB.NAC.T.ENCUESTA V. 19/6/06     </v>
          </cell>
          <cell r="D89" t="str">
            <v>N</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BP02/F900</v>
          </cell>
          <cell r="B90">
            <v>5019</v>
          </cell>
          <cell r="C90" t="str">
            <v xml:space="preserve">   Bono 2002 / 9,00%</v>
          </cell>
          <cell r="D90" t="str">
            <v>N</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9.8400000000000001E-2</v>
          </cell>
          <cell r="AR90">
            <v>9.8400000000000001E-2</v>
          </cell>
          <cell r="AS90">
            <v>0</v>
          </cell>
          <cell r="AT90">
            <v>9.8400000000000001E-2</v>
          </cell>
          <cell r="AU90">
            <v>9.8400000000000001E-2</v>
          </cell>
        </row>
        <row r="91">
          <cell r="A91" t="str">
            <v>BP02/E580-II</v>
          </cell>
          <cell r="B91">
            <v>5021</v>
          </cell>
          <cell r="C91" t="str">
            <v xml:space="preserve">   Bono 2002 / 9,00%</v>
          </cell>
          <cell r="D91" t="str">
            <v>N</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BP02/B300</v>
          </cell>
          <cell r="B92">
            <v>5023</v>
          </cell>
          <cell r="C92" t="str">
            <v xml:space="preserve">   Bono 2002 / Encuesta + 5,80% - B</v>
          </cell>
          <cell r="D92" t="str">
            <v>N</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BP02/B075</v>
          </cell>
          <cell r="B93">
            <v>5025</v>
          </cell>
          <cell r="C93" t="str">
            <v xml:space="preserve">   Bono 2002 / Badlar + 3,00% </v>
          </cell>
          <cell r="D93" t="str">
            <v>N</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BP03/B405-Fid1</v>
          </cell>
          <cell r="B94">
            <v>5027</v>
          </cell>
          <cell r="C94" t="str">
            <v xml:space="preserve">   Bono 2002 / Badlar Correg + 0,75% </v>
          </cell>
          <cell r="D94" t="str">
            <v>N</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BP03/B405-Fid2</v>
          </cell>
          <cell r="B95">
            <v>5024</v>
          </cell>
          <cell r="C95" t="str">
            <v xml:space="preserve">   Bono 2003 / Badlar + 4,05% - Fideic 1</v>
          </cell>
          <cell r="D95" t="str">
            <v>N</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BP04/E495</v>
          </cell>
          <cell r="B96">
            <v>5018</v>
          </cell>
          <cell r="C96" t="str">
            <v xml:space="preserve">   Bono 2003 / Badlar + 4,05% - Fideic 2</v>
          </cell>
          <cell r="D96" t="str">
            <v>N</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BP04/B298</v>
          </cell>
          <cell r="B97">
            <v>5035</v>
          </cell>
          <cell r="C97" t="str">
            <v xml:space="preserve">   Bono 2004 / Encuesta + 4,95%</v>
          </cell>
          <cell r="D97" t="str">
            <v>N</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BP05/B400</v>
          </cell>
          <cell r="B98">
            <v>5037</v>
          </cell>
          <cell r="C98" t="str">
            <v xml:space="preserve">   Bono 2004 / Badlar + 2,98%</v>
          </cell>
          <cell r="D98" t="str">
            <v>N</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BP06/B450-Fid3</v>
          </cell>
          <cell r="B99">
            <v>5038</v>
          </cell>
          <cell r="C99" t="str">
            <v xml:space="preserve">   Bono 2005 / Badlar + 4,00%</v>
          </cell>
          <cell r="D99" t="str">
            <v>N</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BP06/B450-Fid4</v>
          </cell>
          <cell r="B100">
            <v>5040</v>
          </cell>
          <cell r="C100" t="str">
            <v xml:space="preserve">   Bono 2006 / Badlar + 4,50% - Fideic 3</v>
          </cell>
          <cell r="D100" t="str">
            <v>N</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BP07/B450</v>
          </cell>
          <cell r="B101">
            <v>5044</v>
          </cell>
          <cell r="C101" t="str">
            <v xml:space="preserve">   Bono 2006 / Badlar + 4,50% - Fideic 4</v>
          </cell>
          <cell r="D101" t="str">
            <v>N</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BP07/B450-II</v>
          </cell>
          <cell r="C102" t="str">
            <v xml:space="preserve">   Bono 2007 / Badlar + 4,50% - Serie 2</v>
          </cell>
          <cell r="D102" t="str">
            <v>N</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LETR</v>
          </cell>
          <cell r="B103">
            <v>0</v>
          </cell>
          <cell r="C103" t="str">
            <v xml:space="preserve">   Bono 2007 / Badlar + 4,50% - Serie 2</v>
          </cell>
          <cell r="D103" t="str">
            <v>N</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LE$</v>
          </cell>
          <cell r="B104">
            <v>5011</v>
          </cell>
          <cell r="C104" t="str">
            <v>BODEN EN USD</v>
          </cell>
          <cell r="D104" t="str">
            <v>N</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LE$</v>
          </cell>
          <cell r="B105">
            <v>5005</v>
          </cell>
          <cell r="C105" t="str">
            <v xml:space="preserve">LETRAS DEL TESORO $ VTO. 17/01/97       </v>
          </cell>
          <cell r="D105" t="str">
            <v>N</v>
          </cell>
          <cell r="U105">
            <v>0</v>
          </cell>
          <cell r="V105">
            <v>0</v>
          </cell>
          <cell r="W105">
            <v>0</v>
          </cell>
          <cell r="X105">
            <v>68.459999999999994</v>
          </cell>
          <cell r="Y105">
            <v>53.4</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row>
        <row r="106">
          <cell r="A106" t="str">
            <v>BD13-u$s</v>
          </cell>
          <cell r="B106" t="str">
            <v>5009a</v>
          </cell>
          <cell r="C106" t="str">
            <v xml:space="preserve">LETRAS DEL TESORO $ VTO. 14/02/97       </v>
          </cell>
          <cell r="D106" t="str">
            <v>N</v>
          </cell>
          <cell r="U106">
            <v>0</v>
          </cell>
          <cell r="V106">
            <v>0</v>
          </cell>
          <cell r="W106">
            <v>0</v>
          </cell>
          <cell r="X106">
            <v>0</v>
          </cell>
          <cell r="Y106">
            <v>28.95</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row>
        <row r="107">
          <cell r="A107" t="str">
            <v>BD12-I u$s</v>
          </cell>
          <cell r="B107" t="str">
            <v>5013a</v>
          </cell>
          <cell r="C107" t="str">
            <v xml:space="preserve">LETRAS DEL TESORO $ VTO. 18/4/97        </v>
          </cell>
          <cell r="D107" t="str">
            <v>N</v>
          </cell>
          <cell r="U107">
            <v>0</v>
          </cell>
          <cell r="V107">
            <v>0</v>
          </cell>
          <cell r="W107">
            <v>0</v>
          </cell>
          <cell r="X107">
            <v>0</v>
          </cell>
          <cell r="Y107">
            <v>0</v>
          </cell>
          <cell r="Z107">
            <v>17</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BP05/B400</v>
          </cell>
          <cell r="B108" t="str">
            <v>5014a</v>
          </cell>
          <cell r="C108" t="str">
            <v>BODEN EN $</v>
          </cell>
          <cell r="D108" t="str">
            <v>N</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row>
        <row r="109">
          <cell r="A109" t="str">
            <v>BD08-UCP</v>
          </cell>
          <cell r="B109">
            <v>5019</v>
          </cell>
          <cell r="C109" t="str">
            <v xml:space="preserve">LETRAS DEL TESORO $ VTO. 15/8/97        </v>
          </cell>
          <cell r="D109" t="str">
            <v>N</v>
          </cell>
          <cell r="U109">
            <v>0</v>
          </cell>
          <cell r="V109">
            <v>0</v>
          </cell>
          <cell r="W109">
            <v>0</v>
          </cell>
          <cell r="X109">
            <v>0</v>
          </cell>
          <cell r="Y109">
            <v>0</v>
          </cell>
          <cell r="Z109">
            <v>0</v>
          </cell>
          <cell r="AA109">
            <v>0.99399999999999999</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BD07-I $</v>
          </cell>
          <cell r="B110">
            <v>5021</v>
          </cell>
          <cell r="C110" t="str">
            <v xml:space="preserve">LETRAS DEL TESORO $ VTO. 19/09/97       </v>
          </cell>
          <cell r="D110" t="str">
            <v>N</v>
          </cell>
          <cell r="U110">
            <v>0</v>
          </cell>
          <cell r="V110">
            <v>0</v>
          </cell>
          <cell r="W110">
            <v>0</v>
          </cell>
          <cell r="X110">
            <v>0</v>
          </cell>
          <cell r="Y110">
            <v>0</v>
          </cell>
          <cell r="Z110">
            <v>0</v>
          </cell>
          <cell r="AA110">
            <v>2</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BOGAR</v>
          </cell>
          <cell r="B111">
            <v>5023</v>
          </cell>
          <cell r="C111" t="str">
            <v xml:space="preserve">LETRAS DEL TESORO $ VTO. 17/10/97       </v>
          </cell>
          <cell r="D111" t="str">
            <v>N</v>
          </cell>
          <cell r="U111">
            <v>0</v>
          </cell>
          <cell r="V111">
            <v>0</v>
          </cell>
          <cell r="W111">
            <v>0</v>
          </cell>
          <cell r="X111">
            <v>0</v>
          </cell>
          <cell r="Y111">
            <v>0</v>
          </cell>
          <cell r="Z111">
            <v>0</v>
          </cell>
          <cell r="AA111">
            <v>0</v>
          </cell>
          <cell r="AB111">
            <v>1.5</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LETR</v>
          </cell>
          <cell r="B112">
            <v>5025</v>
          </cell>
          <cell r="C112" t="str">
            <v xml:space="preserve">LETRAS DEL TESORO $ VTO. 14/11/97       </v>
          </cell>
          <cell r="D112" t="str">
            <v>N</v>
          </cell>
          <cell r="U112">
            <v>0</v>
          </cell>
          <cell r="V112">
            <v>0</v>
          </cell>
          <cell r="W112">
            <v>0</v>
          </cell>
          <cell r="X112">
            <v>0</v>
          </cell>
          <cell r="Y112">
            <v>0</v>
          </cell>
          <cell r="Z112">
            <v>0</v>
          </cell>
          <cell r="AA112">
            <v>0</v>
          </cell>
          <cell r="AB112">
            <v>5.6</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LE$</v>
          </cell>
          <cell r="B113">
            <v>5027</v>
          </cell>
          <cell r="C113" t="str">
            <v>LETRAS DEL TESORO en Pesos</v>
          </cell>
          <cell r="D113" t="str">
            <v>N</v>
          </cell>
          <cell r="U113">
            <v>0</v>
          </cell>
          <cell r="V113">
            <v>0</v>
          </cell>
          <cell r="W113">
            <v>0</v>
          </cell>
          <cell r="X113">
            <v>0</v>
          </cell>
          <cell r="Y113">
            <v>0</v>
          </cell>
          <cell r="Z113">
            <v>0</v>
          </cell>
          <cell r="AA113">
            <v>0</v>
          </cell>
          <cell r="AB113">
            <v>26.26</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BD05-I u$s</v>
          </cell>
          <cell r="B114">
            <v>5005</v>
          </cell>
          <cell r="C114" t="str">
            <v xml:space="preserve">LETRAS DEL TESORO $ VTO. 17/01/97       </v>
          </cell>
          <cell r="D114" t="str">
            <v>N</v>
          </cell>
          <cell r="U114">
            <v>0</v>
          </cell>
          <cell r="V114">
            <v>0</v>
          </cell>
          <cell r="W114">
            <v>0</v>
          </cell>
          <cell r="X114">
            <v>0</v>
          </cell>
          <cell r="Y114">
            <v>0</v>
          </cell>
          <cell r="Z114">
            <v>0</v>
          </cell>
          <cell r="AA114">
            <v>0</v>
          </cell>
          <cell r="AB114">
            <v>6.5869999999999997</v>
          </cell>
          <cell r="AC114">
            <v>59.32</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row>
        <row r="115">
          <cell r="A115" t="str">
            <v>BD13-u$s</v>
          </cell>
          <cell r="B115" t="str">
            <v>5009a</v>
          </cell>
          <cell r="C115" t="str">
            <v xml:space="preserve">LETRAS DEL TESORO $ VTO. 14/02/97       </v>
          </cell>
          <cell r="D115" t="str">
            <v>N</v>
          </cell>
          <cell r="U115">
            <v>0</v>
          </cell>
          <cell r="V115">
            <v>0</v>
          </cell>
          <cell r="W115">
            <v>0</v>
          </cell>
          <cell r="X115">
            <v>0</v>
          </cell>
          <cell r="Y115">
            <v>0</v>
          </cell>
          <cell r="Z115">
            <v>60</v>
          </cell>
          <cell r="AA115">
            <v>133.33000000000001</v>
          </cell>
          <cell r="AB115">
            <v>206.56200000000001</v>
          </cell>
          <cell r="AC115">
            <v>186.6</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row>
        <row r="116">
          <cell r="A116" t="str">
            <v>BD12-I u$s</v>
          </cell>
          <cell r="B116" t="str">
            <v>5013a</v>
          </cell>
          <cell r="C116" t="str">
            <v xml:space="preserve">LETRAS DEL TESORO $ VTO. 18/4/97        </v>
          </cell>
          <cell r="D116" t="str">
            <v>N</v>
          </cell>
          <cell r="U116">
            <v>0</v>
          </cell>
          <cell r="V116">
            <v>0</v>
          </cell>
          <cell r="W116">
            <v>0</v>
          </cell>
          <cell r="X116">
            <v>0</v>
          </cell>
          <cell r="Y116">
            <v>0</v>
          </cell>
          <cell r="Z116">
            <v>0</v>
          </cell>
          <cell r="AA116">
            <v>0</v>
          </cell>
          <cell r="AB116">
            <v>0</v>
          </cell>
          <cell r="AC116">
            <v>0</v>
          </cell>
          <cell r="AD116">
            <v>0.03</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row>
        <row r="117">
          <cell r="B117">
            <v>5037</v>
          </cell>
          <cell r="C117" t="str">
            <v xml:space="preserve">LETRAS DEL TESORO $ VTO. 17/07/98       </v>
          </cell>
          <cell r="D117" t="str">
            <v>N</v>
          </cell>
          <cell r="U117">
            <v>0</v>
          </cell>
          <cell r="V117">
            <v>0</v>
          </cell>
          <cell r="W117">
            <v>0</v>
          </cell>
          <cell r="X117">
            <v>0</v>
          </cell>
          <cell r="Y117">
            <v>0</v>
          </cell>
          <cell r="Z117">
            <v>0</v>
          </cell>
          <cell r="AA117">
            <v>0</v>
          </cell>
          <cell r="AB117">
            <v>0</v>
          </cell>
          <cell r="AC117">
            <v>0</v>
          </cell>
          <cell r="AD117">
            <v>0</v>
          </cell>
          <cell r="AE117">
            <v>0.254</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row>
        <row r="118">
          <cell r="B118">
            <v>5038</v>
          </cell>
          <cell r="C118" t="str">
            <v xml:space="preserve">LETRAS DEL TESORO $ VTO. 14-08-98       </v>
          </cell>
          <cell r="D118" t="str">
            <v>N</v>
          </cell>
          <cell r="U118">
            <v>0</v>
          </cell>
          <cell r="V118">
            <v>0</v>
          </cell>
          <cell r="W118">
            <v>0</v>
          </cell>
          <cell r="X118">
            <v>0</v>
          </cell>
          <cell r="Y118">
            <v>0</v>
          </cell>
          <cell r="Z118">
            <v>0</v>
          </cell>
          <cell r="AA118">
            <v>0</v>
          </cell>
          <cell r="AB118">
            <v>0</v>
          </cell>
          <cell r="AC118">
            <v>0</v>
          </cell>
          <cell r="AD118">
            <v>0</v>
          </cell>
          <cell r="AE118">
            <v>0.65</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row>
        <row r="119">
          <cell r="B119">
            <v>5040</v>
          </cell>
          <cell r="C119" t="str">
            <v xml:space="preserve">LETRAS DEL TESORO $ VTO. 18/9/98        </v>
          </cell>
          <cell r="D119" t="str">
            <v>N</v>
          </cell>
          <cell r="U119">
            <v>0</v>
          </cell>
          <cell r="V119">
            <v>0</v>
          </cell>
          <cell r="W119">
            <v>0</v>
          </cell>
          <cell r="X119">
            <v>0</v>
          </cell>
          <cell r="Y119">
            <v>0</v>
          </cell>
          <cell r="Z119">
            <v>0</v>
          </cell>
          <cell r="AA119">
            <v>0</v>
          </cell>
          <cell r="AB119">
            <v>0</v>
          </cell>
          <cell r="AC119">
            <v>0</v>
          </cell>
          <cell r="AD119">
            <v>0</v>
          </cell>
          <cell r="AE119">
            <v>0.33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row>
        <row r="120">
          <cell r="B120">
            <v>5044</v>
          </cell>
          <cell r="C120" t="str">
            <v xml:space="preserve">LETRAS TESORO $ VTO. 13-11-98           </v>
          </cell>
          <cell r="D120" t="str">
            <v>N</v>
          </cell>
          <cell r="U120">
            <v>0</v>
          </cell>
          <cell r="V120">
            <v>0</v>
          </cell>
          <cell r="W120">
            <v>0</v>
          </cell>
          <cell r="X120">
            <v>0</v>
          </cell>
          <cell r="Y120">
            <v>0</v>
          </cell>
          <cell r="Z120">
            <v>0</v>
          </cell>
          <cell r="AA120">
            <v>0</v>
          </cell>
          <cell r="AB120">
            <v>0</v>
          </cell>
          <cell r="AC120">
            <v>0</v>
          </cell>
          <cell r="AD120">
            <v>0</v>
          </cell>
          <cell r="AE120">
            <v>0</v>
          </cell>
          <cell r="AF120">
            <v>0.31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row>
        <row r="121">
          <cell r="A121" t="str">
            <v>BD08-UCP</v>
          </cell>
          <cell r="B121">
            <v>5025</v>
          </cell>
          <cell r="C121" t="str">
            <v xml:space="preserve">LETRAS DEL TESORO $ VTO. 14/11/97       </v>
          </cell>
          <cell r="D121" t="str">
            <v>N</v>
          </cell>
          <cell r="U121">
            <v>0</v>
          </cell>
          <cell r="V121">
            <v>0</v>
          </cell>
          <cell r="W121">
            <v>0</v>
          </cell>
          <cell r="X121">
            <v>0</v>
          </cell>
          <cell r="Y121">
            <v>0</v>
          </cell>
          <cell r="Z121">
            <v>0</v>
          </cell>
          <cell r="AA121">
            <v>0</v>
          </cell>
          <cell r="AB121">
            <v>0</v>
          </cell>
          <cell r="AC121">
            <v>0</v>
          </cell>
          <cell r="AD121">
            <v>0</v>
          </cell>
          <cell r="AE121">
            <v>0</v>
          </cell>
          <cell r="AF121">
            <v>108.78700000000001</v>
          </cell>
          <cell r="AG121">
            <v>221.41</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row>
        <row r="122">
          <cell r="A122" t="str">
            <v>LEBAC$</v>
          </cell>
          <cell r="B122">
            <v>5027</v>
          </cell>
          <cell r="C122" t="str">
            <v xml:space="preserve">LETRAS DEL TESORO $ VTO. 19/12/97       </v>
          </cell>
          <cell r="D122" t="str">
            <v>N</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0.15</v>
          </cell>
        </row>
        <row r="123">
          <cell r="A123" t="str">
            <v>LEBAC$</v>
          </cell>
          <cell r="B123">
            <v>5024</v>
          </cell>
          <cell r="C123" t="str">
            <v xml:space="preserve">LETRAS DEL TESORO $ VTO. 16/01/98       </v>
          </cell>
          <cell r="D123" t="str">
            <v>N</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0.15</v>
          </cell>
        </row>
        <row r="124">
          <cell r="A124" t="str">
            <v>BD07-I $</v>
          </cell>
          <cell r="B124">
            <v>5018</v>
          </cell>
          <cell r="C124" t="str">
            <v xml:space="preserve">LETRAS DEL TESORO $ VTO.20/03/98        </v>
          </cell>
          <cell r="D124" t="str">
            <v>N</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BOGAR</v>
          </cell>
          <cell r="B125">
            <v>5035</v>
          </cell>
          <cell r="C125" t="str">
            <v xml:space="preserve">LETRAS DEL TESORO $ VTO. 19/06/98       </v>
          </cell>
          <cell r="D125" t="str">
            <v>N</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LETR</v>
          </cell>
          <cell r="B126">
            <v>5037</v>
          </cell>
          <cell r="C126" t="str">
            <v xml:space="preserve">LETRAS DEL TESORO $ VTO. 17/07/98       </v>
          </cell>
          <cell r="D126" t="str">
            <v>N</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row>
        <row r="127">
          <cell r="A127" t="str">
            <v>LE$</v>
          </cell>
          <cell r="B127">
            <v>5038</v>
          </cell>
          <cell r="C127" t="str">
            <v xml:space="preserve">LETRAS DEL TESORO $ VTO. 14-08-98       </v>
          </cell>
          <cell r="D127" t="str">
            <v>N</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B128">
            <v>5626</v>
          </cell>
          <cell r="C128" t="str">
            <v xml:space="preserve">LETRAS DEL BCRA $ V.06/12/02(AJUS.X CER </v>
          </cell>
          <cell r="D128" t="str">
            <v>N</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row>
        <row r="129">
          <cell r="B129">
            <v>5628</v>
          </cell>
          <cell r="C129" t="str">
            <v xml:space="preserve">LETRAS DEL B.C.R.A. $ VTO. 09/10/02     </v>
          </cell>
          <cell r="D129" t="str">
            <v>N</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row>
        <row r="130">
          <cell r="B130">
            <v>5631</v>
          </cell>
          <cell r="C130" t="str">
            <v xml:space="preserve">LETRAS DEL B.C.R.A. $ VTO 11/10/02      </v>
          </cell>
          <cell r="D130" t="str">
            <v>N</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row>
        <row r="131">
          <cell r="A131" t="str">
            <v>LEBAC$</v>
          </cell>
          <cell r="B131">
            <v>5634</v>
          </cell>
          <cell r="C131" t="str">
            <v>LETRAS DEL BCRA en Pesos</v>
          </cell>
          <cell r="D131" t="str">
            <v>N</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0.15</v>
          </cell>
        </row>
        <row r="132">
          <cell r="B132">
            <v>5637</v>
          </cell>
          <cell r="C132" t="str">
            <v xml:space="preserve">LETRAS DEL B.C.R.A $ VTO. 18/10/02      </v>
          </cell>
          <cell r="D132" t="str">
            <v>N</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0.15</v>
          </cell>
        </row>
        <row r="133">
          <cell r="B133">
            <v>5638</v>
          </cell>
          <cell r="C133" t="str">
            <v xml:space="preserve">LETRAS DEL B.C.R.A. $ VTO. 15/11/02     </v>
          </cell>
          <cell r="D133" t="str">
            <v>N</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row>
        <row r="134">
          <cell r="B134">
            <v>5640</v>
          </cell>
          <cell r="C134" t="str">
            <v xml:space="preserve">LETRAS DEL B.C.R.A. $ VTO. 23/10/02     </v>
          </cell>
          <cell r="D134" t="str">
            <v>N</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B135">
            <v>5641</v>
          </cell>
          <cell r="C135" t="str">
            <v xml:space="preserve">LETRAS DEL B.C.R.A. $  VTO. 20/11/02    </v>
          </cell>
          <cell r="D135" t="str">
            <v>N</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row>
        <row r="136">
          <cell r="B136">
            <v>5644</v>
          </cell>
          <cell r="C136" t="str">
            <v xml:space="preserve">LETRAS DEL B.C.R.A. $ VTO. 25/10/02     </v>
          </cell>
          <cell r="D136" t="str">
            <v>N</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row>
        <row r="137">
          <cell r="B137">
            <v>5645</v>
          </cell>
          <cell r="C137" t="str">
            <v xml:space="preserve">LETRAS DEL B.C.R.A $ VTO. 22/11/02      </v>
          </cell>
          <cell r="D137" t="str">
            <v>N</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row>
        <row r="138">
          <cell r="A138" t="str">
            <v>LEBACU$</v>
          </cell>
          <cell r="B138">
            <v>5628</v>
          </cell>
          <cell r="C138" t="str">
            <v xml:space="preserve">LETRAS DEL B.C.R.A. $ VTO. 09/10/02     </v>
          </cell>
          <cell r="D138" t="str">
            <v>N</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row>
        <row r="139">
          <cell r="B139">
            <v>5668</v>
          </cell>
          <cell r="C139" t="str">
            <v xml:space="preserve">LETRAS DEL B.C.R.A. $ VTO. 15/01/03     </v>
          </cell>
          <cell r="D139" t="str">
            <v>N</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row>
        <row r="140">
          <cell r="B140">
            <v>5679</v>
          </cell>
          <cell r="C140" t="str">
            <v xml:space="preserve">LETRAS DEL B.C.R.A. $ VTO. 30/04/03     </v>
          </cell>
          <cell r="D140" t="str">
            <v>N</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row>
        <row r="141">
          <cell r="B141">
            <v>5683</v>
          </cell>
          <cell r="C141" t="str">
            <v xml:space="preserve">LETRAS DEL B.C.R.A. $ VTO. 24/01/03     </v>
          </cell>
          <cell r="D141" t="str">
            <v>N</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row>
        <row r="142">
          <cell r="B142">
            <v>5684</v>
          </cell>
          <cell r="C142" t="str">
            <v xml:space="preserve">LETRAS DEL B.C.R.A $ VTO. 02/05/03      </v>
          </cell>
          <cell r="D142" t="str">
            <v>N</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row>
        <row r="143">
          <cell r="A143" t="str">
            <v>LEU$</v>
          </cell>
          <cell r="B143">
            <v>5640</v>
          </cell>
          <cell r="C143" t="str">
            <v xml:space="preserve">LETRAS DEL B.C.R.A. $ VTO. 23/10/02     </v>
          </cell>
          <cell r="D143" t="str">
            <v>N</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row>
        <row r="144">
          <cell r="B144">
            <v>5696</v>
          </cell>
          <cell r="C144" t="str">
            <v xml:space="preserve">LETRAS DEL B.C.R.A. $ VTO. 14/05/2003   </v>
          </cell>
          <cell r="D144" t="str">
            <v>N</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row>
        <row r="145">
          <cell r="A145" t="str">
            <v>LEBAC$</v>
          </cell>
          <cell r="B145">
            <v>5644</v>
          </cell>
          <cell r="C145" t="str">
            <v xml:space="preserve">LETRAS DEL B.C.R.A. $ VTO. 25/10/02     </v>
          </cell>
          <cell r="D145" t="str">
            <v>N</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row>
        <row r="146">
          <cell r="B146">
            <v>45518</v>
          </cell>
          <cell r="C146" t="str">
            <v xml:space="preserve">LETRAS DEL B.C.R.A. $ VTO. 30/05/03     </v>
          </cell>
          <cell r="D146" t="str">
            <v>N</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row>
        <row r="147">
          <cell r="B147">
            <v>45532</v>
          </cell>
          <cell r="C147" t="str">
            <v xml:space="preserve">LETRAS DEL B.C.R.A. $ VTO. 11/06/03     </v>
          </cell>
          <cell r="D147" t="str">
            <v>N</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row>
        <row r="148">
          <cell r="B148">
            <v>45537</v>
          </cell>
          <cell r="C148" t="str">
            <v xml:space="preserve">LETRAS DEL B.C.R.A. $ VTO. 18/06/03     </v>
          </cell>
          <cell r="D148" t="str">
            <v>N</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row>
        <row r="149">
          <cell r="B149">
            <v>45541</v>
          </cell>
          <cell r="C149" t="str">
            <v xml:space="preserve">LETRAS DEL B.C.R.A $ VTO. 17/09/2003    </v>
          </cell>
          <cell r="D149" t="str">
            <v>N</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row>
        <row r="150">
          <cell r="B150">
            <v>45543</v>
          </cell>
          <cell r="C150" t="str">
            <v xml:space="preserve">LETRAS DEL B.C.R.A. $ VTO. 25/06/03     </v>
          </cell>
          <cell r="D150" t="str">
            <v>N</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row>
        <row r="151">
          <cell r="A151" t="str">
            <v>LEBACU$</v>
          </cell>
          <cell r="B151">
            <v>5684</v>
          </cell>
          <cell r="C151" t="str">
            <v xml:space="preserve">LETRAS DEL B.C.R.A $ VTO. 02/05/03      </v>
          </cell>
          <cell r="D151" t="str">
            <v>N</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row>
        <row r="152">
          <cell r="B152">
            <v>5633</v>
          </cell>
          <cell r="C152" t="str">
            <v xml:space="preserve">LETRAS DEL B.C.R.A. U$S VTO. 02/10/02   </v>
          </cell>
          <cell r="D152" t="str">
            <v>N</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row>
        <row r="153">
          <cell r="B153">
            <v>5636</v>
          </cell>
          <cell r="C153" t="str">
            <v xml:space="preserve">LETRAS DEL B.C.R.A. U$S VTO. 04/10/02   </v>
          </cell>
          <cell r="D153" t="str">
            <v>N</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row>
        <row r="154">
          <cell r="B154">
            <v>5642</v>
          </cell>
          <cell r="C154" t="str">
            <v xml:space="preserve">LETRAS DEL B.C.R.A. U$S VTO.09/10/02    </v>
          </cell>
          <cell r="D154" t="str">
            <v>N</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row>
        <row r="155">
          <cell r="B155">
            <v>5646</v>
          </cell>
          <cell r="C155" t="str">
            <v xml:space="preserve">LETRAS DEL B.C.R.A U$S VTO. 11/10/02    </v>
          </cell>
          <cell r="D155" t="str">
            <v>N</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row>
        <row r="156">
          <cell r="A156" t="str">
            <v>LEU$</v>
          </cell>
          <cell r="B156">
            <v>45532</v>
          </cell>
          <cell r="C156" t="str">
            <v xml:space="preserve">LETRAS DEL B.C.R.A. $ VTO. 11/06/03     </v>
          </cell>
          <cell r="D156" t="str">
            <v>N</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row>
        <row r="157">
          <cell r="B157">
            <v>5007</v>
          </cell>
          <cell r="C157" t="str">
            <v xml:space="preserve">LETRAS DEL TESORO U$S VTO. 14/02/97     </v>
          </cell>
          <cell r="D157" t="str">
            <v>N</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row>
        <row r="158">
          <cell r="B158">
            <v>5011</v>
          </cell>
          <cell r="C158" t="str">
            <v xml:space="preserve">LETRAS DEL TESORO U$S VTO. 16/05/97     </v>
          </cell>
          <cell r="D158" t="str">
            <v>N</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row>
        <row r="159">
          <cell r="B159" t="str">
            <v>5016a</v>
          </cell>
          <cell r="C159" t="str">
            <v xml:space="preserve">LETRAS DEL TESORO U$S V.15/8/97         </v>
          </cell>
          <cell r="D159" t="str">
            <v>N</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row>
        <row r="160">
          <cell r="B160">
            <v>5010</v>
          </cell>
          <cell r="C160" t="str">
            <v xml:space="preserve">LETRAS DEL TESORO U$S VTO. 17/10/97     </v>
          </cell>
          <cell r="D160" t="str">
            <v>N</v>
          </cell>
          <cell r="U160">
            <v>0</v>
          </cell>
          <cell r="V160">
            <v>0</v>
          </cell>
          <cell r="W160">
            <v>0</v>
          </cell>
          <cell r="X160">
            <v>0</v>
          </cell>
          <cell r="Y160">
            <v>71.135000000000005</v>
          </cell>
          <cell r="Z160">
            <v>57.128</v>
          </cell>
          <cell r="AA160">
            <v>69.885999999999996</v>
          </cell>
          <cell r="AB160">
            <v>95.941000000000003</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row>
        <row r="161">
          <cell r="B161">
            <v>5020</v>
          </cell>
          <cell r="C161" t="str">
            <v xml:space="preserve">LETRAS DEL TESORO U$S VTO. 14/11/97     </v>
          </cell>
          <cell r="D161" t="str">
            <v>N</v>
          </cell>
          <cell r="U161">
            <v>0</v>
          </cell>
          <cell r="V161">
            <v>0</v>
          </cell>
          <cell r="W161">
            <v>0</v>
          </cell>
          <cell r="X161">
            <v>0</v>
          </cell>
          <cell r="Y161">
            <v>0</v>
          </cell>
          <cell r="Z161">
            <v>0</v>
          </cell>
          <cell r="AA161">
            <v>49</v>
          </cell>
          <cell r="AB161">
            <v>48.5</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row>
        <row r="162">
          <cell r="B162">
            <v>5022</v>
          </cell>
          <cell r="C162" t="str">
            <v xml:space="preserve">LETRAS DEL TESORO U$S VTO. 19/12/97     </v>
          </cell>
          <cell r="D162" t="str">
            <v>N</v>
          </cell>
          <cell r="U162">
            <v>0</v>
          </cell>
          <cell r="V162">
            <v>0</v>
          </cell>
          <cell r="W162">
            <v>0</v>
          </cell>
          <cell r="X162">
            <v>0</v>
          </cell>
          <cell r="Y162">
            <v>0</v>
          </cell>
          <cell r="Z162">
            <v>0</v>
          </cell>
          <cell r="AA162">
            <v>0</v>
          </cell>
          <cell r="AB162">
            <v>19.5</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row>
        <row r="163">
          <cell r="A163" t="str">
            <v>LEBACU$</v>
          </cell>
          <cell r="B163">
            <v>45552</v>
          </cell>
          <cell r="C163" t="str">
            <v>LETRA DEL B.C.R.A. $ VTO. 10/07/03</v>
          </cell>
          <cell r="D163" t="str">
            <v>N</v>
          </cell>
          <cell r="U163">
            <v>0</v>
          </cell>
          <cell r="V163">
            <v>0</v>
          </cell>
          <cell r="W163">
            <v>0</v>
          </cell>
          <cell r="X163">
            <v>0</v>
          </cell>
          <cell r="Y163">
            <v>0</v>
          </cell>
          <cell r="Z163">
            <v>0</v>
          </cell>
          <cell r="AA163">
            <v>0</v>
          </cell>
          <cell r="AB163">
            <v>13</v>
          </cell>
          <cell r="AC163">
            <v>26.451000000000001</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row>
        <row r="164">
          <cell r="A164" t="str">
            <v>LEBACU$</v>
          </cell>
          <cell r="B164">
            <v>45555</v>
          </cell>
          <cell r="C164" t="str">
            <v>LETRAS DEL B.C.R.A. $ VTO. 11/07/03</v>
          </cell>
          <cell r="D164" t="str">
            <v>N</v>
          </cell>
          <cell r="U164">
            <v>0</v>
          </cell>
          <cell r="V164">
            <v>0</v>
          </cell>
          <cell r="W164">
            <v>0</v>
          </cell>
          <cell r="X164">
            <v>0</v>
          </cell>
          <cell r="Y164">
            <v>0</v>
          </cell>
          <cell r="Z164">
            <v>0</v>
          </cell>
          <cell r="AA164">
            <v>0</v>
          </cell>
          <cell r="AB164">
            <v>0</v>
          </cell>
          <cell r="AC164">
            <v>5.92</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row>
        <row r="165">
          <cell r="B165">
            <v>5032</v>
          </cell>
          <cell r="C165" t="str">
            <v xml:space="preserve">LETRAS DEL TESORO U$S VTO. 17/04/98     </v>
          </cell>
          <cell r="D165" t="str">
            <v>N</v>
          </cell>
          <cell r="U165">
            <v>0</v>
          </cell>
          <cell r="V165">
            <v>0</v>
          </cell>
          <cell r="W165">
            <v>0</v>
          </cell>
          <cell r="X165">
            <v>0</v>
          </cell>
          <cell r="Y165">
            <v>0</v>
          </cell>
          <cell r="Z165">
            <v>0</v>
          </cell>
          <cell r="AA165">
            <v>0</v>
          </cell>
          <cell r="AB165">
            <v>0</v>
          </cell>
          <cell r="AC165">
            <v>0</v>
          </cell>
          <cell r="AD165">
            <v>32.363</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row>
        <row r="166">
          <cell r="A166" t="str">
            <v>LEBACU$</v>
          </cell>
          <cell r="B166">
            <v>45559</v>
          </cell>
          <cell r="C166" t="str">
            <v>LETRAS DEL B.C.R.A $ VTO. 30/07/03</v>
          </cell>
          <cell r="D166" t="str">
            <v>N</v>
          </cell>
          <cell r="U166">
            <v>0</v>
          </cell>
          <cell r="V166">
            <v>0</v>
          </cell>
          <cell r="W166">
            <v>0</v>
          </cell>
          <cell r="X166">
            <v>0</v>
          </cell>
          <cell r="Y166">
            <v>0</v>
          </cell>
          <cell r="Z166">
            <v>0</v>
          </cell>
          <cell r="AA166">
            <v>0</v>
          </cell>
          <cell r="AB166">
            <v>0</v>
          </cell>
          <cell r="AC166">
            <v>53.034999999999997</v>
          </cell>
          <cell r="AD166">
            <v>74.543999999999997</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row>
        <row r="167">
          <cell r="B167">
            <v>5031</v>
          </cell>
          <cell r="C167" t="str">
            <v xml:space="preserve">LETRAS DEL TESORO U$S VTO. 19/06/98     </v>
          </cell>
          <cell r="D167" t="str">
            <v>N</v>
          </cell>
          <cell r="U167">
            <v>0</v>
          </cell>
          <cell r="V167">
            <v>0</v>
          </cell>
          <cell r="W167">
            <v>0</v>
          </cell>
          <cell r="X167">
            <v>0</v>
          </cell>
          <cell r="Y167">
            <v>0</v>
          </cell>
          <cell r="Z167">
            <v>0</v>
          </cell>
          <cell r="AA167">
            <v>0</v>
          </cell>
          <cell r="AB167">
            <v>0</v>
          </cell>
          <cell r="AC167">
            <v>31.135000000000002</v>
          </cell>
          <cell r="AD167">
            <v>55.710999999999999</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row>
        <row r="168">
          <cell r="A168" t="str">
            <v>LEU$</v>
          </cell>
          <cell r="B168">
            <v>45571</v>
          </cell>
          <cell r="C168" t="str">
            <v>LETRAS DEL B.C.R.A. $ VTO 18/07/03</v>
          </cell>
          <cell r="D168" t="str">
            <v>N</v>
          </cell>
          <cell r="U168">
            <v>0</v>
          </cell>
          <cell r="V168">
            <v>0</v>
          </cell>
          <cell r="W168">
            <v>0</v>
          </cell>
          <cell r="X168">
            <v>0</v>
          </cell>
          <cell r="Y168">
            <v>0</v>
          </cell>
          <cell r="Z168">
            <v>0</v>
          </cell>
          <cell r="AA168">
            <v>0</v>
          </cell>
          <cell r="AB168">
            <v>0</v>
          </cell>
          <cell r="AC168">
            <v>0</v>
          </cell>
          <cell r="AD168">
            <v>28.937999999999999</v>
          </cell>
          <cell r="AE168">
            <v>30.591000000000001</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row>
        <row r="169">
          <cell r="A169" t="str">
            <v>LEU$</v>
          </cell>
          <cell r="B169">
            <v>45572</v>
          </cell>
          <cell r="C169" t="str">
            <v>LETRAS DEL B.C.R.A. $ VTO 20/08/03</v>
          </cell>
          <cell r="D169" t="str">
            <v>N</v>
          </cell>
          <cell r="U169">
            <v>0</v>
          </cell>
          <cell r="V169">
            <v>0</v>
          </cell>
          <cell r="W169">
            <v>0</v>
          </cell>
          <cell r="X169">
            <v>0</v>
          </cell>
          <cell r="Y169">
            <v>0</v>
          </cell>
          <cell r="Z169">
            <v>0</v>
          </cell>
          <cell r="AA169">
            <v>0</v>
          </cell>
          <cell r="AB169">
            <v>0</v>
          </cell>
          <cell r="AC169">
            <v>0</v>
          </cell>
          <cell r="AD169">
            <v>75.947000000000003</v>
          </cell>
          <cell r="AE169">
            <v>76.200999999999993</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row>
        <row r="170">
          <cell r="B170">
            <v>5028</v>
          </cell>
          <cell r="C170" t="str">
            <v xml:space="preserve">LETRAS DEL TESORO U$S VTO.16-10-98      </v>
          </cell>
          <cell r="D170" t="str">
            <v>N</v>
          </cell>
          <cell r="U170">
            <v>0</v>
          </cell>
          <cell r="V170">
            <v>0</v>
          </cell>
          <cell r="W170">
            <v>0</v>
          </cell>
          <cell r="X170">
            <v>0</v>
          </cell>
          <cell r="Y170">
            <v>0</v>
          </cell>
          <cell r="Z170">
            <v>0</v>
          </cell>
          <cell r="AA170">
            <v>0</v>
          </cell>
          <cell r="AB170">
            <v>0</v>
          </cell>
          <cell r="AC170">
            <v>90.820999999999998</v>
          </cell>
          <cell r="AD170">
            <v>88.47</v>
          </cell>
          <cell r="AE170">
            <v>58.969000000000001</v>
          </cell>
          <cell r="AF170">
            <v>147.05799999999999</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row>
        <row r="171">
          <cell r="A171" t="str">
            <v>LEU$</v>
          </cell>
          <cell r="B171">
            <v>45596</v>
          </cell>
          <cell r="C171" t="str">
            <v>LETRAS DEL BCRA $ VTO.15/08/03</v>
          </cell>
          <cell r="D171" t="str">
            <v>N</v>
          </cell>
          <cell r="U171">
            <v>0</v>
          </cell>
          <cell r="V171">
            <v>0</v>
          </cell>
          <cell r="W171">
            <v>0</v>
          </cell>
          <cell r="X171">
            <v>0</v>
          </cell>
          <cell r="Y171">
            <v>0</v>
          </cell>
          <cell r="Z171">
            <v>0</v>
          </cell>
          <cell r="AA171">
            <v>0</v>
          </cell>
          <cell r="AB171">
            <v>0</v>
          </cell>
          <cell r="AC171">
            <v>0</v>
          </cell>
          <cell r="AD171">
            <v>0</v>
          </cell>
          <cell r="AE171">
            <v>36.299999999999997</v>
          </cell>
          <cell r="AF171">
            <v>28.884</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row>
        <row r="172">
          <cell r="B172">
            <v>5041</v>
          </cell>
          <cell r="C172" t="str">
            <v xml:space="preserve">LETRAS DEL TESORO U$S 18/12/98          </v>
          </cell>
          <cell r="D172" t="str">
            <v>N</v>
          </cell>
          <cell r="U172">
            <v>0</v>
          </cell>
          <cell r="V172">
            <v>0</v>
          </cell>
          <cell r="W172">
            <v>0</v>
          </cell>
          <cell r="X172">
            <v>0</v>
          </cell>
          <cell r="Y172">
            <v>0</v>
          </cell>
          <cell r="Z172">
            <v>0</v>
          </cell>
          <cell r="AA172">
            <v>0</v>
          </cell>
          <cell r="AB172">
            <v>0</v>
          </cell>
          <cell r="AC172">
            <v>0</v>
          </cell>
          <cell r="AD172">
            <v>0</v>
          </cell>
          <cell r="AE172">
            <v>32.15</v>
          </cell>
          <cell r="AF172">
            <v>12.151999999999999</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row>
        <row r="173">
          <cell r="A173" t="str">
            <v>LEU$</v>
          </cell>
          <cell r="B173">
            <v>45593</v>
          </cell>
          <cell r="C173" t="str">
            <v xml:space="preserve">LETRAS DEL BCRA $ VTO.20/2/04 AJUST.CER </v>
          </cell>
          <cell r="D173" t="str">
            <v>N</v>
          </cell>
          <cell r="U173">
            <v>0</v>
          </cell>
          <cell r="V173">
            <v>0</v>
          </cell>
          <cell r="W173">
            <v>0</v>
          </cell>
          <cell r="X173">
            <v>0</v>
          </cell>
          <cell r="Y173">
            <v>0</v>
          </cell>
          <cell r="Z173">
            <v>0</v>
          </cell>
          <cell r="AA173">
            <v>0</v>
          </cell>
          <cell r="AB173">
            <v>0</v>
          </cell>
          <cell r="AC173">
            <v>0</v>
          </cell>
          <cell r="AD173">
            <v>11.1</v>
          </cell>
          <cell r="AE173">
            <v>90.295000000000002</v>
          </cell>
          <cell r="AF173">
            <v>113.82</v>
          </cell>
          <cell r="AG173">
            <v>120.18899999999999</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row>
        <row r="174">
          <cell r="B174">
            <v>5043</v>
          </cell>
          <cell r="C174" t="str">
            <v xml:space="preserve">LETRAS DEL TESORO U$S VTO. 15/01/99     </v>
          </cell>
          <cell r="D174" t="str">
            <v>N</v>
          </cell>
          <cell r="U174">
            <v>0</v>
          </cell>
          <cell r="V174">
            <v>0</v>
          </cell>
          <cell r="W174">
            <v>0</v>
          </cell>
          <cell r="X174">
            <v>0</v>
          </cell>
          <cell r="Y174">
            <v>0</v>
          </cell>
          <cell r="Z174">
            <v>0</v>
          </cell>
          <cell r="AA174">
            <v>0</v>
          </cell>
          <cell r="AB174">
            <v>0</v>
          </cell>
          <cell r="AC174">
            <v>0</v>
          </cell>
          <cell r="AD174">
            <v>0</v>
          </cell>
          <cell r="AE174">
            <v>0</v>
          </cell>
          <cell r="AF174">
            <v>30.858000000000001</v>
          </cell>
          <cell r="AG174">
            <v>105.752</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row>
        <row r="175">
          <cell r="A175" t="str">
            <v>x</v>
          </cell>
          <cell r="B175">
            <v>45608</v>
          </cell>
          <cell r="C175" t="str">
            <v>LETRAS DEL BCRA $ VTO.08/10/04 AJUST.CER</v>
          </cell>
          <cell r="D175" t="str">
            <v>N</v>
          </cell>
          <cell r="U175">
            <v>0</v>
          </cell>
          <cell r="V175">
            <v>0</v>
          </cell>
          <cell r="W175">
            <v>0</v>
          </cell>
          <cell r="X175">
            <v>0</v>
          </cell>
          <cell r="Y175">
            <v>0</v>
          </cell>
          <cell r="Z175">
            <v>0</v>
          </cell>
          <cell r="AA175">
            <v>0</v>
          </cell>
          <cell r="AB175">
            <v>0</v>
          </cell>
          <cell r="AC175">
            <v>0</v>
          </cell>
          <cell r="AD175">
            <v>0</v>
          </cell>
          <cell r="AE175">
            <v>0</v>
          </cell>
          <cell r="AF175">
            <v>108.78700000000001</v>
          </cell>
          <cell r="AG175">
            <v>221.41</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row>
        <row r="176">
          <cell r="A176" t="str">
            <v>x</v>
          </cell>
          <cell r="B176">
            <v>45614</v>
          </cell>
          <cell r="C176" t="str">
            <v xml:space="preserve">LETRAS DEL B.C.R.A. $ VTO.30/06/2004    </v>
          </cell>
          <cell r="D176" t="str">
            <v>N</v>
          </cell>
          <cell r="U176">
            <v>0</v>
          </cell>
          <cell r="V176">
            <v>0</v>
          </cell>
          <cell r="W176">
            <v>0</v>
          </cell>
          <cell r="X176">
            <v>0</v>
          </cell>
          <cell r="Y176">
            <v>0</v>
          </cell>
          <cell r="Z176">
            <v>0</v>
          </cell>
          <cell r="AA176">
            <v>0</v>
          </cell>
          <cell r="AB176">
            <v>0</v>
          </cell>
          <cell r="AC176">
            <v>0</v>
          </cell>
          <cell r="AD176">
            <v>0</v>
          </cell>
          <cell r="AE176">
            <v>0</v>
          </cell>
          <cell r="AF176">
            <v>0</v>
          </cell>
          <cell r="AG176">
            <v>128.81800000000001</v>
          </cell>
          <cell r="AH176">
            <v>170.042</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row>
        <row r="177">
          <cell r="A177" t="str">
            <v>TITULOS GOBIERNOS LOCALES</v>
          </cell>
          <cell r="B177">
            <v>45619</v>
          </cell>
          <cell r="C177" t="str">
            <v xml:space="preserve">LETRAS DEL B.C.R.A. $ VTO. 14/07/04     </v>
          </cell>
          <cell r="D177" t="str">
            <v>N</v>
          </cell>
          <cell r="U177">
            <v>0</v>
          </cell>
          <cell r="V177">
            <v>0</v>
          </cell>
          <cell r="W177">
            <v>0</v>
          </cell>
          <cell r="X177">
            <v>0</v>
          </cell>
          <cell r="Y177">
            <v>0</v>
          </cell>
          <cell r="Z177">
            <v>0</v>
          </cell>
          <cell r="AA177">
            <v>0</v>
          </cell>
          <cell r="AB177">
            <v>0</v>
          </cell>
          <cell r="AC177">
            <v>0</v>
          </cell>
          <cell r="AD177">
            <v>0</v>
          </cell>
          <cell r="AE177">
            <v>0</v>
          </cell>
          <cell r="AF177">
            <v>0</v>
          </cell>
          <cell r="AG177">
            <v>91.429000000000002</v>
          </cell>
          <cell r="AH177">
            <v>96.933999999999997</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row>
        <row r="178">
          <cell r="A178" t="str">
            <v>x</v>
          </cell>
          <cell r="B178">
            <v>45620</v>
          </cell>
          <cell r="C178" t="str">
            <v xml:space="preserve">LETRAS DEL B.C.R.A. $ VTO. 17/12/04     </v>
          </cell>
          <cell r="D178" t="str">
            <v>N</v>
          </cell>
          <cell r="U178">
            <v>0</v>
          </cell>
          <cell r="V178">
            <v>0</v>
          </cell>
          <cell r="W178">
            <v>0</v>
          </cell>
          <cell r="X178">
            <v>0</v>
          </cell>
          <cell r="Y178">
            <v>0</v>
          </cell>
          <cell r="Z178">
            <v>0</v>
          </cell>
          <cell r="AA178">
            <v>0</v>
          </cell>
          <cell r="AB178">
            <v>0</v>
          </cell>
          <cell r="AC178">
            <v>0</v>
          </cell>
          <cell r="AD178">
            <v>0</v>
          </cell>
          <cell r="AE178">
            <v>0</v>
          </cell>
          <cell r="AF178">
            <v>0</v>
          </cell>
          <cell r="AG178">
            <v>74.063999999999993</v>
          </cell>
          <cell r="AH178">
            <v>111.613</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row>
        <row r="179">
          <cell r="A179" t="str">
            <v>BPRV</v>
          </cell>
          <cell r="B179">
            <v>45621</v>
          </cell>
          <cell r="C179" t="str">
            <v>LETRAS DEL BCRA $ VTO.14/07/04 AJUST CER</v>
          </cell>
          <cell r="D179" t="str">
            <v>N</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117.11199999999999</v>
          </cell>
          <cell r="AI179">
            <v>146.965</v>
          </cell>
          <cell r="AJ179">
            <v>0</v>
          </cell>
          <cell r="AK179">
            <v>0</v>
          </cell>
          <cell r="AL179">
            <v>0</v>
          </cell>
          <cell r="AM179">
            <v>0</v>
          </cell>
          <cell r="AN179">
            <v>0</v>
          </cell>
          <cell r="AO179">
            <v>0</v>
          </cell>
          <cell r="AP179">
            <v>0</v>
          </cell>
          <cell r="AQ179">
            <v>0</v>
          </cell>
          <cell r="AR179">
            <v>0</v>
          </cell>
          <cell r="AS179">
            <v>0</v>
          </cell>
          <cell r="AT179">
            <v>0</v>
          </cell>
          <cell r="AU179">
            <v>0</v>
          </cell>
        </row>
        <row r="180">
          <cell r="B180">
            <v>5050</v>
          </cell>
          <cell r="C180" t="str">
            <v xml:space="preserve">LETRAS DEL TESORO U$S VTO.13-8-1999     </v>
          </cell>
          <cell r="D180" t="str">
            <v>N</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127.242</v>
          </cell>
          <cell r="AI180">
            <v>168.857</v>
          </cell>
          <cell r="AJ180">
            <v>0</v>
          </cell>
          <cell r="AK180">
            <v>0</v>
          </cell>
          <cell r="AL180">
            <v>0</v>
          </cell>
          <cell r="AM180">
            <v>0</v>
          </cell>
          <cell r="AN180">
            <v>0</v>
          </cell>
          <cell r="AO180">
            <v>0</v>
          </cell>
          <cell r="AP180">
            <v>0</v>
          </cell>
          <cell r="AQ180">
            <v>0</v>
          </cell>
          <cell r="AR180">
            <v>0</v>
          </cell>
          <cell r="AS180">
            <v>0</v>
          </cell>
          <cell r="AT180">
            <v>0</v>
          </cell>
          <cell r="AU180">
            <v>0</v>
          </cell>
        </row>
        <row r="181">
          <cell r="B181">
            <v>5051</v>
          </cell>
          <cell r="C181" t="str">
            <v xml:space="preserve">LETRAS DEL TESORO U$S V.17-9-1999       </v>
          </cell>
          <cell r="D181" t="str">
            <v>N</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78.664000000000001</v>
          </cell>
          <cell r="AI181">
            <v>124.69499999999999</v>
          </cell>
          <cell r="AJ181">
            <v>0</v>
          </cell>
          <cell r="AK181">
            <v>0</v>
          </cell>
          <cell r="AL181">
            <v>0</v>
          </cell>
          <cell r="AM181">
            <v>0</v>
          </cell>
          <cell r="AN181">
            <v>0</v>
          </cell>
          <cell r="AO181">
            <v>0</v>
          </cell>
          <cell r="AP181">
            <v>0</v>
          </cell>
          <cell r="AQ181">
            <v>0</v>
          </cell>
          <cell r="AR181">
            <v>0</v>
          </cell>
          <cell r="AS181">
            <v>0</v>
          </cell>
          <cell r="AT181">
            <v>0</v>
          </cell>
          <cell r="AU181">
            <v>0</v>
          </cell>
        </row>
        <row r="182">
          <cell r="B182">
            <v>5053</v>
          </cell>
          <cell r="C182" t="str">
            <v xml:space="preserve">LETRAS DEL TESORO U$S VTO. 15/10/99     </v>
          </cell>
          <cell r="D182" t="str">
            <v>N</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72.471000000000004</v>
          </cell>
          <cell r="AJ182">
            <v>141.68700000000001</v>
          </cell>
          <cell r="AK182">
            <v>0</v>
          </cell>
          <cell r="AL182">
            <v>0</v>
          </cell>
          <cell r="AM182">
            <v>0</v>
          </cell>
          <cell r="AN182">
            <v>0</v>
          </cell>
          <cell r="AO182">
            <v>0</v>
          </cell>
          <cell r="AP182">
            <v>0</v>
          </cell>
          <cell r="AQ182">
            <v>0</v>
          </cell>
          <cell r="AR182">
            <v>0</v>
          </cell>
          <cell r="AS182">
            <v>0</v>
          </cell>
          <cell r="AT182">
            <v>0</v>
          </cell>
          <cell r="AU182">
            <v>0</v>
          </cell>
        </row>
        <row r="183">
          <cell r="B183">
            <v>5054</v>
          </cell>
          <cell r="C183" t="str">
            <v xml:space="preserve">LETRAS DEL TESORO U$S VTO.12-11-99      </v>
          </cell>
          <cell r="D183" t="str">
            <v>N</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43.600999999999999</v>
          </cell>
          <cell r="AJ183">
            <v>102.556</v>
          </cell>
          <cell r="AK183">
            <v>0</v>
          </cell>
          <cell r="AL183">
            <v>0</v>
          </cell>
          <cell r="AM183">
            <v>0</v>
          </cell>
          <cell r="AN183">
            <v>0</v>
          </cell>
          <cell r="AO183">
            <v>0</v>
          </cell>
          <cell r="AP183">
            <v>0</v>
          </cell>
          <cell r="AQ183">
            <v>0</v>
          </cell>
          <cell r="AR183">
            <v>0</v>
          </cell>
          <cell r="AS183">
            <v>0</v>
          </cell>
          <cell r="AT183">
            <v>0</v>
          </cell>
          <cell r="AU183">
            <v>0</v>
          </cell>
        </row>
        <row r="184">
          <cell r="A184" t="str">
            <v>LEBACU$</v>
          </cell>
          <cell r="B184">
            <v>5055</v>
          </cell>
          <cell r="C184" t="str">
            <v>LETRAS DEL BCRA en Dólares</v>
          </cell>
          <cell r="D184" t="str">
            <v>N</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row>
        <row r="185">
          <cell r="B185">
            <v>5056</v>
          </cell>
          <cell r="C185" t="str">
            <v xml:space="preserve">LETRAS DEL TESORO U$S VTO.14-1-2000     </v>
          </cell>
          <cell r="D185" t="str">
            <v>N</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row>
        <row r="186">
          <cell r="B186">
            <v>5057</v>
          </cell>
          <cell r="C186" t="str">
            <v xml:space="preserve">LETRAS DEL TESORO U$S VTO. 11/2/2000    </v>
          </cell>
          <cell r="D186" t="str">
            <v>N</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row>
        <row r="187">
          <cell r="B187">
            <v>5052</v>
          </cell>
          <cell r="C187" t="str">
            <v xml:space="preserve">LETRAS DEL TESORO U$S V.17-3-2000       </v>
          </cell>
          <cell r="D187" t="str">
            <v>N</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row>
        <row r="188">
          <cell r="B188">
            <v>5058</v>
          </cell>
          <cell r="C188" t="str">
            <v xml:space="preserve">LETRAS DEL TESORO U$S VTO. 14/04/2000   </v>
          </cell>
          <cell r="D188" t="str">
            <v>N</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row>
        <row r="189">
          <cell r="A189" t="str">
            <v>LEU$</v>
          </cell>
          <cell r="B189">
            <v>5063</v>
          </cell>
          <cell r="C189" t="str">
            <v>LETRAS DEL TESORO en Dólares</v>
          </cell>
          <cell r="D189" t="str">
            <v>N</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38.600999999999999</v>
          </cell>
          <cell r="AM189">
            <v>0</v>
          </cell>
          <cell r="AN189">
            <v>0</v>
          </cell>
          <cell r="AO189">
            <v>0</v>
          </cell>
          <cell r="AP189">
            <v>0</v>
          </cell>
          <cell r="AQ189">
            <v>0</v>
          </cell>
          <cell r="AR189">
            <v>0</v>
          </cell>
          <cell r="AS189">
            <v>0</v>
          </cell>
          <cell r="AT189">
            <v>0</v>
          </cell>
          <cell r="AU189">
            <v>0</v>
          </cell>
        </row>
        <row r="190">
          <cell r="B190">
            <v>5059</v>
          </cell>
          <cell r="C190" t="str">
            <v xml:space="preserve">LETRAS DEL TESORO U$S VTO. 12/05/2000   </v>
          </cell>
          <cell r="D190" t="str">
            <v>N</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54.484999999999999</v>
          </cell>
          <cell r="AL190">
            <v>132.066</v>
          </cell>
          <cell r="AM190">
            <v>0</v>
          </cell>
          <cell r="AN190">
            <v>0</v>
          </cell>
          <cell r="AO190">
            <v>0</v>
          </cell>
          <cell r="AP190">
            <v>0</v>
          </cell>
          <cell r="AQ190">
            <v>0</v>
          </cell>
          <cell r="AR190">
            <v>0</v>
          </cell>
          <cell r="AS190">
            <v>0</v>
          </cell>
          <cell r="AT190">
            <v>0</v>
          </cell>
          <cell r="AU190">
            <v>0</v>
          </cell>
        </row>
        <row r="191">
          <cell r="B191">
            <v>5065</v>
          </cell>
          <cell r="C191" t="str">
            <v xml:space="preserve">LETRAS DEL TESORO U$S V.26-5-2000       </v>
          </cell>
          <cell r="D191" t="str">
            <v>N</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22.018000000000001</v>
          </cell>
          <cell r="AM191">
            <v>0</v>
          </cell>
          <cell r="AN191">
            <v>0</v>
          </cell>
          <cell r="AO191">
            <v>0</v>
          </cell>
          <cell r="AP191">
            <v>0</v>
          </cell>
          <cell r="AQ191">
            <v>0</v>
          </cell>
          <cell r="AR191">
            <v>0</v>
          </cell>
          <cell r="AS191">
            <v>0</v>
          </cell>
          <cell r="AT191">
            <v>0</v>
          </cell>
          <cell r="AU191">
            <v>0</v>
          </cell>
        </row>
        <row r="192">
          <cell r="B192">
            <v>5061</v>
          </cell>
          <cell r="C192" t="str">
            <v xml:space="preserve">LETRAS DEL TESORO U$S VTO. 16/06/2000   </v>
          </cell>
          <cell r="D192" t="str">
            <v>N</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56.110999999999997</v>
          </cell>
          <cell r="AL192">
            <v>49.094999999999999</v>
          </cell>
          <cell r="AM192">
            <v>0</v>
          </cell>
          <cell r="AN192">
            <v>0</v>
          </cell>
          <cell r="AO192">
            <v>0</v>
          </cell>
          <cell r="AP192">
            <v>0</v>
          </cell>
          <cell r="AQ192">
            <v>0</v>
          </cell>
          <cell r="AR192">
            <v>0</v>
          </cell>
          <cell r="AS192">
            <v>0</v>
          </cell>
          <cell r="AT192">
            <v>0</v>
          </cell>
          <cell r="AU192">
            <v>0</v>
          </cell>
        </row>
        <row r="193">
          <cell r="B193">
            <v>5068</v>
          </cell>
          <cell r="C193" t="str">
            <v xml:space="preserve">LETRAS DEL TESORO U$S VTO. 30/6/2000    </v>
          </cell>
          <cell r="D193" t="str">
            <v>N</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9.9</v>
          </cell>
          <cell r="AM193">
            <v>0</v>
          </cell>
          <cell r="AN193">
            <v>0</v>
          </cell>
          <cell r="AO193">
            <v>0</v>
          </cell>
          <cell r="AP193">
            <v>0</v>
          </cell>
          <cell r="AQ193">
            <v>0</v>
          </cell>
          <cell r="AR193">
            <v>0</v>
          </cell>
          <cell r="AS193">
            <v>0</v>
          </cell>
          <cell r="AT193">
            <v>0</v>
          </cell>
          <cell r="AU193">
            <v>0</v>
          </cell>
        </row>
        <row r="194">
          <cell r="B194">
            <v>5062</v>
          </cell>
          <cell r="C194" t="str">
            <v xml:space="preserve">LETRAS DEL TESORO U$S VTO. 14/07/2000   </v>
          </cell>
          <cell r="D194" t="str">
            <v>N</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86.525999999999996</v>
          </cell>
          <cell r="AM194">
            <v>126.542</v>
          </cell>
          <cell r="AN194">
            <v>0</v>
          </cell>
          <cell r="AO194">
            <v>0</v>
          </cell>
          <cell r="AP194">
            <v>0</v>
          </cell>
          <cell r="AQ194">
            <v>0</v>
          </cell>
          <cell r="AR194">
            <v>0</v>
          </cell>
          <cell r="AS194">
            <v>0</v>
          </cell>
          <cell r="AT194">
            <v>0</v>
          </cell>
          <cell r="AU194">
            <v>0</v>
          </cell>
        </row>
        <row r="195">
          <cell r="B195">
            <v>5070</v>
          </cell>
          <cell r="C195" t="str">
            <v xml:space="preserve">LETRAS DEL TESORO U$S V.28-7-2000       </v>
          </cell>
          <cell r="D195" t="str">
            <v>N</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21.812000000000001</v>
          </cell>
          <cell r="AN195">
            <v>0</v>
          </cell>
          <cell r="AO195">
            <v>0</v>
          </cell>
          <cell r="AP195">
            <v>0</v>
          </cell>
          <cell r="AQ195">
            <v>0</v>
          </cell>
          <cell r="AR195">
            <v>0</v>
          </cell>
          <cell r="AS195">
            <v>0</v>
          </cell>
          <cell r="AT195">
            <v>0</v>
          </cell>
          <cell r="AU195">
            <v>0</v>
          </cell>
        </row>
        <row r="196">
          <cell r="B196">
            <v>5064</v>
          </cell>
          <cell r="C196" t="str">
            <v xml:space="preserve">LETRAS DEL TESORO U$S VTO. 11/08/2000   </v>
          </cell>
          <cell r="D196" t="str">
            <v>N</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110.976</v>
          </cell>
          <cell r="AM196">
            <v>138.57300000000001</v>
          </cell>
          <cell r="AN196">
            <v>0</v>
          </cell>
          <cell r="AO196">
            <v>0</v>
          </cell>
          <cell r="AP196">
            <v>0</v>
          </cell>
          <cell r="AQ196">
            <v>0</v>
          </cell>
          <cell r="AR196">
            <v>0</v>
          </cell>
          <cell r="AS196">
            <v>0</v>
          </cell>
          <cell r="AT196">
            <v>0</v>
          </cell>
          <cell r="AU196">
            <v>0</v>
          </cell>
        </row>
        <row r="197">
          <cell r="B197">
            <v>5071</v>
          </cell>
          <cell r="C197" t="str">
            <v xml:space="preserve">LETRAS DEL TESORO U$S VTO. 25/08/2000   </v>
          </cell>
          <cell r="D197" t="str">
            <v>N</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52.49</v>
          </cell>
          <cell r="AN197">
            <v>0</v>
          </cell>
          <cell r="AO197">
            <v>0</v>
          </cell>
          <cell r="AP197">
            <v>0</v>
          </cell>
          <cell r="AQ197">
            <v>0</v>
          </cell>
          <cell r="AR197">
            <v>0</v>
          </cell>
          <cell r="AS197">
            <v>0</v>
          </cell>
          <cell r="AT197">
            <v>0</v>
          </cell>
          <cell r="AU197">
            <v>0</v>
          </cell>
        </row>
        <row r="198">
          <cell r="B198">
            <v>5066</v>
          </cell>
          <cell r="C198" t="str">
            <v xml:space="preserve">LETRAS DEL TESORO U$S VTO.15-9-2000     </v>
          </cell>
          <cell r="D198" t="str">
            <v>N</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77.284000000000006</v>
          </cell>
          <cell r="AM198">
            <v>96.15</v>
          </cell>
          <cell r="AN198">
            <v>0</v>
          </cell>
          <cell r="AO198">
            <v>0</v>
          </cell>
          <cell r="AP198">
            <v>0</v>
          </cell>
          <cell r="AQ198">
            <v>0</v>
          </cell>
          <cell r="AR198">
            <v>0</v>
          </cell>
          <cell r="AS198">
            <v>0</v>
          </cell>
          <cell r="AT198">
            <v>0</v>
          </cell>
          <cell r="AU198">
            <v>0</v>
          </cell>
        </row>
        <row r="199">
          <cell r="B199">
            <v>5073</v>
          </cell>
          <cell r="C199" t="str">
            <v xml:space="preserve">LETRAS DEL TESORO U$S VTO.29-09-2000    </v>
          </cell>
          <cell r="D199" t="str">
            <v>N</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72.584999999999994</v>
          </cell>
          <cell r="AN199">
            <v>0</v>
          </cell>
          <cell r="AO199">
            <v>0</v>
          </cell>
          <cell r="AP199">
            <v>0</v>
          </cell>
          <cell r="AQ199">
            <v>0</v>
          </cell>
          <cell r="AR199">
            <v>0</v>
          </cell>
          <cell r="AS199">
            <v>0</v>
          </cell>
          <cell r="AT199">
            <v>0</v>
          </cell>
          <cell r="AU199">
            <v>0</v>
          </cell>
        </row>
        <row r="200">
          <cell r="B200">
            <v>5069</v>
          </cell>
          <cell r="C200" t="str">
            <v xml:space="preserve">LETRAS DEL TESORO U$S VTO. 13/10/2000   </v>
          </cell>
          <cell r="D200" t="str">
            <v>N</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139.52099999999999</v>
          </cell>
          <cell r="AN200">
            <v>227.61699999999999</v>
          </cell>
          <cell r="AO200">
            <v>0</v>
          </cell>
          <cell r="AP200">
            <v>0</v>
          </cell>
          <cell r="AQ200">
            <v>0</v>
          </cell>
          <cell r="AR200">
            <v>0</v>
          </cell>
          <cell r="AS200">
            <v>0</v>
          </cell>
          <cell r="AT200">
            <v>0</v>
          </cell>
          <cell r="AU200">
            <v>0</v>
          </cell>
        </row>
        <row r="201">
          <cell r="A201" t="str">
            <v>LEBACU$</v>
          </cell>
          <cell r="B201">
            <v>5033</v>
          </cell>
          <cell r="C201" t="str">
            <v xml:space="preserve">LETRAS DEL TESORO U$S VTO. 17/07/98     </v>
          </cell>
          <cell r="D201" t="str">
            <v>N</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86.671000000000006</v>
          </cell>
          <cell r="AL201">
            <v>103.364</v>
          </cell>
          <cell r="AM201">
            <v>257.98700000000002</v>
          </cell>
          <cell r="AN201">
            <v>304.56299999999999</v>
          </cell>
          <cell r="AO201">
            <v>0</v>
          </cell>
          <cell r="AP201">
            <v>0</v>
          </cell>
          <cell r="AQ201">
            <v>0</v>
          </cell>
          <cell r="AR201">
            <v>0</v>
          </cell>
          <cell r="AS201">
            <v>0</v>
          </cell>
          <cell r="AT201">
            <v>0</v>
          </cell>
          <cell r="AU201">
            <v>0</v>
          </cell>
        </row>
        <row r="202">
          <cell r="B202">
            <v>5067</v>
          </cell>
          <cell r="C202" t="str">
            <v xml:space="preserve">LETRAS DEL TESORO U$S VTO.16-3-2001     </v>
          </cell>
          <cell r="D202" t="str">
            <v>N</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23.149000000000001</v>
          </cell>
          <cell r="AM202">
            <v>58.042000000000002</v>
          </cell>
          <cell r="AN202">
            <v>153.69964500521374</v>
          </cell>
          <cell r="AO202">
            <v>321.9264</v>
          </cell>
          <cell r="AP202">
            <v>0</v>
          </cell>
          <cell r="AQ202">
            <v>0</v>
          </cell>
          <cell r="AR202">
            <v>0</v>
          </cell>
          <cell r="AS202">
            <v>0</v>
          </cell>
          <cell r="AT202">
            <v>0</v>
          </cell>
          <cell r="AU202">
            <v>0</v>
          </cell>
        </row>
        <row r="203">
          <cell r="B203">
            <v>5072</v>
          </cell>
          <cell r="C203" t="str">
            <v xml:space="preserve">LETRAS DEL TESORO U$S VTO. 15/12/2000   </v>
          </cell>
          <cell r="D203" t="str">
            <v>N</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22.646000000000001</v>
          </cell>
          <cell r="AN203">
            <v>137.57400000000001</v>
          </cell>
          <cell r="AO203">
            <v>0</v>
          </cell>
          <cell r="AP203">
            <v>0</v>
          </cell>
          <cell r="AQ203">
            <v>0</v>
          </cell>
          <cell r="AR203">
            <v>0</v>
          </cell>
          <cell r="AS203">
            <v>0</v>
          </cell>
          <cell r="AT203">
            <v>0</v>
          </cell>
          <cell r="AU203">
            <v>0</v>
          </cell>
        </row>
        <row r="204">
          <cell r="B204">
            <v>5074</v>
          </cell>
          <cell r="C204" t="str">
            <v xml:space="preserve">LETRAS DEL TESORO U$S V.12-01-2001      </v>
          </cell>
          <cell r="D204" t="str">
            <v>N</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128.77000000000001</v>
          </cell>
          <cell r="AO204">
            <v>175.61600000000001</v>
          </cell>
          <cell r="AP204">
            <v>0</v>
          </cell>
          <cell r="AQ204">
            <v>0</v>
          </cell>
          <cell r="AR204">
            <v>0</v>
          </cell>
          <cell r="AS204">
            <v>0</v>
          </cell>
          <cell r="AT204">
            <v>0</v>
          </cell>
          <cell r="AU204">
            <v>0</v>
          </cell>
        </row>
        <row r="205">
          <cell r="B205">
            <v>5075</v>
          </cell>
          <cell r="C205" t="str">
            <v xml:space="preserve">LETRAS DEL TESORO U$S 13-07-2001        </v>
          </cell>
          <cell r="D205" t="str">
            <v>N</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78.781000000000006</v>
          </cell>
          <cell r="AO205">
            <v>127.955</v>
          </cell>
          <cell r="AP205">
            <v>228.17959999999999</v>
          </cell>
          <cell r="AQ205">
            <v>188.02019999999999</v>
          </cell>
          <cell r="AR205">
            <v>0</v>
          </cell>
          <cell r="AS205">
            <v>0</v>
          </cell>
          <cell r="AT205">
            <v>0</v>
          </cell>
          <cell r="AU205">
            <v>0</v>
          </cell>
        </row>
        <row r="206">
          <cell r="A206" t="str">
            <v>LEU$</v>
          </cell>
          <cell r="B206">
            <v>5036</v>
          </cell>
          <cell r="C206" t="str">
            <v xml:space="preserve">LETRAS DEL TESORO U$S VTO. 19/03/99     </v>
          </cell>
          <cell r="D206" t="str">
            <v>N</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14.223000000000001</v>
          </cell>
          <cell r="AO206">
            <v>0</v>
          </cell>
          <cell r="AP206">
            <v>0</v>
          </cell>
          <cell r="AQ206">
            <v>0</v>
          </cell>
          <cell r="AR206">
            <v>0</v>
          </cell>
          <cell r="AS206">
            <v>0</v>
          </cell>
          <cell r="AT206">
            <v>0</v>
          </cell>
          <cell r="AU206">
            <v>0</v>
          </cell>
        </row>
        <row r="207">
          <cell r="B207">
            <v>5077</v>
          </cell>
          <cell r="C207" t="str">
            <v xml:space="preserve">LETRAS DEL TESORO U$S V.9-2-2001        </v>
          </cell>
          <cell r="D207" t="str">
            <v>N</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68.376999999999995</v>
          </cell>
          <cell r="AO207">
            <v>117.89</v>
          </cell>
          <cell r="AP207">
            <v>0</v>
          </cell>
          <cell r="AQ207">
            <v>0</v>
          </cell>
          <cell r="AR207">
            <v>0</v>
          </cell>
          <cell r="AS207">
            <v>0</v>
          </cell>
          <cell r="AT207">
            <v>0</v>
          </cell>
          <cell r="AU207">
            <v>0</v>
          </cell>
        </row>
        <row r="208">
          <cell r="B208">
            <v>5078</v>
          </cell>
          <cell r="C208" t="str">
            <v xml:space="preserve">LETRAS DEL TESORO U$S VTO.24-11-2000    </v>
          </cell>
          <cell r="D208" t="str">
            <v>N</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19.29</v>
          </cell>
          <cell r="AO208">
            <v>0</v>
          </cell>
          <cell r="AP208">
            <v>0</v>
          </cell>
          <cell r="AQ208">
            <v>0</v>
          </cell>
          <cell r="AR208">
            <v>0</v>
          </cell>
          <cell r="AS208">
            <v>0</v>
          </cell>
          <cell r="AT208">
            <v>0</v>
          </cell>
          <cell r="AU208">
            <v>0</v>
          </cell>
        </row>
        <row r="209">
          <cell r="B209">
            <v>5079</v>
          </cell>
          <cell r="C209" t="str">
            <v xml:space="preserve">LETRAS DEL TESORO U$S V. 29/12/00       </v>
          </cell>
          <cell r="D209" t="str">
            <v>N</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26.353999999999999</v>
          </cell>
          <cell r="AO209">
            <v>0</v>
          </cell>
          <cell r="AP209">
            <v>0</v>
          </cell>
          <cell r="AQ209">
            <v>0</v>
          </cell>
          <cell r="AR209">
            <v>0</v>
          </cell>
          <cell r="AS209">
            <v>0</v>
          </cell>
          <cell r="AT209">
            <v>0</v>
          </cell>
          <cell r="AU209">
            <v>0</v>
          </cell>
        </row>
        <row r="210">
          <cell r="B210">
            <v>5080</v>
          </cell>
          <cell r="C210" t="str">
            <v xml:space="preserve">LETRAS DEL TESORO U$S VTO.16-04-2001    </v>
          </cell>
          <cell r="D210" t="str">
            <v>N</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135.11500000000001</v>
          </cell>
          <cell r="AP210">
            <v>188.48259999999999</v>
          </cell>
          <cell r="AQ210">
            <v>0</v>
          </cell>
          <cell r="AR210">
            <v>0</v>
          </cell>
          <cell r="AS210">
            <v>0</v>
          </cell>
          <cell r="AT210">
            <v>0</v>
          </cell>
          <cell r="AU210">
            <v>0</v>
          </cell>
        </row>
        <row r="211">
          <cell r="B211">
            <v>5081</v>
          </cell>
          <cell r="C211" t="str">
            <v xml:space="preserve">LETRAS DEL TESORO U$S V.26-1-2001       </v>
          </cell>
          <cell r="D211" t="str">
            <v>N</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26.922000000000001</v>
          </cell>
          <cell r="AP211">
            <v>0</v>
          </cell>
          <cell r="AQ211">
            <v>0</v>
          </cell>
          <cell r="AR211">
            <v>0</v>
          </cell>
          <cell r="AS211">
            <v>0</v>
          </cell>
          <cell r="AT211">
            <v>0</v>
          </cell>
          <cell r="AU211">
            <v>0</v>
          </cell>
        </row>
        <row r="212">
          <cell r="B212">
            <v>5082</v>
          </cell>
          <cell r="C212" t="str">
            <v xml:space="preserve">LETRAS DEL TESORO U$S VTO.11-5-2001     </v>
          </cell>
          <cell r="D212" t="str">
            <v>N</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62.895000000000003</v>
          </cell>
          <cell r="AP212">
            <v>87.552000000000007</v>
          </cell>
          <cell r="AQ212">
            <v>0</v>
          </cell>
          <cell r="AR212">
            <v>0</v>
          </cell>
          <cell r="AS212">
            <v>0</v>
          </cell>
          <cell r="AT212">
            <v>0</v>
          </cell>
          <cell r="AU212">
            <v>0</v>
          </cell>
        </row>
        <row r="213">
          <cell r="B213">
            <v>5083</v>
          </cell>
          <cell r="C213" t="str">
            <v xml:space="preserve">LETRAS DEL TESORO U$S VTO.9-11-2001     </v>
          </cell>
          <cell r="D213" t="str">
            <v>N</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113.7011</v>
          </cell>
          <cell r="AP213">
            <v>88.126999999999995</v>
          </cell>
          <cell r="AQ213">
            <v>114.77795</v>
          </cell>
          <cell r="AR213">
            <v>88.640843000000004</v>
          </cell>
          <cell r="AS213">
            <v>0</v>
          </cell>
          <cell r="AT213">
            <v>0</v>
          </cell>
          <cell r="AU213">
            <v>0</v>
          </cell>
        </row>
        <row r="214">
          <cell r="B214">
            <v>5084</v>
          </cell>
          <cell r="C214" t="str">
            <v xml:space="preserve">LETRAS DEL TESORO U$S VTO.23-2-2001     </v>
          </cell>
          <cell r="D214" t="str">
            <v>N</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70.026899999999998</v>
          </cell>
          <cell r="AP214">
            <v>0</v>
          </cell>
          <cell r="AQ214">
            <v>0</v>
          </cell>
          <cell r="AR214">
            <v>0</v>
          </cell>
          <cell r="AS214">
            <v>0</v>
          </cell>
          <cell r="AT214">
            <v>0</v>
          </cell>
          <cell r="AU214">
            <v>0</v>
          </cell>
        </row>
        <row r="215">
          <cell r="B215">
            <v>5086</v>
          </cell>
          <cell r="C215" t="str">
            <v xml:space="preserve">LETRAS DEL TESORO U$S VTO.27/04/01      </v>
          </cell>
          <cell r="D215" t="str">
            <v>N</v>
          </cell>
          <cell r="U215">
            <v>0</v>
          </cell>
          <cell r="V215">
            <v>0</v>
          </cell>
          <cell r="W215">
            <v>0</v>
          </cell>
          <cell r="X215">
            <v>0</v>
          </cell>
          <cell r="Y215">
            <v>0</v>
          </cell>
          <cell r="Z215">
            <v>0</v>
          </cell>
          <cell r="AA215">
            <v>0</v>
          </cell>
          <cell r="AB215">
            <v>0</v>
          </cell>
          <cell r="AC215">
            <v>30.771965784548559</v>
          </cell>
          <cell r="AD215">
            <v>29.841431629120923</v>
          </cell>
          <cell r="AE215">
            <v>27.092707476183573</v>
          </cell>
          <cell r="AF215">
            <v>23.355531916400938</v>
          </cell>
          <cell r="AG215">
            <v>19.409021325759191</v>
          </cell>
          <cell r="AH215">
            <v>15.017570762101602</v>
          </cell>
          <cell r="AI215">
            <v>10.93558966870054</v>
          </cell>
          <cell r="AJ215">
            <v>6.8926733160999136</v>
          </cell>
          <cell r="AK215">
            <v>2.7461399382376031</v>
          </cell>
          <cell r="AL215">
            <v>0</v>
          </cell>
          <cell r="AM215">
            <v>0</v>
          </cell>
          <cell r="AN215">
            <v>0</v>
          </cell>
          <cell r="AO215">
            <v>0</v>
          </cell>
          <cell r="AP215">
            <v>28.097902000000001</v>
          </cell>
          <cell r="AQ215">
            <v>0</v>
          </cell>
          <cell r="AR215">
            <v>0</v>
          </cell>
          <cell r="AS215">
            <v>0</v>
          </cell>
          <cell r="AT215">
            <v>0</v>
          </cell>
          <cell r="AU215">
            <v>0</v>
          </cell>
        </row>
        <row r="216">
          <cell r="B216">
            <v>5088</v>
          </cell>
          <cell r="C216" t="str">
            <v xml:space="preserve">LETRAS DEL TESORO U$S VTO.24-5-2001     </v>
          </cell>
          <cell r="D216" t="str">
            <v>N</v>
          </cell>
          <cell r="U216">
            <v>0</v>
          </cell>
          <cell r="V216">
            <v>0</v>
          </cell>
          <cell r="W216">
            <v>0</v>
          </cell>
          <cell r="X216">
            <v>0</v>
          </cell>
          <cell r="Y216">
            <v>0</v>
          </cell>
          <cell r="Z216">
            <v>0</v>
          </cell>
          <cell r="AA216">
            <v>0</v>
          </cell>
          <cell r="AB216">
            <v>0</v>
          </cell>
          <cell r="AC216">
            <v>0</v>
          </cell>
          <cell r="AD216">
            <v>0</v>
          </cell>
          <cell r="AE216">
            <v>0</v>
          </cell>
          <cell r="AF216">
            <v>0</v>
          </cell>
          <cell r="AG216">
            <v>0.64363254305130702</v>
          </cell>
          <cell r="AH216">
            <v>0.92091982814791684</v>
          </cell>
          <cell r="AI216">
            <v>1.269373148806251</v>
          </cell>
          <cell r="AJ216">
            <v>1.294517280277794</v>
          </cell>
          <cell r="AK216">
            <v>1.0809777157133142</v>
          </cell>
          <cell r="AL216">
            <v>0.90747846446383407</v>
          </cell>
          <cell r="AM216">
            <v>0.71183113686633326</v>
          </cell>
          <cell r="AN216">
            <v>0.43420723900333374</v>
          </cell>
          <cell r="AO216">
            <v>0.2947626389067361</v>
          </cell>
          <cell r="AP216">
            <v>84.665000000000006</v>
          </cell>
          <cell r="AQ216">
            <v>0</v>
          </cell>
          <cell r="AR216">
            <v>0</v>
          </cell>
          <cell r="AS216">
            <v>0</v>
          </cell>
          <cell r="AT216">
            <v>0</v>
          </cell>
          <cell r="AU216">
            <v>0</v>
          </cell>
        </row>
        <row r="217">
          <cell r="B217">
            <v>5085</v>
          </cell>
          <cell r="C217" t="str">
            <v xml:space="preserve">LETRAS DEL TESORO U$S VTO. 15/06/01     </v>
          </cell>
          <cell r="D217" t="str">
            <v>N</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36.735199999999999</v>
          </cell>
          <cell r="AP217">
            <v>62.589199999999998</v>
          </cell>
          <cell r="AQ217">
            <v>0</v>
          </cell>
          <cell r="AR217">
            <v>0</v>
          </cell>
          <cell r="AS217">
            <v>0</v>
          </cell>
          <cell r="AT217">
            <v>0</v>
          </cell>
          <cell r="AU217">
            <v>0</v>
          </cell>
        </row>
        <row r="218">
          <cell r="B218">
            <v>5091</v>
          </cell>
          <cell r="C218" t="str">
            <v xml:space="preserve">LETRAS DEL TESORO U$S VTO. 29/06/01     </v>
          </cell>
          <cell r="D218" t="str">
            <v>N</v>
          </cell>
          <cell r="U218">
            <v>0</v>
          </cell>
          <cell r="V218">
            <v>0</v>
          </cell>
          <cell r="W218">
            <v>0</v>
          </cell>
          <cell r="X218">
            <v>0</v>
          </cell>
          <cell r="Y218">
            <v>0</v>
          </cell>
          <cell r="Z218">
            <v>0</v>
          </cell>
          <cell r="AA218">
            <v>0</v>
          </cell>
          <cell r="AB218">
            <v>0</v>
          </cell>
          <cell r="AC218">
            <v>0</v>
          </cell>
          <cell r="AD218">
            <v>0</v>
          </cell>
          <cell r="AE218">
            <v>0</v>
          </cell>
          <cell r="AF218">
            <v>0.26475110988235295</v>
          </cell>
          <cell r="AG218">
            <v>0.51748699186435532</v>
          </cell>
          <cell r="AH218">
            <v>0.71801462976496377</v>
          </cell>
          <cell r="AI218">
            <v>0.92274120277251981</v>
          </cell>
          <cell r="AJ218">
            <v>0.45203252380221176</v>
          </cell>
          <cell r="AK218">
            <v>0.31125354071685873</v>
          </cell>
          <cell r="AL218">
            <v>0.22825680624540168</v>
          </cell>
          <cell r="AM218">
            <v>0.28379601931562509</v>
          </cell>
          <cell r="AN218">
            <v>0.55234463429589586</v>
          </cell>
          <cell r="AO218">
            <v>0.19808998601541844</v>
          </cell>
          <cell r="AP218">
            <v>25.396000000000001</v>
          </cell>
          <cell r="AQ218">
            <v>0</v>
          </cell>
          <cell r="AR218">
            <v>0</v>
          </cell>
          <cell r="AS218">
            <v>0</v>
          </cell>
          <cell r="AT218">
            <v>0</v>
          </cell>
          <cell r="AU218">
            <v>0</v>
          </cell>
        </row>
        <row r="219">
          <cell r="B219">
            <v>5087</v>
          </cell>
          <cell r="C219" t="str">
            <v xml:space="preserve">LETRAS DEL TESORO U$S VTO. 10/8/2001    </v>
          </cell>
          <cell r="D219" t="str">
            <v>N</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0.53117257356876046</v>
          </cell>
          <cell r="AI219">
            <v>0.53117257356876046</v>
          </cell>
          <cell r="AJ219">
            <v>0.41223984731127356</v>
          </cell>
          <cell r="AK219">
            <v>6.8163974070484814</v>
          </cell>
          <cell r="AL219">
            <v>4.5859177206763375</v>
          </cell>
          <cell r="AM219">
            <v>5.094759905486784</v>
          </cell>
          <cell r="AN219">
            <v>5.1767042702320349</v>
          </cell>
          <cell r="AO219">
            <v>4.2754071947788379</v>
          </cell>
          <cell r="AP219">
            <v>92.062507999999994</v>
          </cell>
          <cell r="AQ219">
            <v>140.491015</v>
          </cell>
          <cell r="AR219">
            <v>0</v>
          </cell>
          <cell r="AS219">
            <v>0</v>
          </cell>
          <cell r="AT219">
            <v>0</v>
          </cell>
          <cell r="AU219">
            <v>0</v>
          </cell>
        </row>
        <row r="220">
          <cell r="B220">
            <v>5093</v>
          </cell>
          <cell r="C220" t="str">
            <v xml:space="preserve">LETRAS DEL TESORO U$S VTO. 24/08/2001   </v>
          </cell>
          <cell r="D220" t="str">
            <v>N</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1.7719999999999999E-3</v>
          </cell>
          <cell r="AK220">
            <v>0.59757400000000005</v>
          </cell>
          <cell r="AL220">
            <v>0.78941499999999998</v>
          </cell>
          <cell r="AM220">
            <v>1.1277740000000001</v>
          </cell>
          <cell r="AN220">
            <v>1.292672</v>
          </cell>
          <cell r="AO220">
            <v>0.142039</v>
          </cell>
          <cell r="AP220">
            <v>0.208869</v>
          </cell>
          <cell r="AQ220">
            <v>22.407330000000002</v>
          </cell>
          <cell r="AR220">
            <v>0</v>
          </cell>
          <cell r="AS220">
            <v>0</v>
          </cell>
          <cell r="AT220">
            <v>0</v>
          </cell>
          <cell r="AU220">
            <v>0</v>
          </cell>
        </row>
        <row r="221">
          <cell r="B221">
            <v>5013</v>
          </cell>
          <cell r="C221" t="str">
            <v xml:space="preserve">LETES U$S V.24-8-2001 NO ARANCELADAS    </v>
          </cell>
          <cell r="D221" t="str">
            <v>N</v>
          </cell>
          <cell r="U221">
            <v>0</v>
          </cell>
          <cell r="V221">
            <v>0</v>
          </cell>
          <cell r="W221">
            <v>0</v>
          </cell>
          <cell r="X221">
            <v>0</v>
          </cell>
          <cell r="Y221">
            <v>0</v>
          </cell>
          <cell r="Z221">
            <v>0</v>
          </cell>
          <cell r="AA221">
            <v>0</v>
          </cell>
          <cell r="AB221">
            <v>0</v>
          </cell>
          <cell r="AC221">
            <v>0</v>
          </cell>
          <cell r="AD221">
            <v>0.36908276999999584</v>
          </cell>
          <cell r="AE221">
            <v>0.66197941999999432</v>
          </cell>
          <cell r="AF221">
            <v>1.4106745700000003</v>
          </cell>
          <cell r="AG221">
            <v>1.510151</v>
          </cell>
          <cell r="AH221">
            <v>1.1694058999999986</v>
          </cell>
          <cell r="AI221">
            <v>1.3701348400000035</v>
          </cell>
          <cell r="AJ221">
            <v>1.3974759299999997</v>
          </cell>
          <cell r="AK221">
            <v>1.9862295200000033</v>
          </cell>
          <cell r="AL221">
            <v>1.7492973100000024</v>
          </cell>
          <cell r="AM221">
            <v>2.1971284999999998</v>
          </cell>
          <cell r="AN221">
            <v>2.5088509499999994</v>
          </cell>
          <cell r="AO221">
            <v>2.3327988400000037</v>
          </cell>
          <cell r="AP221">
            <v>2.1705612199999988</v>
          </cell>
          <cell r="AQ221">
            <v>0.13577</v>
          </cell>
          <cell r="AR221">
            <v>0</v>
          </cell>
          <cell r="AS221">
            <v>0</v>
          </cell>
          <cell r="AT221">
            <v>0</v>
          </cell>
          <cell r="AU221">
            <v>0</v>
          </cell>
        </row>
        <row r="222">
          <cell r="B222">
            <v>5089</v>
          </cell>
          <cell r="C222" t="str">
            <v xml:space="preserve">LETRAS DEL TESORO U$S VTO.14/09/2001    </v>
          </cell>
          <cell r="D222" t="str">
            <v>N</v>
          </cell>
          <cell r="U222">
            <v>0</v>
          </cell>
          <cell r="V222">
            <v>0</v>
          </cell>
          <cell r="W222">
            <v>0</v>
          </cell>
          <cell r="X222">
            <v>0</v>
          </cell>
          <cell r="Y222">
            <v>0</v>
          </cell>
          <cell r="Z222">
            <v>0</v>
          </cell>
          <cell r="AA222">
            <v>0</v>
          </cell>
          <cell r="AB222">
            <v>0</v>
          </cell>
          <cell r="AC222">
            <v>0.45500000000000002</v>
          </cell>
          <cell r="AD222">
            <v>0.1701</v>
          </cell>
          <cell r="AE222">
            <v>0</v>
          </cell>
          <cell r="AF222">
            <v>0</v>
          </cell>
          <cell r="AG222">
            <v>0</v>
          </cell>
          <cell r="AH222">
            <v>0</v>
          </cell>
          <cell r="AI222">
            <v>0</v>
          </cell>
          <cell r="AJ222">
            <v>0</v>
          </cell>
          <cell r="AK222">
            <v>0</v>
          </cell>
          <cell r="AL222">
            <v>0</v>
          </cell>
          <cell r="AM222">
            <v>0</v>
          </cell>
          <cell r="AN222">
            <v>0</v>
          </cell>
          <cell r="AO222">
            <v>0</v>
          </cell>
          <cell r="AP222">
            <v>23.228000000000002</v>
          </cell>
          <cell r="AQ222">
            <v>78.695177000000001</v>
          </cell>
          <cell r="AR222">
            <v>0</v>
          </cell>
          <cell r="AS222">
            <v>0</v>
          </cell>
          <cell r="AT222">
            <v>0</v>
          </cell>
          <cell r="AU222">
            <v>0</v>
          </cell>
        </row>
        <row r="223">
          <cell r="A223" t="str">
            <v>x</v>
          </cell>
          <cell r="B223">
            <v>5059</v>
          </cell>
          <cell r="C223" t="str">
            <v xml:space="preserve">LETRAS DEL TESORO U$S VTO. 12/05/2000   </v>
          </cell>
          <cell r="D223" t="str">
            <v>N</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7.8</v>
          </cell>
          <cell r="AL223">
            <v>0</v>
          </cell>
          <cell r="AM223">
            <v>0</v>
          </cell>
          <cell r="AN223">
            <v>0</v>
          </cell>
          <cell r="AO223">
            <v>0</v>
          </cell>
          <cell r="AP223">
            <v>0</v>
          </cell>
          <cell r="AQ223">
            <v>5.33E-2</v>
          </cell>
          <cell r="AR223">
            <v>0</v>
          </cell>
          <cell r="AS223">
            <v>0</v>
          </cell>
          <cell r="AT223">
            <v>0</v>
          </cell>
          <cell r="AU223">
            <v>0</v>
          </cell>
        </row>
        <row r="224">
          <cell r="A224" t="str">
            <v>TITULOS GOBIERNOS LOCALES</v>
          </cell>
          <cell r="B224">
            <v>5065</v>
          </cell>
          <cell r="C224" t="str">
            <v xml:space="preserve">LETRAS DEL TESORO U$S V.26-5-2000       </v>
          </cell>
          <cell r="D224" t="str">
            <v>N</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0.76188080443828021</v>
          </cell>
          <cell r="AM224">
            <v>0.76188080443827999</v>
          </cell>
          <cell r="AN224">
            <v>0.88484800528401597</v>
          </cell>
          <cell r="AO224">
            <v>0.88484800528401597</v>
          </cell>
          <cell r="AP224">
            <v>1.3047922999999999</v>
          </cell>
          <cell r="AQ224">
            <v>41.588776000000003</v>
          </cell>
          <cell r="AR224">
            <v>0</v>
          </cell>
          <cell r="AS224">
            <v>0</v>
          </cell>
          <cell r="AT224">
            <v>0</v>
          </cell>
          <cell r="AU224">
            <v>0</v>
          </cell>
        </row>
        <row r="225">
          <cell r="A225" t="str">
            <v>x</v>
          </cell>
          <cell r="B225">
            <v>5061</v>
          </cell>
          <cell r="C225" t="str">
            <v xml:space="preserve">LETRAS DEL TESORO U$S VTO. 16/06/2000   </v>
          </cell>
          <cell r="D225" t="str">
            <v>N</v>
          </cell>
          <cell r="U225">
            <v>0</v>
          </cell>
          <cell r="V225">
            <v>0</v>
          </cell>
          <cell r="W225">
            <v>0</v>
          </cell>
          <cell r="X225">
            <v>0</v>
          </cell>
          <cell r="Y225">
            <v>0</v>
          </cell>
          <cell r="Z225">
            <v>0</v>
          </cell>
          <cell r="AA225">
            <v>0</v>
          </cell>
          <cell r="AB225">
            <v>0.29313264616769824</v>
          </cell>
          <cell r="AC225">
            <v>0.29554105230700001</v>
          </cell>
          <cell r="AD225">
            <v>0.1456740435587234</v>
          </cell>
          <cell r="AE225">
            <v>7.9245830275528978E-2</v>
          </cell>
          <cell r="AF225">
            <v>6.4952230922236939E-2</v>
          </cell>
          <cell r="AG225">
            <v>6.3197524394997318E-2</v>
          </cell>
          <cell r="AH225">
            <v>6.1442805932052223E-2</v>
          </cell>
          <cell r="AI225">
            <v>5.4078313577903395E-2</v>
          </cell>
          <cell r="AJ225">
            <v>5.2488518991861244E-2</v>
          </cell>
          <cell r="AK225">
            <v>3.7170855499812215E-2</v>
          </cell>
          <cell r="AL225">
            <v>0</v>
          </cell>
          <cell r="AM225">
            <v>0</v>
          </cell>
          <cell r="AN225">
            <v>0</v>
          </cell>
          <cell r="AO225">
            <v>0</v>
          </cell>
          <cell r="AP225">
            <v>0</v>
          </cell>
          <cell r="AQ225">
            <v>52.081513999999999</v>
          </cell>
          <cell r="AR225">
            <v>48.081046999999998</v>
          </cell>
          <cell r="AS225">
            <v>0</v>
          </cell>
          <cell r="AT225">
            <v>0</v>
          </cell>
          <cell r="AU225">
            <v>0</v>
          </cell>
        </row>
        <row r="226">
          <cell r="A226" t="str">
            <v>BPRV</v>
          </cell>
          <cell r="B226">
            <v>5068</v>
          </cell>
          <cell r="C226" t="str">
            <v xml:space="preserve">LETRAS DEL TESORO U$S VTO. 30/6/2000    </v>
          </cell>
          <cell r="D226" t="str">
            <v>N</v>
          </cell>
          <cell r="U226">
            <v>0</v>
          </cell>
          <cell r="V226">
            <v>0</v>
          </cell>
          <cell r="W226">
            <v>0</v>
          </cell>
          <cell r="X226">
            <v>0</v>
          </cell>
          <cell r="Y226">
            <v>0</v>
          </cell>
          <cell r="Z226">
            <v>0</v>
          </cell>
          <cell r="AA226">
            <v>0</v>
          </cell>
          <cell r="AB226">
            <v>1.6822106006004756</v>
          </cell>
          <cell r="AC226">
            <v>1.7061465004440433</v>
          </cell>
          <cell r="AD226">
            <v>0.95337942970569445</v>
          </cell>
          <cell r="AE226">
            <v>1.6005398090927749</v>
          </cell>
          <cell r="AF226">
            <v>1.5584379259819148</v>
          </cell>
          <cell r="AG226">
            <v>1.516336045372026</v>
          </cell>
          <cell r="AH226">
            <v>1.4742341774624919</v>
          </cell>
          <cell r="AI226">
            <v>1.4321322870377371</v>
          </cell>
          <cell r="AJ226">
            <v>1.390030401163411</v>
          </cell>
          <cell r="AK226">
            <v>1.3479285324882455</v>
          </cell>
          <cell r="AL226">
            <v>0.58206174073326777</v>
          </cell>
          <cell r="AM226">
            <v>0.53408133131831603</v>
          </cell>
          <cell r="AN226">
            <v>0.50833020621906011</v>
          </cell>
          <cell r="AO226">
            <v>0.75036574720372073</v>
          </cell>
          <cell r="AP226">
            <v>0.65400695157072586</v>
          </cell>
          <cell r="AQ226">
            <v>20.212</v>
          </cell>
          <cell r="AR226">
            <v>21.371700000000001</v>
          </cell>
          <cell r="AS226">
            <v>0</v>
          </cell>
          <cell r="AT226">
            <v>0</v>
          </cell>
          <cell r="AU226">
            <v>0</v>
          </cell>
        </row>
        <row r="227">
          <cell r="B227">
            <v>5014</v>
          </cell>
          <cell r="C227" t="str">
            <v xml:space="preserve">LETES U$S VTO.14-12-2001 NO ARANCELADA  </v>
          </cell>
          <cell r="D227" t="str">
            <v>N</v>
          </cell>
          <cell r="U227">
            <v>0</v>
          </cell>
          <cell r="V227">
            <v>0</v>
          </cell>
          <cell r="W227">
            <v>0</v>
          </cell>
          <cell r="X227">
            <v>0</v>
          </cell>
          <cell r="Y227">
            <v>0</v>
          </cell>
          <cell r="Z227">
            <v>0</v>
          </cell>
          <cell r="AA227">
            <v>7.9533006629999934E-3</v>
          </cell>
          <cell r="AB227">
            <v>0.18593987656274996</v>
          </cell>
          <cell r="AC227">
            <v>7.1881304594400064E-2</v>
          </cell>
          <cell r="AD227">
            <v>0.32870553309329997</v>
          </cell>
          <cell r="AE227">
            <v>0.2918401807185001</v>
          </cell>
          <cell r="AF227">
            <v>0.10910969260204993</v>
          </cell>
          <cell r="AG227">
            <v>0.10861798172925005</v>
          </cell>
          <cell r="AH227">
            <v>0.10532810027954993</v>
          </cell>
          <cell r="AI227">
            <v>7.3523738568799957E-2</v>
          </cell>
          <cell r="AJ227">
            <v>0.16404145860955011</v>
          </cell>
          <cell r="AK227">
            <v>2.18828234725E-2</v>
          </cell>
          <cell r="AL227">
            <v>3.3004672051724124E-2</v>
          </cell>
          <cell r="AM227">
            <v>6.7462231729673227E-3</v>
          </cell>
          <cell r="AN227">
            <v>4.5050740534436237E-2</v>
          </cell>
          <cell r="AO227">
            <v>6.5855619411040067E-2</v>
          </cell>
          <cell r="AP227">
            <v>0.1113423319677599</v>
          </cell>
          <cell r="AQ227">
            <v>6.3868999999999995E-2</v>
          </cell>
          <cell r="AR227">
            <v>3.1869000000000001E-2</v>
          </cell>
          <cell r="AS227">
            <v>0</v>
          </cell>
          <cell r="AT227">
            <v>0</v>
          </cell>
          <cell r="AU227">
            <v>0</v>
          </cell>
        </row>
        <row r="228">
          <cell r="B228">
            <v>5016</v>
          </cell>
          <cell r="C228" t="str">
            <v xml:space="preserve">LETES U$S VTO. 23/11/01 NO ARANCELADA   </v>
          </cell>
          <cell r="D228" t="str">
            <v>N</v>
          </cell>
          <cell r="U228">
            <v>0</v>
          </cell>
          <cell r="V228">
            <v>0</v>
          </cell>
          <cell r="W228">
            <v>0</v>
          </cell>
          <cell r="X228">
            <v>0</v>
          </cell>
          <cell r="Y228">
            <v>0</v>
          </cell>
          <cell r="Z228">
            <v>0</v>
          </cell>
          <cell r="AA228">
            <v>0</v>
          </cell>
          <cell r="AB228">
            <v>0</v>
          </cell>
          <cell r="AC228">
            <v>0.15663214548537946</v>
          </cell>
          <cell r="AD228">
            <v>0.15306004993823985</v>
          </cell>
          <cell r="AE228">
            <v>0.25818616456537946</v>
          </cell>
          <cell r="AF228">
            <v>0.16350903673216113</v>
          </cell>
          <cell r="AG228">
            <v>1.5981708814883162</v>
          </cell>
          <cell r="AH228">
            <v>1.5497647490352879</v>
          </cell>
          <cell r="AI228">
            <v>1.5297791998969819</v>
          </cell>
          <cell r="AJ228">
            <v>1.4704102482216357</v>
          </cell>
          <cell r="AK228">
            <v>1.4554137437905581</v>
          </cell>
          <cell r="AL228">
            <v>1.1436340401618859</v>
          </cell>
          <cell r="AM228">
            <v>1.1157111590275315</v>
          </cell>
          <cell r="AN228">
            <v>0.23341159473707518</v>
          </cell>
          <cell r="AO228">
            <v>0.28626565481177763</v>
          </cell>
          <cell r="AP228">
            <v>0.52400817077823292</v>
          </cell>
          <cell r="AQ228">
            <v>0.28648957251212054</v>
          </cell>
          <cell r="AR228">
            <v>8.2679999999999993E-3</v>
          </cell>
          <cell r="AS228">
            <v>0</v>
          </cell>
          <cell r="AT228">
            <v>0</v>
          </cell>
          <cell r="AU228">
            <v>0</v>
          </cell>
        </row>
        <row r="229">
          <cell r="B229">
            <v>5090</v>
          </cell>
          <cell r="C229" t="str">
            <v xml:space="preserve">LETRAS DEL TESORO U$S VTO.15/03/2002    </v>
          </cell>
          <cell r="D229" t="str">
            <v>N</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0.17</v>
          </cell>
          <cell r="AK229">
            <v>1.286</v>
          </cell>
          <cell r="AL229">
            <v>1.345</v>
          </cell>
          <cell r="AM229">
            <v>1.335</v>
          </cell>
          <cell r="AN229">
            <v>1.7419999999999962</v>
          </cell>
          <cell r="AO229">
            <v>1.7169999999999963</v>
          </cell>
          <cell r="AP229">
            <v>43.535899999999998</v>
          </cell>
          <cell r="AQ229">
            <v>59.379300000000001</v>
          </cell>
          <cell r="AR229">
            <v>37.708692999999997</v>
          </cell>
          <cell r="AS229">
            <v>34.551022000000003</v>
          </cell>
          <cell r="AT229">
            <v>37.142679000000001</v>
          </cell>
          <cell r="AU229">
            <v>38.634442</v>
          </cell>
        </row>
        <row r="230">
          <cell r="B230">
            <v>5105</v>
          </cell>
          <cell r="C230" t="str">
            <v xml:space="preserve">LETRAS DEL TESORO U$S VTO.15-2-2002     </v>
          </cell>
          <cell r="D230" t="str">
            <v>N</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0.16305500000000001</v>
          </cell>
        </row>
        <row r="231">
          <cell r="B231">
            <v>5106</v>
          </cell>
          <cell r="C231" t="str">
            <v xml:space="preserve">LETRAS DEL TESORO U$S VTO.8-3-2002      </v>
          </cell>
          <cell r="D231" t="str">
            <v>N</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1.3066359999999999</v>
          </cell>
        </row>
        <row r="232">
          <cell r="B232">
            <v>5107</v>
          </cell>
          <cell r="C232" t="str">
            <v xml:space="preserve">LETRAS DEL TESORO U$S VTO. 19/04/2002   </v>
          </cell>
          <cell r="D232" t="str">
            <v>N</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row>
        <row r="233">
          <cell r="B233">
            <v>5108</v>
          </cell>
          <cell r="C233" t="str">
            <v xml:space="preserve">LETRAS DEL TESORO U$S VTO.22-02-2002    </v>
          </cell>
          <cell r="D233" t="str">
            <v>N</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1.326592</v>
          </cell>
        </row>
        <row r="234">
          <cell r="B234">
            <v>5109</v>
          </cell>
          <cell r="C234" t="str">
            <v xml:space="preserve">LETRAS DEL TESORO U$S VTO. 22-03-2002   </v>
          </cell>
          <cell r="D234" t="str">
            <v>N</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1.390855</v>
          </cell>
        </row>
        <row r="235">
          <cell r="B235">
            <v>5110</v>
          </cell>
          <cell r="C235" t="str">
            <v xml:space="preserve">LETRAS DEL TESORO U$S VTO. 14/05/02     </v>
          </cell>
          <cell r="D235" t="str">
            <v>N</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row>
        <row r="236">
          <cell r="A236" t="str">
            <v>x</v>
          </cell>
          <cell r="B236">
            <v>5072</v>
          </cell>
          <cell r="C236" t="str">
            <v xml:space="preserve">LETRAS DEL TESORO U$S VTO. 15/12/2000   </v>
          </cell>
          <cell r="D236" t="str">
            <v>N</v>
          </cell>
          <cell r="U236">
            <v>0</v>
          </cell>
          <cell r="V236">
            <v>0</v>
          </cell>
          <cell r="W236">
            <v>0</v>
          </cell>
          <cell r="X236">
            <v>9.8249796497695865</v>
          </cell>
          <cell r="Y236">
            <v>11.200997154838712</v>
          </cell>
          <cell r="Z236">
            <v>14.057252589861752</v>
          </cell>
          <cell r="AA236">
            <v>15.624824332176207</v>
          </cell>
          <cell r="AB236">
            <v>18.272787987927067</v>
          </cell>
          <cell r="AC236">
            <v>18.992744089016107</v>
          </cell>
          <cell r="AD236">
            <v>13.970864092116448</v>
          </cell>
          <cell r="AE236">
            <v>24.741326912310079</v>
          </cell>
          <cell r="AF236">
            <v>23.981437903596881</v>
          </cell>
          <cell r="AG236">
            <v>15.175612805643247</v>
          </cell>
          <cell r="AH236">
            <v>18.31894758020135</v>
          </cell>
          <cell r="AI236">
            <v>15.200375901254295</v>
          </cell>
          <cell r="AJ236">
            <v>11.966435232465965</v>
          </cell>
          <cell r="AK236">
            <v>12.135239517693257</v>
          </cell>
          <cell r="AL236">
            <v>11.602359189408228</v>
          </cell>
          <cell r="AM236">
            <v>12.42191435515883</v>
          </cell>
          <cell r="AN236">
            <v>13.590725331279364</v>
          </cell>
          <cell r="AO236">
            <v>13.410569593601654</v>
          </cell>
          <cell r="AP236">
            <v>10.899044523455981</v>
          </cell>
          <cell r="AQ236">
            <v>8.6061701073264594</v>
          </cell>
          <cell r="AR236">
            <v>8.2428169989665783</v>
          </cell>
          <cell r="AS236">
            <v>1.3770419497083761</v>
          </cell>
          <cell r="AT236">
            <v>0.95277938762285386</v>
          </cell>
          <cell r="AU236">
            <v>0.4852155498689158</v>
          </cell>
        </row>
        <row r="237">
          <cell r="A237" t="str">
            <v>TITULOS GOBIERNOS LOCALES</v>
          </cell>
          <cell r="B237">
            <v>5074</v>
          </cell>
          <cell r="C237" t="str">
            <v xml:space="preserve">LETRAS DEL TESORO U$S V.12-01-2001      </v>
          </cell>
          <cell r="D237" t="str">
            <v>N</v>
          </cell>
          <cell r="U237">
            <v>0</v>
          </cell>
          <cell r="V237">
            <v>0</v>
          </cell>
          <cell r="W237">
            <v>0</v>
          </cell>
          <cell r="X237">
            <v>0</v>
          </cell>
          <cell r="Y237">
            <v>0.10133851086956543</v>
          </cell>
          <cell r="Z237">
            <v>3.4620255905511786E-2</v>
          </cell>
          <cell r="AA237">
            <v>0.21031091000000016</v>
          </cell>
          <cell r="AB237">
            <v>0.39126143961352666</v>
          </cell>
          <cell r="AC237">
            <v>0.38629537313432805</v>
          </cell>
          <cell r="AD237">
            <v>3.336E-3</v>
          </cell>
          <cell r="AE237">
            <v>0.23892887203791457</v>
          </cell>
          <cell r="AF237">
            <v>2.8258068181818117E-2</v>
          </cell>
          <cell r="AG237">
            <v>2.4989473140495828E-2</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row>
        <row r="238">
          <cell r="A238" t="str">
            <v>x</v>
          </cell>
          <cell r="B238">
            <v>5075</v>
          </cell>
          <cell r="C238" t="str">
            <v xml:space="preserve">LETRAS DEL TESORO U$S 13-07-2001        </v>
          </cell>
          <cell r="D238" t="str">
            <v>N</v>
          </cell>
          <cell r="U238">
            <v>0</v>
          </cell>
          <cell r="V238">
            <v>0</v>
          </cell>
          <cell r="W238">
            <v>0</v>
          </cell>
          <cell r="X238">
            <v>1.2608675346851648</v>
          </cell>
          <cell r="Y238">
            <v>3.6310915902438983</v>
          </cell>
          <cell r="Z238">
            <v>4.941894836852204</v>
          </cell>
          <cell r="AA238">
            <v>6.0964546788990797</v>
          </cell>
          <cell r="AB238">
            <v>3.356657127272725</v>
          </cell>
          <cell r="AC238">
            <v>3.2617547289719617</v>
          </cell>
          <cell r="AD238">
            <v>1.9585222291853168</v>
          </cell>
          <cell r="AE238">
            <v>0.86545230158730224</v>
          </cell>
          <cell r="AF238">
            <v>1.728174453405017</v>
          </cell>
          <cell r="AG238">
            <v>0.83070994623655914</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row>
        <row r="239">
          <cell r="A239" t="str">
            <v>BPRV</v>
          </cell>
          <cell r="B239">
            <v>5076</v>
          </cell>
          <cell r="C239" t="str">
            <v xml:space="preserve">LETRAS DEL TESORO U$S V.27-10-2000      </v>
          </cell>
          <cell r="D239" t="str">
            <v>N</v>
          </cell>
          <cell r="U239">
            <v>0</v>
          </cell>
          <cell r="V239">
            <v>0</v>
          </cell>
          <cell r="W239">
            <v>50.70549850279258</v>
          </cell>
          <cell r="X239">
            <v>55.217070541865141</v>
          </cell>
          <cell r="Y239">
            <v>107.76452383142804</v>
          </cell>
          <cell r="Z239">
            <v>137.27222306495565</v>
          </cell>
          <cell r="AA239">
            <v>229.79691627389911</v>
          </cell>
          <cell r="AB239">
            <v>265.5131269193738</v>
          </cell>
          <cell r="AC239">
            <v>401.5664381196496</v>
          </cell>
          <cell r="AD239">
            <v>391.34265100649128</v>
          </cell>
          <cell r="AE239">
            <v>410.55644899359424</v>
          </cell>
          <cell r="AF239">
            <v>430.94064831277149</v>
          </cell>
          <cell r="AG239">
            <v>423.10641578600251</v>
          </cell>
          <cell r="AH239">
            <v>417.52785841797572</v>
          </cell>
          <cell r="AI239">
            <v>387.88294910237062</v>
          </cell>
          <cell r="AJ239">
            <v>314.39814882087677</v>
          </cell>
          <cell r="AK239">
            <v>325.82373739053514</v>
          </cell>
          <cell r="AL239">
            <v>311.99966724284513</v>
          </cell>
          <cell r="AM239">
            <v>288.78085374423046</v>
          </cell>
          <cell r="AN239">
            <v>295.68748577653361</v>
          </cell>
          <cell r="AO239">
            <v>288.73302256786229</v>
          </cell>
          <cell r="AP239">
            <v>263.55832328719674</v>
          </cell>
          <cell r="AQ239">
            <v>242.56978932177435</v>
          </cell>
          <cell r="AR239">
            <v>236.89356277998604</v>
          </cell>
          <cell r="AS239">
            <v>69.245729783312882</v>
          </cell>
          <cell r="AT239">
            <v>48.838591225649104</v>
          </cell>
          <cell r="AU239">
            <v>65.49095325309402</v>
          </cell>
        </row>
        <row r="240">
          <cell r="B240">
            <v>2099</v>
          </cell>
          <cell r="C240" t="str">
            <v xml:space="preserve">BOCON PCIA. BS.AS. (PESOS) ESCRIT.      </v>
          </cell>
          <cell r="D240" t="str">
            <v>S</v>
          </cell>
          <cell r="U240">
            <v>0</v>
          </cell>
          <cell r="V240">
            <v>0</v>
          </cell>
          <cell r="W240">
            <v>0.99188249999999989</v>
          </cell>
          <cell r="X240">
            <v>1.7182427599999999</v>
          </cell>
          <cell r="Y240">
            <v>1.5940317900000001</v>
          </cell>
          <cell r="Z240">
            <v>4.9757248800000005</v>
          </cell>
          <cell r="AA240">
            <v>6.682625781855549</v>
          </cell>
          <cell r="AB240">
            <v>14.79144416546735</v>
          </cell>
          <cell r="AC240">
            <v>60.125233315291858</v>
          </cell>
          <cell r="AD240">
            <v>76.008086709717801</v>
          </cell>
          <cell r="AE240">
            <v>84.31709690852513</v>
          </cell>
          <cell r="AF240">
            <v>94.910830645545076</v>
          </cell>
          <cell r="AG240">
            <v>75.437781312484844</v>
          </cell>
          <cell r="AH240">
            <v>74.341437288626352</v>
          </cell>
          <cell r="AI240">
            <v>60.258241665704737</v>
          </cell>
          <cell r="AJ240">
            <v>13.586071182738944</v>
          </cell>
          <cell r="AK240">
            <v>12.681891277431115</v>
          </cell>
          <cell r="AL240">
            <v>13.883177294677578</v>
          </cell>
          <cell r="AM240">
            <v>11.721201024634473</v>
          </cell>
          <cell r="AN240">
            <v>12.677711904884223</v>
          </cell>
          <cell r="AO240">
            <v>10.670740616556376</v>
          </cell>
          <cell r="AP240">
            <v>11.422814685006195</v>
          </cell>
          <cell r="AQ240">
            <v>13.8868989128</v>
          </cell>
          <cell r="AR240">
            <v>12.965893979255618</v>
          </cell>
          <cell r="AS240">
            <v>9.8182608952791846</v>
          </cell>
          <cell r="AT240">
            <v>8.2802455693256576</v>
          </cell>
          <cell r="AU240">
            <v>8.7513586537207999</v>
          </cell>
        </row>
        <row r="241">
          <cell r="B241">
            <v>2098</v>
          </cell>
          <cell r="C241" t="str">
            <v xml:space="preserve">BOCON PCIA. BS.AS. (U$S) ESCRIT.        </v>
          </cell>
          <cell r="D241" t="str">
            <v>S</v>
          </cell>
          <cell r="U241">
            <v>0</v>
          </cell>
          <cell r="V241">
            <v>0</v>
          </cell>
          <cell r="W241">
            <v>1.7745333099999998</v>
          </cell>
          <cell r="X241">
            <v>2.4515535600000002</v>
          </cell>
          <cell r="Y241">
            <v>2.7796078</v>
          </cell>
          <cell r="Z241">
            <v>2.2172288</v>
          </cell>
          <cell r="AA241">
            <v>7.6410015574620846</v>
          </cell>
          <cell r="AB241">
            <v>9.6956650355666323</v>
          </cell>
          <cell r="AC241">
            <v>8.6952743194275222</v>
          </cell>
          <cell r="AD241">
            <v>8.2477223323589453</v>
          </cell>
          <cell r="AE241">
            <v>7.7960395352639047</v>
          </cell>
          <cell r="AF241">
            <v>9.9728512821445854</v>
          </cell>
          <cell r="AG241">
            <v>10.127218615697362</v>
          </cell>
          <cell r="AH241">
            <v>10.088378267653416</v>
          </cell>
          <cell r="AI241">
            <v>10.810769444702732</v>
          </cell>
          <cell r="AJ241">
            <v>10.529826289593901</v>
          </cell>
          <cell r="AK241">
            <v>10.09316552386672</v>
          </cell>
          <cell r="AL241">
            <v>9.5782162005260023</v>
          </cell>
          <cell r="AM241">
            <v>10.328830232261044</v>
          </cell>
          <cell r="AN241">
            <v>10.006066189305178</v>
          </cell>
          <cell r="AO241">
            <v>9.5599110340011322</v>
          </cell>
          <cell r="AP241">
            <v>9.162806072010401</v>
          </cell>
          <cell r="AQ241">
            <v>9.0073739666999995</v>
          </cell>
          <cell r="AR241">
            <v>8.5757852177301608</v>
          </cell>
          <cell r="AS241">
            <v>7.8723946675753602</v>
          </cell>
          <cell r="AT241">
            <v>7.4978018699490407</v>
          </cell>
          <cell r="AU241">
            <v>7.4978018699490399</v>
          </cell>
        </row>
        <row r="242">
          <cell r="B242">
            <v>2050</v>
          </cell>
          <cell r="C242" t="str">
            <v xml:space="preserve">BONO PARQUE IND. LA PLATA  U$S          </v>
          </cell>
          <cell r="D242" t="str">
            <v>N</v>
          </cell>
          <cell r="U242">
            <v>0</v>
          </cell>
          <cell r="V242">
            <v>0</v>
          </cell>
          <cell r="W242">
            <v>0.367796004250797</v>
          </cell>
          <cell r="X242">
            <v>0.27584700114025085</v>
          </cell>
          <cell r="Y242">
            <v>0.27584700114025085</v>
          </cell>
          <cell r="Z242">
            <v>0.18389800261096609</v>
          </cell>
          <cell r="AA242">
            <v>9.1948996212121215E-2</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row>
        <row r="243">
          <cell r="B243">
            <v>2128</v>
          </cell>
          <cell r="C243" t="str">
            <v>BOCON PCIA.DE CORRIENTES PESOS 2 DA. ESC</v>
          </cell>
          <cell r="D243" t="str">
            <v>S</v>
          </cell>
          <cell r="U243">
            <v>0</v>
          </cell>
          <cell r="V243">
            <v>0</v>
          </cell>
          <cell r="W243">
            <v>0</v>
          </cell>
          <cell r="X243">
            <v>0</v>
          </cell>
          <cell r="Y243">
            <v>0</v>
          </cell>
          <cell r="Z243">
            <v>0</v>
          </cell>
          <cell r="AA243">
            <v>0</v>
          </cell>
          <cell r="AB243">
            <v>0</v>
          </cell>
          <cell r="AC243">
            <v>10.118514734138614</v>
          </cell>
          <cell r="AD243">
            <v>13.199667309079095</v>
          </cell>
          <cell r="AE243">
            <v>13.992602456628648</v>
          </cell>
          <cell r="AF243">
            <v>15.223868985062909</v>
          </cell>
          <cell r="AG243">
            <v>27.142185021851592</v>
          </cell>
          <cell r="AH243">
            <v>25.10176629663745</v>
          </cell>
          <cell r="AI243">
            <v>24.426504337980383</v>
          </cell>
          <cell r="AJ243">
            <v>22.85972096696732</v>
          </cell>
          <cell r="AK243">
            <v>19.561908158421641</v>
          </cell>
          <cell r="AL243">
            <v>18.522451206704964</v>
          </cell>
          <cell r="AM243">
            <v>18.170970764425519</v>
          </cell>
          <cell r="AN243">
            <v>17.415224585147293</v>
          </cell>
          <cell r="AO243">
            <v>16.647749118050847</v>
          </cell>
          <cell r="AP243">
            <v>14.242901934776402</v>
          </cell>
          <cell r="AQ243">
            <v>13.87109960231435</v>
          </cell>
          <cell r="AR243">
            <v>13.510817650089665</v>
          </cell>
          <cell r="AS243">
            <v>0.15429710366944172</v>
          </cell>
          <cell r="AT243">
            <v>0.14897942449484641</v>
          </cell>
          <cell r="AU243">
            <v>0.14897942449484086</v>
          </cell>
        </row>
        <row r="244">
          <cell r="B244">
            <v>2030</v>
          </cell>
          <cell r="C244" t="str">
            <v xml:space="preserve">BOCON PCIA DE CORRIENTES PESOS ESCR     </v>
          </cell>
          <cell r="D244" t="str">
            <v>S</v>
          </cell>
          <cell r="U244">
            <v>0</v>
          </cell>
          <cell r="V244">
            <v>0</v>
          </cell>
          <cell r="W244">
            <v>11.33679602449048</v>
          </cell>
          <cell r="X244">
            <v>25.77489225865973</v>
          </cell>
          <cell r="Y244">
            <v>37.885145324163382</v>
          </cell>
          <cell r="Z244">
            <v>62.768501954206158</v>
          </cell>
          <cell r="AA244">
            <v>83.817559115761426</v>
          </cell>
          <cell r="AB244">
            <v>96.554902150345555</v>
          </cell>
          <cell r="AC244">
            <v>106.09548397983892</v>
          </cell>
          <cell r="AD244">
            <v>116.81921563090967</v>
          </cell>
          <cell r="AE244">
            <v>127.9078539853106</v>
          </cell>
          <cell r="AF244">
            <v>133.54572968297131</v>
          </cell>
          <cell r="AG244">
            <v>132.47337149370196</v>
          </cell>
          <cell r="AH244">
            <v>134.1961303657651</v>
          </cell>
          <cell r="AI244">
            <v>126.47128477377085</v>
          </cell>
          <cell r="AJ244">
            <v>106.98860768159122</v>
          </cell>
          <cell r="AK244">
            <v>95.745439616654195</v>
          </cell>
          <cell r="AL244">
            <v>85.569862652109293</v>
          </cell>
          <cell r="AM244">
            <v>86.054490096215773</v>
          </cell>
          <cell r="AN244">
            <v>78.627786796680809</v>
          </cell>
          <cell r="AO244">
            <v>73.779221201540423</v>
          </cell>
          <cell r="AP244">
            <v>61.281891559216341</v>
          </cell>
          <cell r="AQ244">
            <v>56.889649976357283</v>
          </cell>
          <cell r="AR244">
            <v>54.825578939885304</v>
          </cell>
          <cell r="AS244">
            <v>2.9194707388630428</v>
          </cell>
          <cell r="AT244">
            <v>2.9869025002168517</v>
          </cell>
          <cell r="AU244">
            <v>2.8535088834277755</v>
          </cell>
        </row>
        <row r="245">
          <cell r="B245">
            <v>2094</v>
          </cell>
          <cell r="C245" t="str">
            <v xml:space="preserve">BOCON PCIA. MENDOZA $ ESCRIT.           </v>
          </cell>
          <cell r="D245" t="str">
            <v>P</v>
          </cell>
          <cell r="U245">
            <v>0</v>
          </cell>
          <cell r="V245">
            <v>0</v>
          </cell>
          <cell r="W245">
            <v>0</v>
          </cell>
          <cell r="X245">
            <v>0</v>
          </cell>
          <cell r="Y245">
            <v>0</v>
          </cell>
          <cell r="Z245">
            <v>0</v>
          </cell>
          <cell r="AA245">
            <v>0</v>
          </cell>
          <cell r="AB245">
            <v>0</v>
          </cell>
          <cell r="AC245">
            <v>0.37311999999999995</v>
          </cell>
          <cell r="AD245">
            <v>0.36883503000000001</v>
          </cell>
          <cell r="AE245">
            <v>4.9754119999999992E-2</v>
          </cell>
          <cell r="AF245">
            <v>4.970473999999999E-2</v>
          </cell>
          <cell r="AG245">
            <v>4.8243520000000019E-2</v>
          </cell>
          <cell r="AH245">
            <v>4.2748299999999934E-2</v>
          </cell>
          <cell r="AI245">
            <v>4.1413080000000074E-2</v>
          </cell>
          <cell r="AJ245">
            <v>4.0077849999999977E-2</v>
          </cell>
          <cell r="AK245">
            <v>3.1430629999999946E-2</v>
          </cell>
          <cell r="AL245">
            <v>0.37840541</v>
          </cell>
          <cell r="AM245">
            <v>0.29001058999999996</v>
          </cell>
          <cell r="AN245">
            <v>0.27927577000000003</v>
          </cell>
          <cell r="AO245">
            <v>0.26854095</v>
          </cell>
          <cell r="AP245">
            <v>0</v>
          </cell>
          <cell r="AQ245">
            <v>0</v>
          </cell>
          <cell r="AR245">
            <v>0</v>
          </cell>
          <cell r="AS245">
            <v>0</v>
          </cell>
          <cell r="AT245">
            <v>0</v>
          </cell>
          <cell r="AU245">
            <v>0</v>
          </cell>
        </row>
        <row r="246">
          <cell r="B246">
            <v>2093</v>
          </cell>
          <cell r="C246" t="str">
            <v xml:space="preserve">BOCON PCIA. MENDOZA U$S ESCRIT.         </v>
          </cell>
          <cell r="D246" t="str">
            <v>P</v>
          </cell>
          <cell r="U246">
            <v>0</v>
          </cell>
          <cell r="V246">
            <v>0</v>
          </cell>
          <cell r="W246">
            <v>0</v>
          </cell>
          <cell r="X246">
            <v>0</v>
          </cell>
          <cell r="Y246">
            <v>0</v>
          </cell>
          <cell r="Z246">
            <v>0</v>
          </cell>
          <cell r="AA246">
            <v>0</v>
          </cell>
          <cell r="AB246">
            <v>0</v>
          </cell>
          <cell r="AC246">
            <v>0</v>
          </cell>
          <cell r="AD246">
            <v>0</v>
          </cell>
          <cell r="AE246">
            <v>0</v>
          </cell>
          <cell r="AF246">
            <v>0</v>
          </cell>
          <cell r="AG246">
            <v>3.8893500000000011E-2</v>
          </cell>
          <cell r="AH246">
            <v>8.0680000000000002E-2</v>
          </cell>
          <cell r="AI246">
            <v>3.1029519999999991E-2</v>
          </cell>
          <cell r="AJ246">
            <v>4.9846760000000011E-2</v>
          </cell>
          <cell r="AK246">
            <v>4.8186080000000013E-2</v>
          </cell>
          <cell r="AL246">
            <v>0.18175405000000006</v>
          </cell>
          <cell r="AM246">
            <v>0.15000883000000007</v>
          </cell>
          <cell r="AN246">
            <v>0.14976722999999997</v>
          </cell>
          <cell r="AO246">
            <v>0.15772166999999992</v>
          </cell>
          <cell r="AP246">
            <v>1.1994458800000139E-2</v>
          </cell>
          <cell r="AQ246">
            <v>0</v>
          </cell>
          <cell r="AR246">
            <v>0</v>
          </cell>
          <cell r="AS246">
            <v>0</v>
          </cell>
          <cell r="AT246">
            <v>0</v>
          </cell>
          <cell r="AU246">
            <v>0</v>
          </cell>
        </row>
        <row r="247">
          <cell r="A247" t="str">
            <v>x</v>
          </cell>
          <cell r="B247">
            <v>5084</v>
          </cell>
          <cell r="C247" t="str">
            <v xml:space="preserve">LETRAS DEL TESORO U$S VTO.23-2-2001     </v>
          </cell>
          <cell r="D247" t="str">
            <v>N</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0.117045</v>
          </cell>
          <cell r="AK247">
            <v>0.14808750000000001</v>
          </cell>
          <cell r="AL247">
            <v>0.46776000000000001</v>
          </cell>
          <cell r="AM247">
            <v>0.51863000000000004</v>
          </cell>
          <cell r="AN247">
            <v>0.55289999999999995</v>
          </cell>
          <cell r="AO247">
            <v>0.57456249999999998</v>
          </cell>
          <cell r="AP247">
            <v>0.43924999999999997</v>
          </cell>
          <cell r="AQ247">
            <v>0.569295</v>
          </cell>
          <cell r="AR247">
            <v>0.199355</v>
          </cell>
          <cell r="AS247">
            <v>0.10199999999999999</v>
          </cell>
          <cell r="AT247">
            <v>0.10199999999999999</v>
          </cell>
          <cell r="AU247">
            <v>7.2437500000000002E-2</v>
          </cell>
        </row>
        <row r="248">
          <cell r="A248" t="str">
            <v>x</v>
          </cell>
          <cell r="B248">
            <v>5086</v>
          </cell>
          <cell r="C248" t="str">
            <v xml:space="preserve">LETRAS DEL TESORO U$S VTO.27/04/01      </v>
          </cell>
          <cell r="D248" t="str">
            <v>N</v>
          </cell>
          <cell r="U248">
            <v>0</v>
          </cell>
          <cell r="V248">
            <v>0</v>
          </cell>
          <cell r="W248">
            <v>19.979636249999999</v>
          </cell>
          <cell r="X248">
            <v>9.7844250000000006</v>
          </cell>
          <cell r="Y248">
            <v>14.893102499999999</v>
          </cell>
          <cell r="Z248">
            <v>8.9483174999999999</v>
          </cell>
          <cell r="AA248">
            <v>12.294740011627905</v>
          </cell>
          <cell r="AB248">
            <v>7.0362999999999998</v>
          </cell>
          <cell r="AC248">
            <v>6.5418000000000003</v>
          </cell>
          <cell r="AD248">
            <v>9.7659099999999999</v>
          </cell>
          <cell r="AE248">
            <v>8.5022275111111103</v>
          </cell>
          <cell r="AF248">
            <v>7.7224799999999982</v>
          </cell>
          <cell r="AG248">
            <v>9.3803187500000007</v>
          </cell>
          <cell r="AH248">
            <v>7.8853749999999998</v>
          </cell>
          <cell r="AI248">
            <v>7.5958987558139528</v>
          </cell>
          <cell r="AJ248">
            <v>7.5878899999999998</v>
          </cell>
          <cell r="AK248">
            <v>4.9634812601156071</v>
          </cell>
          <cell r="AL248">
            <v>4.5720599999999996</v>
          </cell>
          <cell r="AM248">
            <v>3.0666187499999999</v>
          </cell>
          <cell r="AN248">
            <v>3.0336350053361794</v>
          </cell>
          <cell r="AO248">
            <v>2.3595450107526883</v>
          </cell>
          <cell r="AP248">
            <v>28.097902000000001</v>
          </cell>
          <cell r="AQ248">
            <v>0</v>
          </cell>
          <cell r="AR248">
            <v>0</v>
          </cell>
          <cell r="AS248">
            <v>0</v>
          </cell>
          <cell r="AT248">
            <v>0</v>
          </cell>
          <cell r="AU248">
            <v>0</v>
          </cell>
        </row>
        <row r="249">
          <cell r="A249" t="str">
            <v>OTROS TITULOS</v>
          </cell>
          <cell r="B249">
            <v>5088</v>
          </cell>
          <cell r="C249" t="str">
            <v xml:space="preserve">LETRAS DEL TESORO U$S VTO.24-5-2001     </v>
          </cell>
          <cell r="D249" t="str">
            <v>N</v>
          </cell>
          <cell r="U249">
            <v>0</v>
          </cell>
          <cell r="V249">
            <v>0</v>
          </cell>
          <cell r="W249">
            <v>0.47039999999999998</v>
          </cell>
          <cell r="X249">
            <v>0.134995</v>
          </cell>
          <cell r="Y249">
            <v>0.27068999999999999</v>
          </cell>
          <cell r="Z249">
            <v>0.18495</v>
          </cell>
          <cell r="AA249">
            <v>0.14949999999999999</v>
          </cell>
          <cell r="AB249">
            <v>0.15093750617283955</v>
          </cell>
          <cell r="AC249">
            <v>0.1449</v>
          </cell>
          <cell r="AD249">
            <v>0.16272500000000001</v>
          </cell>
          <cell r="AE249">
            <v>7.1499999999999994E-2</v>
          </cell>
          <cell r="AF249">
            <v>6.8250000000000005E-2</v>
          </cell>
          <cell r="AG249">
            <v>6.5000000000000002E-2</v>
          </cell>
          <cell r="AH249">
            <v>6.1749999999999999E-2</v>
          </cell>
          <cell r="AI249">
            <v>5.8500000000000003E-2</v>
          </cell>
          <cell r="AJ249">
            <v>5.525E-2</v>
          </cell>
          <cell r="AK249">
            <v>6.2799999999999995E-2</v>
          </cell>
          <cell r="AL249">
            <v>5.8875011286681517E-2</v>
          </cell>
          <cell r="AM249">
            <v>6.8949999999999997E-2</v>
          </cell>
          <cell r="AN249">
            <v>7.3612499999999997E-2</v>
          </cell>
          <cell r="AO249">
            <v>5.595E-2</v>
          </cell>
          <cell r="AP249">
            <v>84.665000000000006</v>
          </cell>
          <cell r="AQ249">
            <v>0</v>
          </cell>
          <cell r="AR249">
            <v>0</v>
          </cell>
          <cell r="AS249">
            <v>0</v>
          </cell>
          <cell r="AT249">
            <v>0</v>
          </cell>
          <cell r="AU249">
            <v>0</v>
          </cell>
        </row>
        <row r="250">
          <cell r="A250" t="str">
            <v>x</v>
          </cell>
          <cell r="B250">
            <v>5085</v>
          </cell>
          <cell r="C250" t="str">
            <v xml:space="preserve">LETRAS DEL TESORO U$S VTO. 15/06/01     </v>
          </cell>
          <cell r="D250" t="str">
            <v>N</v>
          </cell>
          <cell r="U250">
            <v>0</v>
          </cell>
          <cell r="V250">
            <v>0</v>
          </cell>
          <cell r="W250">
            <v>0</v>
          </cell>
          <cell r="X250">
            <v>0</v>
          </cell>
          <cell r="Y250">
            <v>0</v>
          </cell>
          <cell r="Z250">
            <v>0</v>
          </cell>
          <cell r="AA250">
            <v>0.11010503216038325</v>
          </cell>
          <cell r="AB250">
            <v>0</v>
          </cell>
          <cell r="AC250">
            <v>0.12436893209426599</v>
          </cell>
          <cell r="AD250">
            <v>0.12536732593743977</v>
          </cell>
          <cell r="AE250">
            <v>0.77255355931077263</v>
          </cell>
          <cell r="AF250">
            <v>0.27031862182077188</v>
          </cell>
          <cell r="AG250">
            <v>0.27031862182077188</v>
          </cell>
          <cell r="AH250">
            <v>0.37210800204214572</v>
          </cell>
          <cell r="AI250">
            <v>0.37210800204214572</v>
          </cell>
          <cell r="AJ250">
            <v>0.27031862182077188</v>
          </cell>
          <cell r="AK250">
            <v>0.27031862182077188</v>
          </cell>
          <cell r="AL250">
            <v>0.14355725168207462</v>
          </cell>
          <cell r="AM250">
            <v>0.14355725168207462</v>
          </cell>
          <cell r="AN250">
            <v>0.14355725168207462</v>
          </cell>
          <cell r="AO250">
            <v>0.14355725168207462</v>
          </cell>
          <cell r="AP250">
            <v>0.14355725168207462</v>
          </cell>
          <cell r="AQ250">
            <v>0.14355725168207462</v>
          </cell>
          <cell r="AR250">
            <v>6.3380685069348627E-5</v>
          </cell>
          <cell r="AS250">
            <v>0</v>
          </cell>
          <cell r="AT250">
            <v>0</v>
          </cell>
          <cell r="AU250">
            <v>0</v>
          </cell>
        </row>
        <row r="251">
          <cell r="A251" t="str">
            <v>x</v>
          </cell>
          <cell r="B251">
            <v>5091</v>
          </cell>
          <cell r="C251" t="str">
            <v xml:space="preserve">LETRAS DEL TESORO U$S VTO. 29/06/01     </v>
          </cell>
          <cell r="D251" t="str">
            <v>N</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8.3439395536554231E-2</v>
          </cell>
          <cell r="AL251">
            <v>0.21474946992260593</v>
          </cell>
          <cell r="AM251">
            <v>0.36718682715284928</v>
          </cell>
          <cell r="AN251">
            <v>1.5056531950987142</v>
          </cell>
          <cell r="AO251">
            <v>4.706837696933829</v>
          </cell>
          <cell r="AP251">
            <v>25.396000000000001</v>
          </cell>
          <cell r="AQ251">
            <v>0</v>
          </cell>
          <cell r="AR251">
            <v>0</v>
          </cell>
          <cell r="AS251">
            <v>0</v>
          </cell>
          <cell r="AT251">
            <v>0</v>
          </cell>
          <cell r="AU251">
            <v>0</v>
          </cell>
        </row>
        <row r="252">
          <cell r="A252" t="str">
            <v>TITULOS GOBIERNOS LOCALES</v>
          </cell>
          <cell r="B252">
            <v>5087</v>
          </cell>
          <cell r="C252" t="str">
            <v xml:space="preserve">LETRAS DEL TESORO U$S VTO. 10/8/2001    </v>
          </cell>
          <cell r="D252" t="str">
            <v>N</v>
          </cell>
          <cell r="U252">
            <v>0</v>
          </cell>
          <cell r="V252">
            <v>0</v>
          </cell>
          <cell r="W252">
            <v>0</v>
          </cell>
          <cell r="X252">
            <v>0</v>
          </cell>
          <cell r="Y252">
            <v>1.0803781360646827</v>
          </cell>
          <cell r="Z252">
            <v>0.34671366478912941</v>
          </cell>
          <cell r="AA252">
            <v>1.4800152650862204</v>
          </cell>
          <cell r="AB252">
            <v>10.277008609299191</v>
          </cell>
          <cell r="AC252">
            <v>13.243268911151233</v>
          </cell>
          <cell r="AD252">
            <v>14.206801731327662</v>
          </cell>
          <cell r="AE252">
            <v>17.628168127570014</v>
          </cell>
          <cell r="AF252">
            <v>14.448609149500177</v>
          </cell>
          <cell r="AG252">
            <v>22.946210480028544</v>
          </cell>
          <cell r="AH252">
            <v>12.404211792991534</v>
          </cell>
          <cell r="AI252">
            <v>8.2488582229698331</v>
          </cell>
          <cell r="AJ252">
            <v>10.191844086958437</v>
          </cell>
          <cell r="AK252">
            <v>18.387527559862257</v>
          </cell>
          <cell r="AL252">
            <v>17.927640527030547</v>
          </cell>
          <cell r="AM252">
            <v>14.225293716350285</v>
          </cell>
          <cell r="AN252">
            <v>14.147253277599267</v>
          </cell>
          <cell r="AO252">
            <v>13.736391275562232</v>
          </cell>
          <cell r="AP252">
            <v>92.062507999999994</v>
          </cell>
          <cell r="AQ252">
            <v>140.491015</v>
          </cell>
          <cell r="AR252">
            <v>0</v>
          </cell>
          <cell r="AS252">
            <v>0</v>
          </cell>
          <cell r="AT252">
            <v>0</v>
          </cell>
          <cell r="AU252">
            <v>0</v>
          </cell>
        </row>
        <row r="253">
          <cell r="A253" t="str">
            <v>x</v>
          </cell>
          <cell r="B253">
            <v>5093</v>
          </cell>
          <cell r="C253" t="str">
            <v xml:space="preserve">LETRAS DEL TESORO U$S VTO. 24/08/2001   </v>
          </cell>
          <cell r="D253" t="str">
            <v>N</v>
          </cell>
          <cell r="U253">
            <v>0</v>
          </cell>
          <cell r="V253">
            <v>0</v>
          </cell>
          <cell r="W253">
            <v>0</v>
          </cell>
          <cell r="X253">
            <v>0</v>
          </cell>
          <cell r="Y253">
            <v>0.10029140954060144</v>
          </cell>
          <cell r="Z253">
            <v>8.6985542044548378E-2</v>
          </cell>
          <cell r="AA253">
            <v>8.5033247623175962E-2</v>
          </cell>
          <cell r="AB253">
            <v>0.11127453995293367</v>
          </cell>
          <cell r="AC253">
            <v>0.15891442172705583</v>
          </cell>
          <cell r="AD253">
            <v>0.15623739205865386</v>
          </cell>
          <cell r="AE253">
            <v>0.85614110662620835</v>
          </cell>
          <cell r="AF253">
            <v>1.3437217663825565</v>
          </cell>
          <cell r="AG253">
            <v>1.3177065771270065</v>
          </cell>
          <cell r="AH253">
            <v>1.2908598090149994</v>
          </cell>
          <cell r="AI253">
            <v>1.5236949207100214</v>
          </cell>
          <cell r="AJ253">
            <v>1.4899047245079331</v>
          </cell>
          <cell r="AK253">
            <v>1.4553970833785705</v>
          </cell>
          <cell r="AL253">
            <v>0.41177163271770001</v>
          </cell>
          <cell r="AM253">
            <v>0.33259262476491547</v>
          </cell>
          <cell r="AN253">
            <v>0.35220638040568342</v>
          </cell>
          <cell r="AO253">
            <v>0.34255462148755633</v>
          </cell>
          <cell r="AP253">
            <v>0.26891417954655772</v>
          </cell>
          <cell r="AQ253">
            <v>22.407330000000002</v>
          </cell>
          <cell r="AR253">
            <v>0</v>
          </cell>
          <cell r="AS253">
            <v>0</v>
          </cell>
          <cell r="AT253">
            <v>0</v>
          </cell>
          <cell r="AU253">
            <v>0</v>
          </cell>
        </row>
        <row r="254">
          <cell r="A254" t="str">
            <v>BPRV</v>
          </cell>
          <cell r="B254">
            <v>5013</v>
          </cell>
          <cell r="C254" t="str">
            <v xml:space="preserve">LETES U$S V.24-8-2001 NO ARANCELADAS    </v>
          </cell>
          <cell r="D254" t="str">
            <v>N</v>
          </cell>
          <cell r="U254">
            <v>0</v>
          </cell>
          <cell r="V254">
            <v>0</v>
          </cell>
          <cell r="W254">
            <v>0</v>
          </cell>
          <cell r="X254">
            <v>0</v>
          </cell>
          <cell r="Y254">
            <v>0</v>
          </cell>
          <cell r="Z254">
            <v>0</v>
          </cell>
          <cell r="AA254">
            <v>0</v>
          </cell>
          <cell r="AB254">
            <v>0</v>
          </cell>
          <cell r="AC254">
            <v>4.1552356187125215</v>
          </cell>
          <cell r="AD254">
            <v>7.2706025199874773</v>
          </cell>
          <cell r="AE254">
            <v>8.7815232099645062</v>
          </cell>
          <cell r="AF254">
            <v>7.0964914620373367</v>
          </cell>
          <cell r="AG254">
            <v>6.678074026551144</v>
          </cell>
          <cell r="AH254">
            <v>8.1530605901012354</v>
          </cell>
          <cell r="AI254">
            <v>9.1757138689858415</v>
          </cell>
          <cell r="AJ254">
            <v>4.95824789595759</v>
          </cell>
          <cell r="AK254">
            <v>3.7171369975431237</v>
          </cell>
          <cell r="AL254">
            <v>8.0106146925233261</v>
          </cell>
          <cell r="AM254">
            <v>4.2306758501092183</v>
          </cell>
          <cell r="AN254">
            <v>8.4220653443462297</v>
          </cell>
          <cell r="AO254">
            <v>6.7580980778878965</v>
          </cell>
          <cell r="AP254">
            <v>8.0146982205530524</v>
          </cell>
          <cell r="AQ254">
            <v>0.13577</v>
          </cell>
          <cell r="AR254">
            <v>0</v>
          </cell>
          <cell r="AS254">
            <v>0</v>
          </cell>
          <cell r="AT254">
            <v>0</v>
          </cell>
          <cell r="AU254">
            <v>0</v>
          </cell>
        </row>
        <row r="255">
          <cell r="A255" t="str">
            <v>x</v>
          </cell>
          <cell r="B255">
            <v>5089</v>
          </cell>
          <cell r="C255" t="str">
            <v xml:space="preserve">LETRAS DEL TESORO U$S VTO.14/09/2001    </v>
          </cell>
          <cell r="D255" t="str">
            <v>N</v>
          </cell>
          <cell r="U255">
            <v>0</v>
          </cell>
          <cell r="V255">
            <v>0</v>
          </cell>
          <cell r="W255">
            <v>0</v>
          </cell>
          <cell r="X255">
            <v>0</v>
          </cell>
          <cell r="Y255">
            <v>0</v>
          </cell>
          <cell r="Z255">
            <v>0</v>
          </cell>
          <cell r="AA255">
            <v>0</v>
          </cell>
          <cell r="AB255">
            <v>0</v>
          </cell>
          <cell r="AC255">
            <v>21.986092640987987</v>
          </cell>
          <cell r="AD255">
            <v>20.547747271823084</v>
          </cell>
          <cell r="AE255">
            <v>28.523365001502761</v>
          </cell>
          <cell r="AF255">
            <v>28.022086712937082</v>
          </cell>
          <cell r="AG255">
            <v>25.707669731671338</v>
          </cell>
          <cell r="AH255">
            <v>22.068064224341448</v>
          </cell>
          <cell r="AI255">
            <v>26.326222752252335</v>
          </cell>
          <cell r="AJ255">
            <v>27.616694124647381</v>
          </cell>
          <cell r="AK255">
            <v>25.28146675892771</v>
          </cell>
          <cell r="AL255">
            <v>23.95701155786395</v>
          </cell>
          <cell r="AM255">
            <v>19.755384268125233</v>
          </cell>
          <cell r="AN255">
            <v>22.706522194510431</v>
          </cell>
          <cell r="AO255">
            <v>22.324247511277612</v>
          </cell>
          <cell r="AP255">
            <v>23.228000000000002</v>
          </cell>
          <cell r="AQ255">
            <v>78.695177000000001</v>
          </cell>
          <cell r="AR255">
            <v>0</v>
          </cell>
          <cell r="AS255">
            <v>0</v>
          </cell>
          <cell r="AT255">
            <v>0</v>
          </cell>
          <cell r="AU255">
            <v>0</v>
          </cell>
        </row>
        <row r="256">
          <cell r="A256" t="str">
            <v>BPRV</v>
          </cell>
          <cell r="B256">
            <v>5009</v>
          </cell>
          <cell r="C256" t="str">
            <v xml:space="preserve">LETES U$S VTO.14-09-2001 NO ARANCELADA  </v>
          </cell>
          <cell r="D256" t="str">
            <v>N</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0.46359963562395795</v>
          </cell>
          <cell r="AI256">
            <v>2.516527808046801</v>
          </cell>
          <cell r="AJ256">
            <v>4.9523059882203082</v>
          </cell>
          <cell r="AK256">
            <v>6.9274047143704172</v>
          </cell>
          <cell r="AL256">
            <v>13.063364279420091</v>
          </cell>
          <cell r="AM256">
            <v>13.109828493218544</v>
          </cell>
          <cell r="AN256">
            <v>11.885517643921339</v>
          </cell>
          <cell r="AO256">
            <v>9.127040367595006</v>
          </cell>
          <cell r="AP256">
            <v>8.471457144335389</v>
          </cell>
          <cell r="AQ256">
            <v>5.33E-2</v>
          </cell>
          <cell r="AR256">
            <v>0</v>
          </cell>
          <cell r="AS256">
            <v>0</v>
          </cell>
          <cell r="AT256">
            <v>0</v>
          </cell>
          <cell r="AU256">
            <v>0</v>
          </cell>
        </row>
        <row r="257">
          <cell r="B257">
            <v>2089</v>
          </cell>
          <cell r="C257" t="str">
            <v xml:space="preserve">BOCON PCIA.SANTIAGO DEL ESTERO $ ESC.   </v>
          </cell>
          <cell r="D257" t="str">
            <v>P</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4.2277599999997768E-3</v>
          </cell>
          <cell r="AI257">
            <v>4.1194000000003726E-3</v>
          </cell>
          <cell r="AJ257">
            <v>1.3659919999999926E-2</v>
          </cell>
          <cell r="AK257">
            <v>1.7726339999999851E-2</v>
          </cell>
          <cell r="AL257">
            <v>1.7234150000000371E-2</v>
          </cell>
          <cell r="AM257">
            <v>4.1669349999999626E-2</v>
          </cell>
          <cell r="AN257">
            <v>0.12843750000000001</v>
          </cell>
          <cell r="AO257">
            <v>0.13266454999999888</v>
          </cell>
          <cell r="AP257">
            <v>0.1285208328000009</v>
          </cell>
          <cell r="AQ257">
            <v>41.588776000000003</v>
          </cell>
          <cell r="AR257">
            <v>0</v>
          </cell>
          <cell r="AS257">
            <v>0</v>
          </cell>
          <cell r="AT257">
            <v>0</v>
          </cell>
          <cell r="AU257">
            <v>0</v>
          </cell>
        </row>
        <row r="258">
          <cell r="B258">
            <v>2088</v>
          </cell>
          <cell r="C258" t="str">
            <v xml:space="preserve">BOCON PCIA.SANTIAGO DEL ESTERO U$S ESC. </v>
          </cell>
          <cell r="D258" t="str">
            <v>P</v>
          </cell>
          <cell r="U258">
            <v>0</v>
          </cell>
          <cell r="V258">
            <v>0</v>
          </cell>
          <cell r="W258">
            <v>0</v>
          </cell>
          <cell r="X258">
            <v>0</v>
          </cell>
          <cell r="Y258">
            <v>0</v>
          </cell>
          <cell r="Z258">
            <v>0</v>
          </cell>
          <cell r="AA258">
            <v>0</v>
          </cell>
          <cell r="AB258">
            <v>0</v>
          </cell>
          <cell r="AC258">
            <v>0</v>
          </cell>
          <cell r="AD258">
            <v>0</v>
          </cell>
          <cell r="AE258">
            <v>0.11405999999999999</v>
          </cell>
          <cell r="AF258">
            <v>0.11405999999999999</v>
          </cell>
          <cell r="AG258">
            <v>0.11405999999999999</v>
          </cell>
          <cell r="AH258">
            <v>0</v>
          </cell>
          <cell r="AI258">
            <v>0</v>
          </cell>
          <cell r="AJ258">
            <v>2.7983999999999998E-2</v>
          </cell>
          <cell r="AK258">
            <v>0.1741257800000012</v>
          </cell>
          <cell r="AL258">
            <v>9.1167809999998656E-2</v>
          </cell>
          <cell r="AM258">
            <v>0.22910556000000237</v>
          </cell>
          <cell r="AN258">
            <v>0.4244764200000018</v>
          </cell>
          <cell r="AO258">
            <v>0.48760732999999823</v>
          </cell>
          <cell r="AP258">
            <v>0.48618490080000087</v>
          </cell>
          <cell r="AQ258">
            <v>52.081513999999999</v>
          </cell>
          <cell r="AR258">
            <v>48.081046999999998</v>
          </cell>
          <cell r="AS258">
            <v>0</v>
          </cell>
          <cell r="AT258">
            <v>0</v>
          </cell>
          <cell r="AU258">
            <v>0</v>
          </cell>
        </row>
        <row r="259">
          <cell r="B259">
            <v>2091</v>
          </cell>
          <cell r="C259" t="str">
            <v xml:space="preserve">BOCON PREV.SANTIAGO DEL ESTERO $ ESC    </v>
          </cell>
          <cell r="D259" t="str">
            <v>P</v>
          </cell>
          <cell r="U259">
            <v>0</v>
          </cell>
          <cell r="V259">
            <v>0</v>
          </cell>
          <cell r="W259">
            <v>0</v>
          </cell>
          <cell r="X259">
            <v>0</v>
          </cell>
          <cell r="Y259">
            <v>0</v>
          </cell>
          <cell r="Z259">
            <v>0</v>
          </cell>
          <cell r="AA259">
            <v>0</v>
          </cell>
          <cell r="AB259">
            <v>0</v>
          </cell>
          <cell r="AC259">
            <v>0</v>
          </cell>
          <cell r="AD259">
            <v>0</v>
          </cell>
          <cell r="AE259">
            <v>0.10517799999999999</v>
          </cell>
          <cell r="AF259">
            <v>0.10517799999999999</v>
          </cell>
          <cell r="AG259">
            <v>0.109178</v>
          </cell>
          <cell r="AH259">
            <v>0.15523300999999978</v>
          </cell>
          <cell r="AI259">
            <v>0.2276350700000003</v>
          </cell>
          <cell r="AJ259">
            <v>0.20702456000000005</v>
          </cell>
          <cell r="AK259">
            <v>0.19537195000000018</v>
          </cell>
          <cell r="AL259">
            <v>0.12634856000000005</v>
          </cell>
          <cell r="AM259">
            <v>0.12652697999999998</v>
          </cell>
          <cell r="AN259">
            <v>9.0928799999998883E-3</v>
          </cell>
          <cell r="AO259">
            <v>6.1060580000000073E-2</v>
          </cell>
          <cell r="AP259">
            <v>9.9627113599999803E-2</v>
          </cell>
          <cell r="AQ259">
            <v>20.212</v>
          </cell>
          <cell r="AR259">
            <v>21.371700000000001</v>
          </cell>
          <cell r="AS259">
            <v>0</v>
          </cell>
          <cell r="AT259">
            <v>0</v>
          </cell>
          <cell r="AU259">
            <v>0</v>
          </cell>
        </row>
        <row r="260">
          <cell r="B260">
            <v>2090</v>
          </cell>
          <cell r="C260" t="str">
            <v xml:space="preserve">BOCON PREV.SANTIAGO DEL ESTERO U$S ESC  </v>
          </cell>
          <cell r="D260" t="str">
            <v>P</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9.8635999999998605E-4</v>
          </cell>
          <cell r="AL260">
            <v>4.150020000000019E-3</v>
          </cell>
          <cell r="AM260">
            <v>0</v>
          </cell>
          <cell r="AN260">
            <v>3.3814000000001394E-4</v>
          </cell>
          <cell r="AO260">
            <v>5.3481729999999984E-2</v>
          </cell>
          <cell r="AP260">
            <v>7.6209291199999973E-2</v>
          </cell>
          <cell r="AQ260">
            <v>6.3868999999999995E-2</v>
          </cell>
          <cell r="AR260">
            <v>3.1869000000000001E-2</v>
          </cell>
          <cell r="AS260">
            <v>0</v>
          </cell>
          <cell r="AT260">
            <v>0</v>
          </cell>
          <cell r="AU260">
            <v>0</v>
          </cell>
        </row>
        <row r="261">
          <cell r="B261">
            <v>2126</v>
          </cell>
          <cell r="C261" t="str">
            <v>TIT.CANC.DEUDA SANTIAGO DEL ESTERO $ ESC</v>
          </cell>
          <cell r="D261" t="str">
            <v>P</v>
          </cell>
          <cell r="U261">
            <v>0</v>
          </cell>
          <cell r="V261">
            <v>0</v>
          </cell>
          <cell r="W261">
            <v>0</v>
          </cell>
          <cell r="X261">
            <v>0</v>
          </cell>
          <cell r="Y261">
            <v>0</v>
          </cell>
          <cell r="Z261">
            <v>0</v>
          </cell>
          <cell r="AA261">
            <v>0</v>
          </cell>
          <cell r="AB261">
            <v>0</v>
          </cell>
          <cell r="AC261">
            <v>0</v>
          </cell>
          <cell r="AD261">
            <v>0</v>
          </cell>
          <cell r="AE261">
            <v>0.20497899999999999</v>
          </cell>
          <cell r="AF261">
            <v>0.20497899999999999</v>
          </cell>
          <cell r="AG261">
            <v>0.20497899999999999</v>
          </cell>
          <cell r="AH261">
            <v>8.6447999999999997E-2</v>
          </cell>
          <cell r="AI261">
            <v>0</v>
          </cell>
          <cell r="AJ261">
            <v>1.7888000000000001E-2</v>
          </cell>
          <cell r="AK261">
            <v>0.141625</v>
          </cell>
          <cell r="AL261">
            <v>0.33166499999999999</v>
          </cell>
          <cell r="AM261">
            <v>1.0534030000000001</v>
          </cell>
          <cell r="AN261">
            <v>0.93665200000000004</v>
          </cell>
          <cell r="AO261">
            <v>1.371912</v>
          </cell>
          <cell r="AP261">
            <v>0.74856800000000001</v>
          </cell>
          <cell r="AQ261">
            <v>0.35855300000000001</v>
          </cell>
          <cell r="AR261">
            <v>8.2679999999999993E-3</v>
          </cell>
          <cell r="AS261">
            <v>0</v>
          </cell>
          <cell r="AT261">
            <v>0</v>
          </cell>
          <cell r="AU261">
            <v>0</v>
          </cell>
        </row>
        <row r="262">
          <cell r="B262">
            <v>2092</v>
          </cell>
          <cell r="C262" t="str">
            <v xml:space="preserve">TIT.TESORO SANTIAGO DEL ESTERO U$S ESC  </v>
          </cell>
          <cell r="D262" t="str">
            <v>P</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1.1161899999994785E-3</v>
          </cell>
          <cell r="AK262">
            <v>0</v>
          </cell>
          <cell r="AL262">
            <v>0</v>
          </cell>
          <cell r="AM262">
            <v>0</v>
          </cell>
          <cell r="AN262">
            <v>0</v>
          </cell>
          <cell r="AO262">
            <v>2.5767000000001864E-3</v>
          </cell>
          <cell r="AP262">
            <v>43.535899999999998</v>
          </cell>
          <cell r="AQ262">
            <v>59.379300000000001</v>
          </cell>
          <cell r="AR262">
            <v>37.708692999999997</v>
          </cell>
          <cell r="AS262">
            <v>34.551022000000003</v>
          </cell>
          <cell r="AT262">
            <v>37.142679000000001</v>
          </cell>
          <cell r="AU262">
            <v>38.634442</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 Títulos"/>
      <sheetName val="Intereses"/>
      <sheetName val="I-02"/>
      <sheetName val=" II-02"/>
      <sheetName val=" III-02"/>
      <sheetName val="Resumen"/>
    </sheetNames>
    <sheetDataSet>
      <sheetData sheetId="0" refreshError="1">
        <row r="1">
          <cell r="K1">
            <v>37346</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K"/>
      <sheetName val="2004 Int"/>
      <sheetName val="2005 K"/>
      <sheetName val="2005 Int"/>
      <sheetName val="Resto K"/>
      <sheetName val="Resto Int"/>
    </sheetNames>
    <sheetDataSet>
      <sheetData sheetId="0" refreshError="1"/>
      <sheetData sheetId="1" refreshError="1"/>
      <sheetData sheetId="2" refreshError="1">
        <row r="2">
          <cell r="A2" t="str">
            <v>DNCI</v>
          </cell>
          <cell r="B2" t="str">
            <v>I trim</v>
          </cell>
          <cell r="C2">
            <v>2</v>
          </cell>
          <cell r="D2">
            <v>3</v>
          </cell>
          <cell r="E2">
            <v>4</v>
          </cell>
          <cell r="F2" t="str">
            <v>Total general</v>
          </cell>
          <cell r="G2" t="str">
            <v>Resto 2005</v>
          </cell>
        </row>
        <row r="3">
          <cell r="A3">
            <v>1</v>
          </cell>
          <cell r="B3">
            <v>2</v>
          </cell>
          <cell r="C3">
            <v>3</v>
          </cell>
          <cell r="D3">
            <v>4</v>
          </cell>
          <cell r="E3">
            <v>5</v>
          </cell>
          <cell r="F3">
            <v>6</v>
          </cell>
          <cell r="G3">
            <v>7</v>
          </cell>
        </row>
        <row r="4">
          <cell r="A4" t="str">
            <v>ABCRA</v>
          </cell>
          <cell r="B4">
            <v>1605.24475524476</v>
          </cell>
          <cell r="F4">
            <v>1605.24475524476</v>
          </cell>
          <cell r="G4">
            <v>0</v>
          </cell>
        </row>
        <row r="5">
          <cell r="A5" t="str">
            <v>ALENIA/FFAA</v>
          </cell>
          <cell r="E5">
            <v>0.72465000000000002</v>
          </cell>
          <cell r="F5">
            <v>0.72465000000000002</v>
          </cell>
          <cell r="G5">
            <v>0.72465000000000002</v>
          </cell>
        </row>
        <row r="6">
          <cell r="A6" t="str">
            <v>API</v>
          </cell>
          <cell r="B6">
            <v>0.14677398999999999</v>
          </cell>
          <cell r="E6">
            <v>0.14677398999999999</v>
          </cell>
          <cell r="F6">
            <v>0.29354797999999999</v>
          </cell>
          <cell r="G6">
            <v>0.14677398999999999</v>
          </cell>
        </row>
        <row r="7">
          <cell r="A7" t="str">
            <v>BBVA/CONEA</v>
          </cell>
          <cell r="B7">
            <v>0.15072034000000001</v>
          </cell>
          <cell r="C7">
            <v>0.17166155999999999</v>
          </cell>
          <cell r="F7">
            <v>0.3223819</v>
          </cell>
          <cell r="G7">
            <v>0.17166155999999999</v>
          </cell>
        </row>
        <row r="8">
          <cell r="A8" t="str">
            <v>BBVA/DEFENSA</v>
          </cell>
          <cell r="B8">
            <v>0.16532869</v>
          </cell>
          <cell r="C8">
            <v>7.3594839999999995E-2</v>
          </cell>
          <cell r="F8">
            <v>0.23892353</v>
          </cell>
          <cell r="G8">
            <v>7.3594839999999995E-2</v>
          </cell>
        </row>
        <row r="9">
          <cell r="A9" t="str">
            <v>BBVA/SALUD</v>
          </cell>
          <cell r="B9">
            <v>0.35267416999999995</v>
          </cell>
          <cell r="C9">
            <v>0.25008995000000001</v>
          </cell>
          <cell r="D9">
            <v>0.17503758</v>
          </cell>
          <cell r="E9">
            <v>5.0406329999999999E-2</v>
          </cell>
          <cell r="F9">
            <v>0.82820803000000009</v>
          </cell>
          <cell r="G9">
            <v>0.47553386000000003</v>
          </cell>
        </row>
        <row r="10">
          <cell r="A10" t="str">
            <v>BD05-I u$s</v>
          </cell>
          <cell r="C10">
            <v>369.13977</v>
          </cell>
          <cell r="F10">
            <v>369.13977</v>
          </cell>
          <cell r="G10">
            <v>369.13977</v>
          </cell>
        </row>
        <row r="11">
          <cell r="A11" t="str">
            <v>BD06-u$s</v>
          </cell>
          <cell r="B11">
            <v>11.04609</v>
          </cell>
          <cell r="D11">
            <v>0</v>
          </cell>
          <cell r="F11">
            <v>11.04609</v>
          </cell>
          <cell r="G11">
            <v>0</v>
          </cell>
        </row>
        <row r="12">
          <cell r="A12" t="str">
            <v>BD07-I $</v>
          </cell>
          <cell r="B12">
            <v>134.15127362978799</v>
          </cell>
          <cell r="D12">
            <v>134.15127362978799</v>
          </cell>
          <cell r="F12">
            <v>268.30254725957599</v>
          </cell>
          <cell r="G12">
            <v>134.15127362978799</v>
          </cell>
        </row>
        <row r="13">
          <cell r="A13" t="str">
            <v>BD08-UCP</v>
          </cell>
          <cell r="B13">
            <v>98.230133133589291</v>
          </cell>
          <cell r="E13">
            <v>98.230133133589291</v>
          </cell>
          <cell r="F13">
            <v>196.46026626717858</v>
          </cell>
          <cell r="G13">
            <v>98.230133133589291</v>
          </cell>
        </row>
        <row r="14">
          <cell r="A14" t="str">
            <v>BD11-UCP</v>
          </cell>
          <cell r="B14">
            <v>81.664303138731896</v>
          </cell>
          <cell r="C14">
            <v>81.664303138731896</v>
          </cell>
          <cell r="D14">
            <v>54.442868759154599</v>
          </cell>
          <cell r="E14">
            <v>108.8857375183092</v>
          </cell>
          <cell r="F14">
            <v>326.65721255492758</v>
          </cell>
          <cell r="G14">
            <v>244.99290941619569</v>
          </cell>
        </row>
        <row r="15">
          <cell r="A15" t="str">
            <v>BD12-I u$s</v>
          </cell>
          <cell r="B15">
            <v>0</v>
          </cell>
          <cell r="D15">
            <v>1374.3684841199999</v>
          </cell>
          <cell r="F15">
            <v>1374.3684841199999</v>
          </cell>
          <cell r="G15">
            <v>1374.3684841199999</v>
          </cell>
        </row>
        <row r="16">
          <cell r="A16" t="str">
            <v>BD13-$</v>
          </cell>
          <cell r="B16">
            <v>0</v>
          </cell>
          <cell r="C16">
            <v>5.5011982998151394</v>
          </cell>
          <cell r="D16">
            <v>5.5011982998151394</v>
          </cell>
          <cell r="E16">
            <v>11.002396599630279</v>
          </cell>
          <cell r="F16">
            <v>22.004793199260558</v>
          </cell>
          <cell r="G16">
            <v>22.004793199260558</v>
          </cell>
        </row>
        <row r="17">
          <cell r="A17" t="str">
            <v>BD13-u$s</v>
          </cell>
          <cell r="C17">
            <v>0</v>
          </cell>
          <cell r="E17">
            <v>0</v>
          </cell>
          <cell r="F17">
            <v>0</v>
          </cell>
          <cell r="G17">
            <v>0</v>
          </cell>
        </row>
        <row r="18">
          <cell r="A18" t="str">
            <v>BERL/YACYRETA</v>
          </cell>
          <cell r="B18">
            <v>0.48102763497724799</v>
          </cell>
          <cell r="D18">
            <v>0.48102763497724799</v>
          </cell>
          <cell r="F18">
            <v>0.96205526995449597</v>
          </cell>
          <cell r="G18">
            <v>0.48102763497724799</v>
          </cell>
        </row>
        <row r="19">
          <cell r="A19" t="str">
            <v>BESP</v>
          </cell>
          <cell r="B19">
            <v>0</v>
          </cell>
          <cell r="E19">
            <v>0</v>
          </cell>
          <cell r="F19">
            <v>0</v>
          </cell>
          <cell r="G19">
            <v>0</v>
          </cell>
        </row>
        <row r="20">
          <cell r="A20" t="str">
            <v>BESP/TESORO</v>
          </cell>
          <cell r="B20">
            <v>104.430375</v>
          </cell>
          <cell r="C20">
            <v>104.430375</v>
          </cell>
          <cell r="D20">
            <v>41.139249999999997</v>
          </cell>
          <cell r="E20">
            <v>167.72149999999999</v>
          </cell>
          <cell r="F20">
            <v>417.72149999999999</v>
          </cell>
          <cell r="G20">
            <v>313.29112499999997</v>
          </cell>
        </row>
        <row r="21">
          <cell r="A21" t="str">
            <v>BG04/06</v>
          </cell>
          <cell r="C21">
            <v>0</v>
          </cell>
          <cell r="E21">
            <v>0</v>
          </cell>
          <cell r="F21">
            <v>0</v>
          </cell>
          <cell r="G21">
            <v>0</v>
          </cell>
        </row>
        <row r="22">
          <cell r="A22" t="str">
            <v>BG05/17</v>
          </cell>
          <cell r="B22">
            <v>0</v>
          </cell>
          <cell r="D22">
            <v>0</v>
          </cell>
          <cell r="F22">
            <v>0</v>
          </cell>
          <cell r="G22">
            <v>0</v>
          </cell>
        </row>
        <row r="23">
          <cell r="A23" t="str">
            <v>BG06/27</v>
          </cell>
          <cell r="B23">
            <v>0</v>
          </cell>
          <cell r="C23">
            <v>0</v>
          </cell>
          <cell r="E23">
            <v>0</v>
          </cell>
          <cell r="F23">
            <v>0</v>
          </cell>
          <cell r="G23">
            <v>0</v>
          </cell>
        </row>
        <row r="24">
          <cell r="A24" t="str">
            <v>BG07/05</v>
          </cell>
          <cell r="C24">
            <v>0</v>
          </cell>
          <cell r="E24">
            <v>821.55551600000001</v>
          </cell>
          <cell r="F24">
            <v>821.55551600000001</v>
          </cell>
          <cell r="G24">
            <v>821.55551600000001</v>
          </cell>
        </row>
        <row r="25">
          <cell r="A25" t="str">
            <v>BG08/19</v>
          </cell>
          <cell r="B25">
            <v>0</v>
          </cell>
          <cell r="D25">
            <v>0</v>
          </cell>
          <cell r="F25">
            <v>0</v>
          </cell>
          <cell r="G25">
            <v>0</v>
          </cell>
        </row>
        <row r="26">
          <cell r="A26" t="str">
            <v>BG09/09</v>
          </cell>
          <cell r="C26">
            <v>0</v>
          </cell>
          <cell r="E26">
            <v>0</v>
          </cell>
          <cell r="F26">
            <v>0</v>
          </cell>
          <cell r="G26">
            <v>0</v>
          </cell>
        </row>
        <row r="27">
          <cell r="A27" t="str">
            <v>BG10/20</v>
          </cell>
          <cell r="B27">
            <v>0</v>
          </cell>
          <cell r="D27">
            <v>0</v>
          </cell>
          <cell r="F27">
            <v>0</v>
          </cell>
          <cell r="G27">
            <v>0</v>
          </cell>
        </row>
        <row r="28">
          <cell r="A28" t="str">
            <v>BG11/10</v>
          </cell>
          <cell r="B28">
            <v>0</v>
          </cell>
          <cell r="E28">
            <v>0</v>
          </cell>
          <cell r="F28">
            <v>0</v>
          </cell>
          <cell r="G28">
            <v>0</v>
          </cell>
        </row>
        <row r="29">
          <cell r="A29" t="str">
            <v>BG12/15</v>
          </cell>
          <cell r="C29">
            <v>0</v>
          </cell>
          <cell r="E29">
            <v>0</v>
          </cell>
          <cell r="F29">
            <v>0</v>
          </cell>
          <cell r="G29">
            <v>0</v>
          </cell>
        </row>
        <row r="30">
          <cell r="A30" t="str">
            <v>BG13/30</v>
          </cell>
          <cell r="B30">
            <v>0</v>
          </cell>
          <cell r="D30">
            <v>0</v>
          </cell>
          <cell r="F30">
            <v>0</v>
          </cell>
          <cell r="G30">
            <v>0</v>
          </cell>
        </row>
        <row r="31">
          <cell r="A31" t="str">
            <v>BG14/31</v>
          </cell>
          <cell r="B31">
            <v>0</v>
          </cell>
          <cell r="D31">
            <v>0</v>
          </cell>
          <cell r="F31">
            <v>0</v>
          </cell>
          <cell r="G31">
            <v>0</v>
          </cell>
        </row>
        <row r="32">
          <cell r="A32" t="str">
            <v>BG15/12</v>
          </cell>
          <cell r="B32">
            <v>0</v>
          </cell>
          <cell r="D32">
            <v>0</v>
          </cell>
          <cell r="F32">
            <v>0</v>
          </cell>
          <cell r="G32">
            <v>0</v>
          </cell>
        </row>
        <row r="33">
          <cell r="A33" t="str">
            <v>BG16/08$</v>
          </cell>
          <cell r="B33">
            <v>0</v>
          </cell>
          <cell r="E33">
            <v>0</v>
          </cell>
          <cell r="F33">
            <v>0</v>
          </cell>
          <cell r="G33">
            <v>0</v>
          </cell>
        </row>
        <row r="34">
          <cell r="A34" t="str">
            <v>BG17/08</v>
          </cell>
          <cell r="C34">
            <v>0</v>
          </cell>
          <cell r="E34">
            <v>0</v>
          </cell>
          <cell r="F34">
            <v>0</v>
          </cell>
          <cell r="G34">
            <v>0</v>
          </cell>
        </row>
        <row r="35">
          <cell r="A35" t="str">
            <v>BID 1008</v>
          </cell>
          <cell r="C35">
            <v>0.14664232000000002</v>
          </cell>
          <cell r="E35">
            <v>0.14664232000000002</v>
          </cell>
          <cell r="F35">
            <v>0.29328464000000004</v>
          </cell>
          <cell r="G35">
            <v>0.29328464000000004</v>
          </cell>
        </row>
        <row r="36">
          <cell r="A36" t="str">
            <v>BID 1021</v>
          </cell>
          <cell r="B36">
            <v>0</v>
          </cell>
          <cell r="E36">
            <v>0.27867512999999999</v>
          </cell>
          <cell r="F36">
            <v>0.27867512999999999</v>
          </cell>
          <cell r="G36">
            <v>0.27867512999999999</v>
          </cell>
        </row>
        <row r="37">
          <cell r="A37" t="str">
            <v>BID 1031</v>
          </cell>
          <cell r="B37">
            <v>0</v>
          </cell>
          <cell r="D37">
            <v>10.88537764</v>
          </cell>
          <cell r="F37">
            <v>10.88537764</v>
          </cell>
          <cell r="G37">
            <v>10.88537764</v>
          </cell>
        </row>
        <row r="38">
          <cell r="A38" t="str">
            <v>BID 1034</v>
          </cell>
          <cell r="C38">
            <v>2.8477344069999999</v>
          </cell>
          <cell r="E38">
            <v>2.8477344069999999</v>
          </cell>
          <cell r="F38">
            <v>5.6954688139999998</v>
          </cell>
          <cell r="G38">
            <v>5.6954688139999998</v>
          </cell>
        </row>
        <row r="39">
          <cell r="A39" t="str">
            <v>BID 1059</v>
          </cell>
          <cell r="B39">
            <v>0</v>
          </cell>
          <cell r="D39">
            <v>2.77334076</v>
          </cell>
          <cell r="F39">
            <v>2.77334076</v>
          </cell>
          <cell r="G39">
            <v>2.77334076</v>
          </cell>
        </row>
        <row r="40">
          <cell r="A40" t="str">
            <v>BID 1060</v>
          </cell>
          <cell r="B40">
            <v>0</v>
          </cell>
          <cell r="D40">
            <v>1.0619026999999999</v>
          </cell>
          <cell r="F40">
            <v>1.0619026999999999</v>
          </cell>
          <cell r="G40">
            <v>1.0619026999999999</v>
          </cell>
        </row>
        <row r="41">
          <cell r="A41" t="str">
            <v>BID 1068</v>
          </cell>
          <cell r="B41">
            <v>0</v>
          </cell>
          <cell r="E41">
            <v>1.5103818200000001</v>
          </cell>
          <cell r="F41">
            <v>1.5103818200000001</v>
          </cell>
          <cell r="G41">
            <v>1.5103818200000001</v>
          </cell>
        </row>
        <row r="42">
          <cell r="A42" t="str">
            <v>BID 1082</v>
          </cell>
          <cell r="B42">
            <v>5.6778839999999997E-2</v>
          </cell>
          <cell r="D42">
            <v>5.6778839999999997E-2</v>
          </cell>
          <cell r="F42">
            <v>0.11355767999999999</v>
          </cell>
          <cell r="G42">
            <v>5.6778839999999997E-2</v>
          </cell>
        </row>
        <row r="43">
          <cell r="A43" t="str">
            <v>BID 1111</v>
          </cell>
          <cell r="C43">
            <v>0.18407825</v>
          </cell>
          <cell r="E43">
            <v>0.18407825</v>
          </cell>
          <cell r="F43">
            <v>0.3681565</v>
          </cell>
          <cell r="G43">
            <v>0.3681565</v>
          </cell>
        </row>
        <row r="44">
          <cell r="A44" t="str">
            <v>BID 1118</v>
          </cell>
          <cell r="B44">
            <v>0</v>
          </cell>
          <cell r="D44">
            <v>0</v>
          </cell>
          <cell r="F44">
            <v>0</v>
          </cell>
          <cell r="G44">
            <v>0</v>
          </cell>
        </row>
        <row r="45">
          <cell r="A45" t="str">
            <v>BID 1133</v>
          </cell>
          <cell r="B45">
            <v>4.5727879999999999E-2</v>
          </cell>
          <cell r="D45">
            <v>4.5727879999999999E-2</v>
          </cell>
          <cell r="F45">
            <v>9.1455759999999997E-2</v>
          </cell>
          <cell r="G45">
            <v>4.5727879999999999E-2</v>
          </cell>
        </row>
        <row r="46">
          <cell r="A46" t="str">
            <v>BID 1134</v>
          </cell>
          <cell r="C46">
            <v>0</v>
          </cell>
          <cell r="E46">
            <v>0.21622211999999999</v>
          </cell>
          <cell r="F46">
            <v>0.21622211999999999</v>
          </cell>
          <cell r="G46">
            <v>0.21622211999999999</v>
          </cell>
        </row>
        <row r="47">
          <cell r="A47" t="str">
            <v>BID 1164</v>
          </cell>
          <cell r="C47">
            <v>0</v>
          </cell>
          <cell r="E47">
            <v>1.2008643999999999</v>
          </cell>
          <cell r="F47">
            <v>1.2008643999999999</v>
          </cell>
          <cell r="G47">
            <v>1.2008643999999999</v>
          </cell>
        </row>
        <row r="48">
          <cell r="A48" t="str">
            <v>BID 1192</v>
          </cell>
          <cell r="B48">
            <v>0.45357283000000004</v>
          </cell>
          <cell r="E48">
            <v>0.45357283000000004</v>
          </cell>
          <cell r="F48">
            <v>0.90714566000000008</v>
          </cell>
          <cell r="G48">
            <v>0.45357283000000004</v>
          </cell>
        </row>
        <row r="49">
          <cell r="A49" t="str">
            <v>BID 1193</v>
          </cell>
          <cell r="B49">
            <v>0</v>
          </cell>
          <cell r="E49">
            <v>0.73677643000000004</v>
          </cell>
          <cell r="F49">
            <v>0.73677643000000004</v>
          </cell>
          <cell r="G49">
            <v>0.73677643000000004</v>
          </cell>
        </row>
        <row r="50">
          <cell r="A50" t="str">
            <v>BID 1201</v>
          </cell>
          <cell r="C50">
            <v>1.9349916999999999</v>
          </cell>
          <cell r="E50">
            <v>1.9349916999999999</v>
          </cell>
          <cell r="F50">
            <v>3.8699833999999997</v>
          </cell>
          <cell r="G50">
            <v>3.8699833999999997</v>
          </cell>
        </row>
        <row r="51">
          <cell r="A51" t="str">
            <v>BID 1206</v>
          </cell>
          <cell r="B51">
            <v>0</v>
          </cell>
          <cell r="E51">
            <v>0</v>
          </cell>
          <cell r="F51">
            <v>0</v>
          </cell>
          <cell r="G51">
            <v>0</v>
          </cell>
        </row>
        <row r="52">
          <cell r="A52" t="str">
            <v>BID 1279</v>
          </cell>
          <cell r="C52">
            <v>0</v>
          </cell>
          <cell r="E52">
            <v>1.1545450000000001E-2</v>
          </cell>
          <cell r="F52">
            <v>1.1545450000000001E-2</v>
          </cell>
          <cell r="G52">
            <v>1.1545450000000001E-2</v>
          </cell>
        </row>
        <row r="53">
          <cell r="A53" t="str">
            <v>BID 1287</v>
          </cell>
          <cell r="B53">
            <v>0</v>
          </cell>
          <cell r="D53">
            <v>0</v>
          </cell>
          <cell r="F53">
            <v>0</v>
          </cell>
          <cell r="G53">
            <v>0</v>
          </cell>
        </row>
        <row r="54">
          <cell r="A54" t="str">
            <v>BID 1295</v>
          </cell>
          <cell r="B54">
            <v>0</v>
          </cell>
          <cell r="D54">
            <v>0</v>
          </cell>
          <cell r="F54">
            <v>0</v>
          </cell>
          <cell r="G54">
            <v>0</v>
          </cell>
        </row>
        <row r="55">
          <cell r="A55" t="str">
            <v>BID 1307</v>
          </cell>
          <cell r="C55">
            <v>0</v>
          </cell>
          <cell r="E55">
            <v>0</v>
          </cell>
          <cell r="F55">
            <v>0</v>
          </cell>
          <cell r="G55">
            <v>0</v>
          </cell>
        </row>
        <row r="56">
          <cell r="A56" t="str">
            <v>BID 1324</v>
          </cell>
          <cell r="C56">
            <v>0</v>
          </cell>
          <cell r="E56">
            <v>0</v>
          </cell>
          <cell r="F56">
            <v>0</v>
          </cell>
          <cell r="G56">
            <v>0</v>
          </cell>
        </row>
        <row r="57">
          <cell r="A57" t="str">
            <v>BID 1325</v>
          </cell>
          <cell r="C57">
            <v>1.204991E-2</v>
          </cell>
          <cell r="E57">
            <v>1.204991E-2</v>
          </cell>
          <cell r="F57">
            <v>2.4099820000000001E-2</v>
          </cell>
          <cell r="G57">
            <v>2.4099820000000001E-2</v>
          </cell>
        </row>
        <row r="58">
          <cell r="A58" t="str">
            <v>BID 1341</v>
          </cell>
          <cell r="B58">
            <v>0</v>
          </cell>
          <cell r="E58">
            <v>0</v>
          </cell>
          <cell r="F58">
            <v>0</v>
          </cell>
          <cell r="G58">
            <v>0</v>
          </cell>
        </row>
        <row r="59">
          <cell r="A59" t="str">
            <v>BID 1353</v>
          </cell>
          <cell r="B59">
            <v>0.91604865000000002</v>
          </cell>
          <cell r="F59">
            <v>0.91604865000000002</v>
          </cell>
          <cell r="G59">
            <v>0</v>
          </cell>
        </row>
        <row r="60">
          <cell r="A60" t="str">
            <v>BID 142</v>
          </cell>
          <cell r="C60">
            <v>2.4657793343312</v>
          </cell>
          <cell r="E60">
            <v>2.07613488685447</v>
          </cell>
          <cell r="F60">
            <v>4.54191422118567</v>
          </cell>
          <cell r="G60">
            <v>4.54191422118567</v>
          </cell>
        </row>
        <row r="61">
          <cell r="A61" t="str">
            <v>BID 1452</v>
          </cell>
          <cell r="B61">
            <v>0</v>
          </cell>
          <cell r="D61">
            <v>0</v>
          </cell>
          <cell r="F61">
            <v>0</v>
          </cell>
          <cell r="G61">
            <v>0</v>
          </cell>
        </row>
        <row r="62">
          <cell r="A62" t="str">
            <v>BID 1517</v>
          </cell>
          <cell r="B62">
            <v>0</v>
          </cell>
          <cell r="D62">
            <v>0</v>
          </cell>
          <cell r="F62">
            <v>0</v>
          </cell>
          <cell r="G62">
            <v>0</v>
          </cell>
        </row>
        <row r="63">
          <cell r="A63" t="str">
            <v>BID 165</v>
          </cell>
          <cell r="B63">
            <v>1.73329530984484</v>
          </cell>
          <cell r="D63">
            <v>1.60613356783054</v>
          </cell>
          <cell r="F63">
            <v>3.3394288776753802</v>
          </cell>
          <cell r="G63">
            <v>1.60613356783054</v>
          </cell>
        </row>
        <row r="64">
          <cell r="A64" t="str">
            <v>BID 206</v>
          </cell>
          <cell r="B64">
            <v>3.9745548673421198</v>
          </cell>
          <cell r="D64">
            <v>3.9745548673421198</v>
          </cell>
          <cell r="F64">
            <v>7.9491097346842396</v>
          </cell>
          <cell r="G64">
            <v>3.9745548673421198</v>
          </cell>
        </row>
        <row r="65">
          <cell r="A65" t="str">
            <v>BID 214</v>
          </cell>
          <cell r="B65">
            <v>1.1287616240291201</v>
          </cell>
          <cell r="D65">
            <v>1.1287616240291201</v>
          </cell>
          <cell r="F65">
            <v>2.2575232480582401</v>
          </cell>
          <cell r="G65">
            <v>1.1287616240291201</v>
          </cell>
        </row>
        <row r="66">
          <cell r="A66" t="str">
            <v>BID 4</v>
          </cell>
          <cell r="B66">
            <v>7.1192524790236501E-3</v>
          </cell>
          <cell r="D66">
            <v>7.1192524790236501E-3</v>
          </cell>
          <cell r="F66">
            <v>1.42385049580473E-2</v>
          </cell>
          <cell r="G66">
            <v>7.1192524790236501E-3</v>
          </cell>
        </row>
        <row r="67">
          <cell r="A67" t="str">
            <v>BID 495</v>
          </cell>
          <cell r="B67">
            <v>1.41095171132895</v>
          </cell>
          <cell r="E67">
            <v>1.4639488061813601</v>
          </cell>
          <cell r="F67">
            <v>2.8749005175103104</v>
          </cell>
          <cell r="G67">
            <v>1.4639488061813601</v>
          </cell>
        </row>
        <row r="68">
          <cell r="A68" t="str">
            <v>BID 504</v>
          </cell>
          <cell r="B68">
            <v>3.6933299999999999E-3</v>
          </cell>
          <cell r="D68">
            <v>3.6933299999999999E-3</v>
          </cell>
          <cell r="F68">
            <v>7.3866599999999998E-3</v>
          </cell>
          <cell r="G68">
            <v>3.6933299999999999E-3</v>
          </cell>
        </row>
        <row r="69">
          <cell r="A69" t="str">
            <v>BID 514</v>
          </cell>
          <cell r="B69">
            <v>4.1075199999999999E-2</v>
          </cell>
          <cell r="D69">
            <v>4.1075199999999999E-2</v>
          </cell>
          <cell r="F69">
            <v>8.2150399999999998E-2</v>
          </cell>
          <cell r="G69">
            <v>4.1075199999999999E-2</v>
          </cell>
        </row>
        <row r="70">
          <cell r="A70" t="str">
            <v>BID 515</v>
          </cell>
          <cell r="B70">
            <v>1.6887288936939899</v>
          </cell>
          <cell r="E70">
            <v>1.6887288936939899</v>
          </cell>
          <cell r="F70">
            <v>3.3774577873879799</v>
          </cell>
          <cell r="G70">
            <v>1.6887288936939899</v>
          </cell>
        </row>
        <row r="71">
          <cell r="A71" t="str">
            <v>BID 516</v>
          </cell>
          <cell r="B71">
            <v>1.34906432747806</v>
          </cell>
          <cell r="E71">
            <v>1.34906432747806</v>
          </cell>
          <cell r="F71">
            <v>2.6981286549561201</v>
          </cell>
          <cell r="G71">
            <v>1.34906432747806</v>
          </cell>
        </row>
        <row r="72">
          <cell r="A72" t="str">
            <v>BID 528</v>
          </cell>
          <cell r="B72">
            <v>0.74551987861109592</v>
          </cell>
          <cell r="E72">
            <v>0.74551987861109592</v>
          </cell>
          <cell r="F72">
            <v>1.4910397572221918</v>
          </cell>
          <cell r="G72">
            <v>0.74551987861109592</v>
          </cell>
        </row>
        <row r="73">
          <cell r="A73" t="str">
            <v>BID 545</v>
          </cell>
          <cell r="C73">
            <v>1.91737319838552</v>
          </cell>
          <cell r="E73">
            <v>1.91737319838552</v>
          </cell>
          <cell r="F73">
            <v>3.83474639677104</v>
          </cell>
          <cell r="G73">
            <v>3.83474639677104</v>
          </cell>
        </row>
        <row r="74">
          <cell r="A74" t="str">
            <v>BID 553</v>
          </cell>
          <cell r="B74">
            <v>0.132743829575205</v>
          </cell>
          <cell r="D74">
            <v>0.132743829575205</v>
          </cell>
          <cell r="F74">
            <v>0.26548765915041</v>
          </cell>
          <cell r="G74">
            <v>0.132743829575205</v>
          </cell>
        </row>
        <row r="75">
          <cell r="A75" t="str">
            <v>BID 555</v>
          </cell>
          <cell r="C75">
            <v>9.9767981951966096</v>
          </cell>
          <cell r="E75">
            <v>9.9767981951966096</v>
          </cell>
          <cell r="F75">
            <v>19.953596390393219</v>
          </cell>
          <cell r="G75">
            <v>19.953596390393219</v>
          </cell>
        </row>
        <row r="76">
          <cell r="A76" t="str">
            <v>BID 583</v>
          </cell>
          <cell r="C76">
            <v>9.3653587235153797</v>
          </cell>
          <cell r="E76">
            <v>9.3653587235153797</v>
          </cell>
          <cell r="F76">
            <v>18.730717447030759</v>
          </cell>
          <cell r="G76">
            <v>18.730717447030759</v>
          </cell>
        </row>
        <row r="77">
          <cell r="A77" t="str">
            <v>BID 618</v>
          </cell>
          <cell r="B77">
            <v>1.7754893332961599</v>
          </cell>
          <cell r="E77">
            <v>1.7754893332961599</v>
          </cell>
          <cell r="F77">
            <v>3.5509786665923198</v>
          </cell>
          <cell r="G77">
            <v>1.7754893332961599</v>
          </cell>
        </row>
        <row r="78">
          <cell r="A78" t="str">
            <v>BID 619</v>
          </cell>
          <cell r="B78">
            <v>13.514464843566701</v>
          </cell>
          <cell r="E78">
            <v>13.514464843566701</v>
          </cell>
          <cell r="F78">
            <v>27.028929687133402</v>
          </cell>
          <cell r="G78">
            <v>13.514464843566701</v>
          </cell>
        </row>
        <row r="79">
          <cell r="A79" t="str">
            <v>BID 621</v>
          </cell>
          <cell r="B79">
            <v>2.1258153484699602</v>
          </cell>
          <cell r="D79">
            <v>2.1258153484699602</v>
          </cell>
          <cell r="F79">
            <v>4.2516306969399205</v>
          </cell>
          <cell r="G79">
            <v>2.1258153484699602</v>
          </cell>
        </row>
        <row r="80">
          <cell r="A80" t="str">
            <v>BID 633</v>
          </cell>
          <cell r="C80">
            <v>11.8148643157427</v>
          </cell>
          <cell r="E80">
            <v>11.8148643157427</v>
          </cell>
          <cell r="F80">
            <v>23.629728631485399</v>
          </cell>
          <cell r="G80">
            <v>23.629728631485399</v>
          </cell>
        </row>
        <row r="81">
          <cell r="A81" t="str">
            <v>BID 643</v>
          </cell>
          <cell r="C81">
            <v>1.0696973688663001</v>
          </cell>
          <cell r="E81">
            <v>1.0696973688663001</v>
          </cell>
          <cell r="F81">
            <v>2.1393947377326001</v>
          </cell>
          <cell r="G81">
            <v>2.1393947377326001</v>
          </cell>
        </row>
        <row r="82">
          <cell r="A82" t="str">
            <v>BID 661</v>
          </cell>
          <cell r="B82">
            <v>0.41505735999999999</v>
          </cell>
          <cell r="E82">
            <v>0.41505735999999999</v>
          </cell>
          <cell r="F82">
            <v>0.83011471999999997</v>
          </cell>
          <cell r="G82">
            <v>0.41505735999999999</v>
          </cell>
        </row>
        <row r="83">
          <cell r="A83" t="str">
            <v>BID 682</v>
          </cell>
          <cell r="C83">
            <v>10.361278159944899</v>
          </cell>
          <cell r="E83">
            <v>10.361278159944899</v>
          </cell>
          <cell r="F83">
            <v>20.722556319889797</v>
          </cell>
          <cell r="G83">
            <v>20.722556319889797</v>
          </cell>
        </row>
        <row r="84">
          <cell r="A84" t="str">
            <v>BID 684</v>
          </cell>
          <cell r="C84">
            <v>0.12365146539531301</v>
          </cell>
          <cell r="E84">
            <v>0.12365146539531301</v>
          </cell>
          <cell r="F84">
            <v>0.24730293079062601</v>
          </cell>
          <cell r="G84">
            <v>0.24730293079062601</v>
          </cell>
        </row>
        <row r="85">
          <cell r="A85" t="str">
            <v>BID 718</v>
          </cell>
          <cell r="B85">
            <v>0.56482353000000007</v>
          </cell>
          <cell r="E85">
            <v>0.56482353000000007</v>
          </cell>
          <cell r="F85">
            <v>1.1296470600000001</v>
          </cell>
          <cell r="G85">
            <v>0.56482353000000007</v>
          </cell>
        </row>
        <row r="86">
          <cell r="A86" t="str">
            <v>BID 733</v>
          </cell>
          <cell r="C86">
            <v>12.491399556693901</v>
          </cell>
          <cell r="E86">
            <v>12.491399556693901</v>
          </cell>
          <cell r="F86">
            <v>24.982799113387802</v>
          </cell>
          <cell r="G86">
            <v>24.982799113387802</v>
          </cell>
        </row>
        <row r="87">
          <cell r="A87" t="str">
            <v>BID 734</v>
          </cell>
          <cell r="C87">
            <v>14.523006059586502</v>
          </cell>
          <cell r="E87">
            <v>14.523006059586502</v>
          </cell>
          <cell r="F87">
            <v>29.046012119173003</v>
          </cell>
          <cell r="G87">
            <v>29.046012119173003</v>
          </cell>
        </row>
        <row r="88">
          <cell r="A88" t="str">
            <v>BID 740</v>
          </cell>
          <cell r="B88">
            <v>0.7781336877811571</v>
          </cell>
          <cell r="D88">
            <v>0.7781336877811571</v>
          </cell>
          <cell r="F88">
            <v>1.5562673755623142</v>
          </cell>
          <cell r="G88">
            <v>0.7781336877811571</v>
          </cell>
        </row>
        <row r="89">
          <cell r="A89" t="str">
            <v>BID 760</v>
          </cell>
          <cell r="B89">
            <v>2.30887738145403</v>
          </cell>
          <cell r="D89">
            <v>2.30887738145403</v>
          </cell>
          <cell r="F89">
            <v>4.61775476290806</v>
          </cell>
          <cell r="G89">
            <v>2.30887738145403</v>
          </cell>
        </row>
        <row r="90">
          <cell r="A90" t="str">
            <v>BID 768</v>
          </cell>
          <cell r="B90">
            <v>0.18951530329260699</v>
          </cell>
          <cell r="E90">
            <v>0.18951530329260699</v>
          </cell>
          <cell r="F90">
            <v>0.37903060658521398</v>
          </cell>
          <cell r="G90">
            <v>0.18951530329260699</v>
          </cell>
        </row>
        <row r="91">
          <cell r="A91" t="str">
            <v>BID 795</v>
          </cell>
          <cell r="B91">
            <v>13.008687206916601</v>
          </cell>
          <cell r="E91">
            <v>13.008687206916601</v>
          </cell>
          <cell r="F91">
            <v>26.017374413833203</v>
          </cell>
          <cell r="G91">
            <v>13.008687206916601</v>
          </cell>
        </row>
        <row r="92">
          <cell r="A92" t="str">
            <v>BID 797</v>
          </cell>
          <cell r="B92">
            <v>7.0170631624963704</v>
          </cell>
          <cell r="E92">
            <v>7.0170631624963704</v>
          </cell>
          <cell r="F92">
            <v>14.034126324992741</v>
          </cell>
          <cell r="G92">
            <v>7.0170631624963704</v>
          </cell>
        </row>
        <row r="93">
          <cell r="A93" t="str">
            <v>BID 798</v>
          </cell>
          <cell r="B93">
            <v>1.85413752427472</v>
          </cell>
          <cell r="E93">
            <v>1.85413752427472</v>
          </cell>
          <cell r="F93">
            <v>3.70827504854944</v>
          </cell>
          <cell r="G93">
            <v>1.85413752427472</v>
          </cell>
        </row>
        <row r="94">
          <cell r="A94" t="str">
            <v>BID 802</v>
          </cell>
          <cell r="B94">
            <v>3.3495915105276901</v>
          </cell>
          <cell r="E94">
            <v>3.3495915105276901</v>
          </cell>
          <cell r="F94">
            <v>6.6991830210553802</v>
          </cell>
          <cell r="G94">
            <v>3.3495915105276901</v>
          </cell>
        </row>
        <row r="95">
          <cell r="A95" t="str">
            <v>BID 816</v>
          </cell>
          <cell r="C95">
            <v>4.3544272538690603</v>
          </cell>
          <cell r="E95">
            <v>4.3544272538690603</v>
          </cell>
          <cell r="F95">
            <v>8.7088545077381205</v>
          </cell>
          <cell r="G95">
            <v>8.7088545077381205</v>
          </cell>
        </row>
        <row r="96">
          <cell r="A96" t="str">
            <v>BID 826</v>
          </cell>
          <cell r="B96">
            <v>1.9876778936767301</v>
          </cell>
          <cell r="D96">
            <v>1.9876778936767301</v>
          </cell>
          <cell r="F96">
            <v>3.9753557873534602</v>
          </cell>
          <cell r="G96">
            <v>1.9876778936767301</v>
          </cell>
        </row>
        <row r="97">
          <cell r="A97" t="str">
            <v>BID 830</v>
          </cell>
          <cell r="C97">
            <v>0</v>
          </cell>
          <cell r="E97">
            <v>4.9121392839582896</v>
          </cell>
          <cell r="F97">
            <v>4.9121392839582896</v>
          </cell>
          <cell r="G97">
            <v>4.9121392839582896</v>
          </cell>
        </row>
        <row r="98">
          <cell r="A98" t="str">
            <v>BID 845</v>
          </cell>
          <cell r="C98">
            <v>13.488017599869101</v>
          </cell>
          <cell r="E98">
            <v>13.488017599869101</v>
          </cell>
          <cell r="F98">
            <v>26.976035199738202</v>
          </cell>
          <cell r="G98">
            <v>26.976035199738202</v>
          </cell>
        </row>
        <row r="99">
          <cell r="A99" t="str">
            <v>BID 855</v>
          </cell>
          <cell r="B99">
            <v>0.84320547999999995</v>
          </cell>
          <cell r="D99">
            <v>0.84320547999999995</v>
          </cell>
          <cell r="F99">
            <v>1.6864109599999999</v>
          </cell>
          <cell r="G99">
            <v>0.84320547999999995</v>
          </cell>
        </row>
        <row r="100">
          <cell r="A100" t="str">
            <v>BID 857</v>
          </cell>
          <cell r="C100">
            <v>7.8976586637184898</v>
          </cell>
          <cell r="E100">
            <v>7.8976586637184898</v>
          </cell>
          <cell r="F100">
            <v>15.79531732743698</v>
          </cell>
          <cell r="G100">
            <v>15.79531732743698</v>
          </cell>
        </row>
        <row r="101">
          <cell r="A101" t="str">
            <v>BID 863</v>
          </cell>
          <cell r="C101">
            <v>2.1218089999999998E-2</v>
          </cell>
          <cell r="E101">
            <v>2.1218089999999998E-2</v>
          </cell>
          <cell r="F101">
            <v>4.2436179999999997E-2</v>
          </cell>
          <cell r="G101">
            <v>4.2436179999999997E-2</v>
          </cell>
        </row>
        <row r="102">
          <cell r="A102" t="str">
            <v>BID 865</v>
          </cell>
          <cell r="C102">
            <v>36.984537611899299</v>
          </cell>
          <cell r="E102">
            <v>36.984537611899299</v>
          </cell>
          <cell r="F102">
            <v>73.969075223798598</v>
          </cell>
          <cell r="G102">
            <v>73.969075223798598</v>
          </cell>
        </row>
        <row r="103">
          <cell r="A103" t="str">
            <v>BID 867</v>
          </cell>
          <cell r="C103">
            <v>0.47034197999999999</v>
          </cell>
          <cell r="E103">
            <v>0.47034197999999999</v>
          </cell>
          <cell r="F103">
            <v>0.94068395999999999</v>
          </cell>
          <cell r="G103">
            <v>0.94068395999999999</v>
          </cell>
        </row>
        <row r="104">
          <cell r="A104" t="str">
            <v>BID 871</v>
          </cell>
          <cell r="C104">
            <v>13.547736823372</v>
          </cell>
          <cell r="E104">
            <v>13.547736823372</v>
          </cell>
          <cell r="F104">
            <v>27.095473646744001</v>
          </cell>
          <cell r="G104">
            <v>27.095473646744001</v>
          </cell>
        </row>
        <row r="105">
          <cell r="A105" t="str">
            <v>BID 899</v>
          </cell>
          <cell r="B105">
            <v>4.4783059004772898</v>
          </cell>
          <cell r="E105">
            <v>4.4783059004772898</v>
          </cell>
          <cell r="F105">
            <v>8.9566118009545796</v>
          </cell>
          <cell r="G105">
            <v>4.4783059004772898</v>
          </cell>
        </row>
        <row r="106">
          <cell r="A106" t="str">
            <v>BID 907</v>
          </cell>
          <cell r="B106">
            <v>0.64739437</v>
          </cell>
          <cell r="E106">
            <v>0.64739437</v>
          </cell>
          <cell r="F106">
            <v>1.29478874</v>
          </cell>
          <cell r="G106">
            <v>0.64739437</v>
          </cell>
        </row>
        <row r="107">
          <cell r="A107" t="str">
            <v>BID 925</v>
          </cell>
          <cell r="C107">
            <v>0.47286607000000003</v>
          </cell>
          <cell r="E107">
            <v>0.47286607000000003</v>
          </cell>
          <cell r="F107">
            <v>0.94573214000000005</v>
          </cell>
          <cell r="G107">
            <v>0.94573214000000005</v>
          </cell>
        </row>
        <row r="108">
          <cell r="A108" t="str">
            <v>BID 925/OC</v>
          </cell>
          <cell r="B108">
            <v>0.55174257999999998</v>
          </cell>
          <cell r="E108">
            <v>0.55174257999999998</v>
          </cell>
          <cell r="F108">
            <v>1.10348516</v>
          </cell>
          <cell r="G108">
            <v>0.55174257999999998</v>
          </cell>
        </row>
        <row r="109">
          <cell r="A109" t="str">
            <v>BID 932</v>
          </cell>
          <cell r="C109">
            <v>0.9375</v>
          </cell>
          <cell r="E109">
            <v>0.9375</v>
          </cell>
          <cell r="F109">
            <v>1.875</v>
          </cell>
          <cell r="G109">
            <v>1.875</v>
          </cell>
        </row>
        <row r="110">
          <cell r="A110" t="str">
            <v>BID 940</v>
          </cell>
          <cell r="B110">
            <v>0</v>
          </cell>
          <cell r="D110">
            <v>1.5482650500000001</v>
          </cell>
          <cell r="F110">
            <v>1.5482650500000001</v>
          </cell>
          <cell r="G110">
            <v>1.5482650500000001</v>
          </cell>
        </row>
        <row r="111">
          <cell r="A111" t="str">
            <v>BID 961</v>
          </cell>
          <cell r="C111">
            <v>15.962</v>
          </cell>
          <cell r="E111">
            <v>15.962</v>
          </cell>
          <cell r="F111">
            <v>31.923999999999999</v>
          </cell>
          <cell r="G111">
            <v>31.923999999999999</v>
          </cell>
        </row>
        <row r="112">
          <cell r="A112" t="str">
            <v>BID 962</v>
          </cell>
          <cell r="B112">
            <v>1.3875016200000001</v>
          </cell>
          <cell r="D112">
            <v>1.3875016200000001</v>
          </cell>
          <cell r="F112">
            <v>2.7750032400000002</v>
          </cell>
          <cell r="G112">
            <v>1.3875016200000001</v>
          </cell>
        </row>
        <row r="113">
          <cell r="A113" t="str">
            <v>BID 979</v>
          </cell>
          <cell r="B113">
            <v>11.587047269999999</v>
          </cell>
          <cell r="D113">
            <v>11.587047269999999</v>
          </cell>
          <cell r="F113">
            <v>23.174094539999999</v>
          </cell>
          <cell r="G113">
            <v>11.587047269999999</v>
          </cell>
        </row>
        <row r="114">
          <cell r="A114" t="str">
            <v>BID 989</v>
          </cell>
          <cell r="B114">
            <v>0.85717558999999999</v>
          </cell>
          <cell r="E114">
            <v>0.85717558999999999</v>
          </cell>
          <cell r="F114">
            <v>1.71435118</v>
          </cell>
          <cell r="G114">
            <v>0.85717558999999999</v>
          </cell>
        </row>
        <row r="115">
          <cell r="A115" t="str">
            <v>BID 996</v>
          </cell>
          <cell r="B115">
            <v>0</v>
          </cell>
          <cell r="E115">
            <v>0.32831317999999998</v>
          </cell>
          <cell r="F115">
            <v>0.32831317999999998</v>
          </cell>
          <cell r="G115">
            <v>0.32831317999999998</v>
          </cell>
        </row>
        <row r="116">
          <cell r="A116" t="str">
            <v>BID CBA</v>
          </cell>
          <cell r="C116">
            <v>0</v>
          </cell>
          <cell r="E116">
            <v>0</v>
          </cell>
          <cell r="F116">
            <v>0</v>
          </cell>
          <cell r="G116">
            <v>0</v>
          </cell>
        </row>
        <row r="117">
          <cell r="A117" t="str">
            <v>BIHD</v>
          </cell>
          <cell r="B117">
            <v>0.48943973653498501</v>
          </cell>
          <cell r="C117">
            <v>0.48943973653498501</v>
          </cell>
          <cell r="D117">
            <v>0.32629315768999001</v>
          </cell>
          <cell r="E117">
            <v>0.65258631537998002</v>
          </cell>
          <cell r="F117">
            <v>1.9577589461399401</v>
          </cell>
          <cell r="G117">
            <v>1.4683192096049551</v>
          </cell>
        </row>
        <row r="118">
          <cell r="A118" t="str">
            <v>BIRF 302</v>
          </cell>
          <cell r="C118">
            <v>0.13857376999999999</v>
          </cell>
          <cell r="E118">
            <v>0.13857376999999999</v>
          </cell>
          <cell r="F118">
            <v>0.27714753999999997</v>
          </cell>
          <cell r="G118">
            <v>0.27714753999999997</v>
          </cell>
        </row>
        <row r="119">
          <cell r="A119" t="str">
            <v>BIRF 3280</v>
          </cell>
          <cell r="C119">
            <v>8.4093992199999992</v>
          </cell>
          <cell r="E119">
            <v>8.4093992199999992</v>
          </cell>
          <cell r="F119">
            <v>16.818798439999998</v>
          </cell>
          <cell r="G119">
            <v>16.818798439999998</v>
          </cell>
        </row>
        <row r="120">
          <cell r="A120" t="str">
            <v>BIRF 3281</v>
          </cell>
          <cell r="C120">
            <v>1.6711899400000001</v>
          </cell>
          <cell r="E120">
            <v>1.6711899400000001</v>
          </cell>
          <cell r="F120">
            <v>3.3423798800000002</v>
          </cell>
          <cell r="G120">
            <v>3.3423798800000002</v>
          </cell>
        </row>
        <row r="121">
          <cell r="A121" t="str">
            <v>BIRF 3291</v>
          </cell>
          <cell r="B121">
            <v>12.5</v>
          </cell>
          <cell r="E121">
            <v>12.5</v>
          </cell>
          <cell r="F121">
            <v>25</v>
          </cell>
          <cell r="G121">
            <v>12.5</v>
          </cell>
        </row>
        <row r="122">
          <cell r="A122" t="str">
            <v>BIRF 3292</v>
          </cell>
          <cell r="B122">
            <v>0.95935999999999999</v>
          </cell>
          <cell r="E122">
            <v>0.95935999999999999</v>
          </cell>
          <cell r="F122">
            <v>1.91872</v>
          </cell>
          <cell r="G122">
            <v>0.95935999999999999</v>
          </cell>
        </row>
        <row r="123">
          <cell r="A123" t="str">
            <v>BIRF 3297</v>
          </cell>
          <cell r="B123">
            <v>1.35653</v>
          </cell>
          <cell r="E123">
            <v>1.35653</v>
          </cell>
          <cell r="F123">
            <v>2.71306</v>
          </cell>
          <cell r="G123">
            <v>1.35653</v>
          </cell>
        </row>
        <row r="124">
          <cell r="A124" t="str">
            <v>BIRF 3362</v>
          </cell>
          <cell r="B124">
            <v>0.96</v>
          </cell>
          <cell r="E124">
            <v>0.96</v>
          </cell>
          <cell r="F124">
            <v>1.92</v>
          </cell>
          <cell r="G124">
            <v>0.96</v>
          </cell>
        </row>
        <row r="125">
          <cell r="A125" t="str">
            <v>BIRF 3394</v>
          </cell>
          <cell r="B125">
            <v>14.795</v>
          </cell>
          <cell r="E125">
            <v>15.365</v>
          </cell>
          <cell r="F125">
            <v>30.16</v>
          </cell>
          <cell r="G125">
            <v>15.365</v>
          </cell>
        </row>
        <row r="126">
          <cell r="A126" t="str">
            <v>BIRF 3460</v>
          </cell>
          <cell r="C126">
            <v>0.82952964000000007</v>
          </cell>
          <cell r="E126">
            <v>0.82952964000000007</v>
          </cell>
          <cell r="F126">
            <v>1.6590592800000001</v>
          </cell>
          <cell r="G126">
            <v>1.6590592800000001</v>
          </cell>
        </row>
        <row r="127">
          <cell r="A127" t="str">
            <v>BIRF 3520</v>
          </cell>
          <cell r="C127">
            <v>12.645</v>
          </cell>
          <cell r="E127">
            <v>13.125</v>
          </cell>
          <cell r="F127">
            <v>25.77</v>
          </cell>
          <cell r="G127">
            <v>25.77</v>
          </cell>
        </row>
        <row r="128">
          <cell r="A128" t="str">
            <v>BIRF 3521</v>
          </cell>
          <cell r="C128">
            <v>7.0343948100000002</v>
          </cell>
          <cell r="E128">
            <v>7.3043948099999998</v>
          </cell>
          <cell r="F128">
            <v>14.33878962</v>
          </cell>
          <cell r="G128">
            <v>14.33878962</v>
          </cell>
        </row>
        <row r="129">
          <cell r="A129" t="str">
            <v>BIRF 3555</v>
          </cell>
          <cell r="B129">
            <v>22.5</v>
          </cell>
          <cell r="E129">
            <v>22.5</v>
          </cell>
          <cell r="F129">
            <v>45</v>
          </cell>
          <cell r="G129">
            <v>22.5</v>
          </cell>
        </row>
        <row r="130">
          <cell r="A130" t="str">
            <v>BIRF 3556</v>
          </cell>
          <cell r="B130">
            <v>12.185</v>
          </cell>
          <cell r="D130">
            <v>12.645</v>
          </cell>
          <cell r="F130">
            <v>24.83</v>
          </cell>
          <cell r="G130">
            <v>12.645</v>
          </cell>
        </row>
        <row r="131">
          <cell r="A131" t="str">
            <v>BIRF 3558</v>
          </cell>
          <cell r="C131">
            <v>20</v>
          </cell>
          <cell r="E131">
            <v>20</v>
          </cell>
          <cell r="F131">
            <v>40</v>
          </cell>
          <cell r="G131">
            <v>40</v>
          </cell>
        </row>
        <row r="132">
          <cell r="A132" t="str">
            <v>BIRF 3611</v>
          </cell>
          <cell r="C132">
            <v>16.252800000000001</v>
          </cell>
          <cell r="E132">
            <v>16.252800000000001</v>
          </cell>
          <cell r="F132">
            <v>32.505600000000001</v>
          </cell>
          <cell r="G132">
            <v>32.505600000000001</v>
          </cell>
        </row>
        <row r="133">
          <cell r="A133" t="str">
            <v>BIRF 3643</v>
          </cell>
          <cell r="C133">
            <v>4.9463983899999997</v>
          </cell>
          <cell r="E133">
            <v>4.9463983899999997</v>
          </cell>
          <cell r="F133">
            <v>9.8927967799999994</v>
          </cell>
          <cell r="G133">
            <v>9.8927967799999994</v>
          </cell>
        </row>
        <row r="134">
          <cell r="A134" t="str">
            <v>BIRF 3709</v>
          </cell>
          <cell r="B134">
            <v>6.6467400000000003</v>
          </cell>
          <cell r="D134">
            <v>6.6467400000000003</v>
          </cell>
          <cell r="F134">
            <v>13.293480000000001</v>
          </cell>
          <cell r="G134">
            <v>6.6467400000000003</v>
          </cell>
        </row>
        <row r="135">
          <cell r="A135" t="str">
            <v>BIRF 3710</v>
          </cell>
          <cell r="B135">
            <v>0.34299999999999997</v>
          </cell>
          <cell r="E135">
            <v>0.34299999999999997</v>
          </cell>
          <cell r="F135">
            <v>0.68599999999999994</v>
          </cell>
          <cell r="G135">
            <v>0.34299999999999997</v>
          </cell>
        </row>
        <row r="136">
          <cell r="A136" t="str">
            <v>BIRF 3794</v>
          </cell>
          <cell r="C136">
            <v>8.1572432900000003</v>
          </cell>
          <cell r="E136">
            <v>8.1572432900000003</v>
          </cell>
          <cell r="F136">
            <v>16.314486580000001</v>
          </cell>
          <cell r="G136">
            <v>16.314486580000001</v>
          </cell>
        </row>
        <row r="137">
          <cell r="A137" t="str">
            <v>BIRF 3836</v>
          </cell>
          <cell r="B137">
            <v>15</v>
          </cell>
          <cell r="E137">
            <v>15</v>
          </cell>
          <cell r="F137">
            <v>30</v>
          </cell>
          <cell r="G137">
            <v>15</v>
          </cell>
        </row>
        <row r="138">
          <cell r="A138" t="str">
            <v>BIRF 3860</v>
          </cell>
          <cell r="C138">
            <v>8.1949729599999994</v>
          </cell>
          <cell r="E138">
            <v>8.1949729599999994</v>
          </cell>
          <cell r="F138">
            <v>16.389945919999999</v>
          </cell>
          <cell r="G138">
            <v>16.389945919999999</v>
          </cell>
        </row>
        <row r="139">
          <cell r="A139" t="str">
            <v>BIRF 3877</v>
          </cell>
          <cell r="C139">
            <v>10.394919479999999</v>
          </cell>
          <cell r="E139">
            <v>10.394919479999999</v>
          </cell>
          <cell r="F139">
            <v>20.789838959999997</v>
          </cell>
          <cell r="G139">
            <v>20.789838959999997</v>
          </cell>
        </row>
        <row r="140">
          <cell r="A140" t="str">
            <v>BIRF 3878</v>
          </cell>
          <cell r="B140">
            <v>25</v>
          </cell>
          <cell r="D140">
            <v>25</v>
          </cell>
          <cell r="F140">
            <v>50</v>
          </cell>
          <cell r="G140">
            <v>25</v>
          </cell>
        </row>
        <row r="141">
          <cell r="A141" t="str">
            <v>BIRF 3921</v>
          </cell>
          <cell r="C141">
            <v>5.4823690000000003</v>
          </cell>
          <cell r="E141">
            <v>5.4823690000000003</v>
          </cell>
          <cell r="F141">
            <v>10.964738000000001</v>
          </cell>
          <cell r="G141">
            <v>10.964738000000001</v>
          </cell>
        </row>
        <row r="142">
          <cell r="A142" t="str">
            <v>BIRF 3926</v>
          </cell>
          <cell r="B142">
            <v>27.777777659999998</v>
          </cell>
          <cell r="D142">
            <v>27.777777659999998</v>
          </cell>
          <cell r="F142">
            <v>55.555555319999996</v>
          </cell>
          <cell r="G142">
            <v>27.777777659999998</v>
          </cell>
        </row>
        <row r="143">
          <cell r="A143" t="str">
            <v>BIRF 3927</v>
          </cell>
          <cell r="C143">
            <v>1.3862619600000001</v>
          </cell>
          <cell r="E143">
            <v>1.3862619600000001</v>
          </cell>
          <cell r="F143">
            <v>2.7725239200000003</v>
          </cell>
          <cell r="G143">
            <v>2.7725239200000003</v>
          </cell>
        </row>
        <row r="144">
          <cell r="A144" t="str">
            <v>BIRF 3931</v>
          </cell>
          <cell r="B144">
            <v>3.7231199999999998</v>
          </cell>
          <cell r="E144">
            <v>3.7231199999999998</v>
          </cell>
          <cell r="F144">
            <v>7.4462399999999995</v>
          </cell>
          <cell r="G144">
            <v>3.7231199999999998</v>
          </cell>
        </row>
        <row r="145">
          <cell r="A145" t="str">
            <v>BIRF 3948</v>
          </cell>
          <cell r="B145">
            <v>0.49356957000000001</v>
          </cell>
          <cell r="E145">
            <v>0.49356957000000001</v>
          </cell>
          <cell r="F145">
            <v>0.98713914000000003</v>
          </cell>
          <cell r="G145">
            <v>0.49356957000000001</v>
          </cell>
        </row>
        <row r="146">
          <cell r="A146" t="str">
            <v>BIRF 3957</v>
          </cell>
          <cell r="B146">
            <v>8.4426269299999994</v>
          </cell>
          <cell r="D146">
            <v>8.4426269299999994</v>
          </cell>
          <cell r="F146">
            <v>16.885253859999999</v>
          </cell>
          <cell r="G146">
            <v>8.4426269299999994</v>
          </cell>
        </row>
        <row r="147">
          <cell r="A147" t="str">
            <v>BIRF 3958</v>
          </cell>
          <cell r="B147">
            <v>0.25867266</v>
          </cell>
          <cell r="D147">
            <v>0.25867266</v>
          </cell>
          <cell r="F147">
            <v>0.51734532</v>
          </cell>
          <cell r="G147">
            <v>0.25867266</v>
          </cell>
        </row>
        <row r="148">
          <cell r="A148" t="str">
            <v>BIRF 3960</v>
          </cell>
          <cell r="C148">
            <v>1.1284000000000001</v>
          </cell>
          <cell r="E148">
            <v>1.1284000000000001</v>
          </cell>
          <cell r="F148">
            <v>2.2568000000000001</v>
          </cell>
          <cell r="G148">
            <v>2.2568000000000001</v>
          </cell>
        </row>
        <row r="149">
          <cell r="A149" t="str">
            <v>BIRF 3971</v>
          </cell>
          <cell r="C149">
            <v>4.6400106299999999</v>
          </cell>
          <cell r="E149">
            <v>4.6400106299999999</v>
          </cell>
          <cell r="F149">
            <v>9.2800212599999998</v>
          </cell>
          <cell r="G149">
            <v>9.2800212599999998</v>
          </cell>
        </row>
        <row r="150">
          <cell r="A150" t="str">
            <v>BIRF 4002</v>
          </cell>
          <cell r="B150">
            <v>13.888888810000001</v>
          </cell>
          <cell r="E150">
            <v>13.888888810000001</v>
          </cell>
          <cell r="F150">
            <v>27.777777620000002</v>
          </cell>
          <cell r="G150">
            <v>13.888888810000001</v>
          </cell>
        </row>
        <row r="151">
          <cell r="A151" t="str">
            <v>BIRF 4003</v>
          </cell>
          <cell r="B151">
            <v>5</v>
          </cell>
          <cell r="D151">
            <v>5</v>
          </cell>
          <cell r="F151">
            <v>10</v>
          </cell>
          <cell r="G151">
            <v>5</v>
          </cell>
        </row>
        <row r="152">
          <cell r="A152" t="str">
            <v>BIRF 4004</v>
          </cell>
          <cell r="B152">
            <v>1.20150504</v>
          </cell>
          <cell r="D152">
            <v>1.20150504</v>
          </cell>
          <cell r="F152">
            <v>2.40301008</v>
          </cell>
          <cell r="G152">
            <v>1.20150504</v>
          </cell>
        </row>
        <row r="153">
          <cell r="A153" t="str">
            <v>BIRF 4085</v>
          </cell>
          <cell r="C153">
            <v>0.33469928999999998</v>
          </cell>
          <cell r="E153">
            <v>0.33469928999999998</v>
          </cell>
          <cell r="F153">
            <v>0.66939857999999997</v>
          </cell>
          <cell r="G153">
            <v>0.66939857999999997</v>
          </cell>
        </row>
        <row r="154">
          <cell r="A154" t="str">
            <v>BIRF 4093</v>
          </cell>
          <cell r="B154">
            <v>5.3610955699999989</v>
          </cell>
          <cell r="E154">
            <v>5.3610955699999989</v>
          </cell>
          <cell r="F154">
            <v>10.722191139999998</v>
          </cell>
          <cell r="G154">
            <v>5.3610955699999989</v>
          </cell>
        </row>
        <row r="155">
          <cell r="A155" t="str">
            <v>BIRF 4116</v>
          </cell>
          <cell r="B155">
            <v>15</v>
          </cell>
          <cell r="D155">
            <v>15</v>
          </cell>
          <cell r="F155">
            <v>30</v>
          </cell>
          <cell r="G155">
            <v>15</v>
          </cell>
        </row>
        <row r="156">
          <cell r="A156" t="str">
            <v>BIRF 4117</v>
          </cell>
          <cell r="B156">
            <v>5.5631622699999994</v>
          </cell>
          <cell r="D156">
            <v>5.5631622699999994</v>
          </cell>
          <cell r="F156">
            <v>11.126324539999999</v>
          </cell>
          <cell r="G156">
            <v>5.5631622699999994</v>
          </cell>
        </row>
        <row r="157">
          <cell r="A157" t="str">
            <v>BIRF 4131</v>
          </cell>
          <cell r="C157">
            <v>1</v>
          </cell>
          <cell r="E157">
            <v>1</v>
          </cell>
          <cell r="F157">
            <v>2</v>
          </cell>
          <cell r="G157">
            <v>2</v>
          </cell>
        </row>
        <row r="158">
          <cell r="A158" t="str">
            <v>BIRF 4150</v>
          </cell>
          <cell r="B158">
            <v>0.96705050999999997</v>
          </cell>
          <cell r="E158">
            <v>0.96705050999999997</v>
          </cell>
          <cell r="F158">
            <v>1.9341010199999999</v>
          </cell>
          <cell r="G158">
            <v>0.96705050999999997</v>
          </cell>
        </row>
        <row r="159">
          <cell r="A159" t="str">
            <v>BIRF 4163</v>
          </cell>
          <cell r="C159">
            <v>5.3479965599999995</v>
          </cell>
          <cell r="E159">
            <v>5.3479965599999995</v>
          </cell>
          <cell r="F159">
            <v>10.695993119999999</v>
          </cell>
          <cell r="G159">
            <v>10.695993119999999</v>
          </cell>
        </row>
        <row r="160">
          <cell r="A160" t="str">
            <v>BIRF 4164</v>
          </cell>
          <cell r="B160">
            <v>4.0909203600000001</v>
          </cell>
          <cell r="D160">
            <v>4.0909203600000001</v>
          </cell>
          <cell r="F160">
            <v>8.1818407200000003</v>
          </cell>
          <cell r="G160">
            <v>4.0909203600000001</v>
          </cell>
        </row>
        <row r="161">
          <cell r="A161" t="str">
            <v>BIRF 4168</v>
          </cell>
          <cell r="C161">
            <v>0.74911676999999999</v>
          </cell>
          <cell r="E161">
            <v>0.74911676999999999</v>
          </cell>
          <cell r="F161">
            <v>1.49823354</v>
          </cell>
          <cell r="G161">
            <v>1.49823354</v>
          </cell>
        </row>
        <row r="162">
          <cell r="A162" t="str">
            <v>BIRF 4195</v>
          </cell>
          <cell r="B162">
            <v>9.9977800000000006</v>
          </cell>
          <cell r="E162">
            <v>9.9977800000000006</v>
          </cell>
          <cell r="F162">
            <v>19.995560000000001</v>
          </cell>
          <cell r="G162">
            <v>9.9977800000000006</v>
          </cell>
        </row>
        <row r="163">
          <cell r="A163" t="str">
            <v>BIRF 4212</v>
          </cell>
          <cell r="B163">
            <v>2.00987582</v>
          </cell>
          <cell r="E163">
            <v>2.00987582</v>
          </cell>
          <cell r="F163">
            <v>4.01975164</v>
          </cell>
          <cell r="G163">
            <v>2.00987582</v>
          </cell>
        </row>
        <row r="164">
          <cell r="A164" t="str">
            <v>BIRF 4218</v>
          </cell>
          <cell r="C164">
            <v>2.4998999999999998</v>
          </cell>
          <cell r="E164">
            <v>2.4998999999999998</v>
          </cell>
          <cell r="F164">
            <v>4.9997999999999996</v>
          </cell>
          <cell r="G164">
            <v>4.9997999999999996</v>
          </cell>
        </row>
        <row r="165">
          <cell r="A165" t="str">
            <v>BIRF 4219</v>
          </cell>
          <cell r="C165">
            <v>3.75</v>
          </cell>
          <cell r="E165">
            <v>3.75</v>
          </cell>
          <cell r="F165">
            <v>7.5</v>
          </cell>
          <cell r="G165">
            <v>7.5</v>
          </cell>
        </row>
        <row r="166">
          <cell r="A166" t="str">
            <v>BIRF 4220</v>
          </cell>
          <cell r="C166">
            <v>1.7499</v>
          </cell>
          <cell r="E166">
            <v>1.7499</v>
          </cell>
          <cell r="F166">
            <v>3.4998</v>
          </cell>
          <cell r="G166">
            <v>3.4998</v>
          </cell>
        </row>
        <row r="167">
          <cell r="A167" t="str">
            <v>BIRF 4221</v>
          </cell>
          <cell r="C167">
            <v>5</v>
          </cell>
          <cell r="E167">
            <v>5</v>
          </cell>
          <cell r="F167">
            <v>10</v>
          </cell>
          <cell r="G167">
            <v>10</v>
          </cell>
        </row>
        <row r="168">
          <cell r="A168" t="str">
            <v>BIRF 4273</v>
          </cell>
          <cell r="B168">
            <v>1.6701574099999998</v>
          </cell>
          <cell r="D168">
            <v>1.6701574099999998</v>
          </cell>
          <cell r="F168">
            <v>3.3403148199999997</v>
          </cell>
          <cell r="G168">
            <v>1.6701574099999998</v>
          </cell>
        </row>
        <row r="169">
          <cell r="A169" t="str">
            <v>BIRF 4281</v>
          </cell>
          <cell r="C169">
            <v>0.23712211</v>
          </cell>
          <cell r="E169">
            <v>0.23712211</v>
          </cell>
          <cell r="F169">
            <v>0.47424421999999999</v>
          </cell>
          <cell r="G169">
            <v>0.47424421999999999</v>
          </cell>
        </row>
        <row r="170">
          <cell r="A170" t="str">
            <v>BIRF 4282</v>
          </cell>
          <cell r="B170">
            <v>1.3681000000000001</v>
          </cell>
          <cell r="E170">
            <v>1.3681000000000001</v>
          </cell>
          <cell r="F170">
            <v>2.7362000000000002</v>
          </cell>
          <cell r="G170">
            <v>1.3681000000000001</v>
          </cell>
        </row>
        <row r="171">
          <cell r="A171" t="str">
            <v>BIRF 4295</v>
          </cell>
          <cell r="C171">
            <v>17.695014309999998</v>
          </cell>
          <cell r="E171">
            <v>17.695014309999998</v>
          </cell>
          <cell r="F171">
            <v>35.390028619999995</v>
          </cell>
          <cell r="G171">
            <v>35.390028619999995</v>
          </cell>
        </row>
        <row r="172">
          <cell r="A172" t="str">
            <v>BIRF 4313</v>
          </cell>
          <cell r="C172">
            <v>5.9256000000000002</v>
          </cell>
          <cell r="E172">
            <v>5.9256000000000002</v>
          </cell>
          <cell r="F172">
            <v>11.8512</v>
          </cell>
          <cell r="G172">
            <v>11.8512</v>
          </cell>
        </row>
        <row r="173">
          <cell r="A173" t="str">
            <v>BIRF 4314</v>
          </cell>
          <cell r="C173">
            <v>0.1181696</v>
          </cell>
          <cell r="E173">
            <v>0.1181696</v>
          </cell>
          <cell r="F173">
            <v>0.2363392</v>
          </cell>
          <cell r="G173">
            <v>0.2363392</v>
          </cell>
        </row>
        <row r="174">
          <cell r="A174" t="str">
            <v>BIRF 4366</v>
          </cell>
          <cell r="B174">
            <v>14.2</v>
          </cell>
          <cell r="D174">
            <v>14.2</v>
          </cell>
          <cell r="F174">
            <v>28.4</v>
          </cell>
          <cell r="G174">
            <v>14.2</v>
          </cell>
        </row>
        <row r="175">
          <cell r="A175" t="str">
            <v>BIRF 4398</v>
          </cell>
          <cell r="C175">
            <v>1.8989203400000001</v>
          </cell>
          <cell r="E175">
            <v>1.9530035100000001</v>
          </cell>
          <cell r="F175">
            <v>3.8519238500000004</v>
          </cell>
          <cell r="G175">
            <v>3.8519238500000004</v>
          </cell>
        </row>
        <row r="176">
          <cell r="A176" t="str">
            <v>BIRF 4405-1</v>
          </cell>
          <cell r="C176">
            <v>0</v>
          </cell>
          <cell r="E176">
            <v>62.5</v>
          </cell>
          <cell r="F176">
            <v>62.5</v>
          </cell>
          <cell r="G176">
            <v>62.5</v>
          </cell>
        </row>
        <row r="177">
          <cell r="A177" t="str">
            <v>BIRF 4423</v>
          </cell>
          <cell r="B177">
            <v>0.49579602</v>
          </cell>
          <cell r="E177">
            <v>0.49579602</v>
          </cell>
          <cell r="F177">
            <v>0.99159204000000001</v>
          </cell>
          <cell r="G177">
            <v>0.49579602</v>
          </cell>
        </row>
        <row r="178">
          <cell r="A178" t="str">
            <v>BIRF 4454</v>
          </cell>
          <cell r="B178">
            <v>0.14222764000000002</v>
          </cell>
          <cell r="D178">
            <v>0.14222764000000002</v>
          </cell>
          <cell r="F178">
            <v>0.28445528000000003</v>
          </cell>
          <cell r="G178">
            <v>0.14222764000000002</v>
          </cell>
        </row>
        <row r="179">
          <cell r="A179" t="str">
            <v>BIRF 4459</v>
          </cell>
          <cell r="C179">
            <v>0.5</v>
          </cell>
          <cell r="E179">
            <v>0.5</v>
          </cell>
          <cell r="F179">
            <v>1</v>
          </cell>
          <cell r="G179">
            <v>1</v>
          </cell>
        </row>
        <row r="180">
          <cell r="A180" t="str">
            <v>BIRF 4472</v>
          </cell>
          <cell r="C180">
            <v>1.65E-3</v>
          </cell>
          <cell r="E180">
            <v>1.6999999999999999E-3</v>
          </cell>
          <cell r="F180">
            <v>3.3499999999999997E-3</v>
          </cell>
          <cell r="G180">
            <v>3.3499999999999997E-3</v>
          </cell>
        </row>
        <row r="181">
          <cell r="A181" t="str">
            <v>BIRF 4484</v>
          </cell>
          <cell r="B181">
            <v>0.37867683000000002</v>
          </cell>
          <cell r="D181">
            <v>0.37867683000000002</v>
          </cell>
          <cell r="F181">
            <v>0.75735366000000004</v>
          </cell>
          <cell r="G181">
            <v>0.37867683000000002</v>
          </cell>
        </row>
        <row r="182">
          <cell r="A182" t="str">
            <v>BIRF 4516</v>
          </cell>
          <cell r="B182">
            <v>1.6812416399999999</v>
          </cell>
          <cell r="D182">
            <v>1.6812416399999999</v>
          </cell>
          <cell r="F182">
            <v>3.3624832799999997</v>
          </cell>
          <cell r="G182">
            <v>1.6812416399999999</v>
          </cell>
        </row>
        <row r="183">
          <cell r="A183" t="str">
            <v>BIRF 4578</v>
          </cell>
          <cell r="C183">
            <v>0</v>
          </cell>
          <cell r="E183">
            <v>0</v>
          </cell>
          <cell r="F183">
            <v>0</v>
          </cell>
          <cell r="G183">
            <v>0</v>
          </cell>
        </row>
        <row r="184">
          <cell r="A184" t="str">
            <v>BIRF 4580</v>
          </cell>
          <cell r="C184">
            <v>0</v>
          </cell>
          <cell r="E184">
            <v>1.9992570000000001E-2</v>
          </cell>
          <cell r="F184">
            <v>1.9992570000000001E-2</v>
          </cell>
          <cell r="G184">
            <v>1.9992570000000001E-2</v>
          </cell>
        </row>
        <row r="185">
          <cell r="A185" t="str">
            <v>BIRF 4585</v>
          </cell>
          <cell r="C185">
            <v>0</v>
          </cell>
          <cell r="E185">
            <v>0</v>
          </cell>
          <cell r="F185">
            <v>0</v>
          </cell>
          <cell r="G185">
            <v>0</v>
          </cell>
        </row>
        <row r="186">
          <cell r="A186" t="str">
            <v>BIRF 4586</v>
          </cell>
          <cell r="C186">
            <v>0</v>
          </cell>
          <cell r="E186">
            <v>0</v>
          </cell>
          <cell r="F186">
            <v>0</v>
          </cell>
          <cell r="G186">
            <v>0</v>
          </cell>
        </row>
        <row r="187">
          <cell r="A187" t="str">
            <v>BIRF 4634</v>
          </cell>
          <cell r="B187">
            <v>0</v>
          </cell>
          <cell r="E187">
            <v>0</v>
          </cell>
          <cell r="F187">
            <v>0</v>
          </cell>
          <cell r="G187">
            <v>0</v>
          </cell>
        </row>
        <row r="188">
          <cell r="A188" t="str">
            <v>BIRF 4640</v>
          </cell>
          <cell r="C188">
            <v>0</v>
          </cell>
          <cell r="E188">
            <v>0</v>
          </cell>
          <cell r="F188">
            <v>0</v>
          </cell>
          <cell r="G188">
            <v>0</v>
          </cell>
        </row>
        <row r="189">
          <cell r="A189" t="str">
            <v>BIRF 7075</v>
          </cell>
          <cell r="B189">
            <v>10</v>
          </cell>
          <cell r="D189">
            <v>10</v>
          </cell>
          <cell r="F189">
            <v>20</v>
          </cell>
          <cell r="G189">
            <v>10</v>
          </cell>
        </row>
        <row r="190">
          <cell r="A190" t="str">
            <v>BIRF 7157</v>
          </cell>
          <cell r="C190">
            <v>0</v>
          </cell>
          <cell r="E190">
            <v>0</v>
          </cell>
          <cell r="F190">
            <v>0</v>
          </cell>
          <cell r="G190">
            <v>0</v>
          </cell>
        </row>
        <row r="191">
          <cell r="A191" t="str">
            <v>BIRF 7171</v>
          </cell>
          <cell r="B191">
            <v>0</v>
          </cell>
          <cell r="D191">
            <v>0</v>
          </cell>
          <cell r="F191">
            <v>0</v>
          </cell>
          <cell r="G191">
            <v>0</v>
          </cell>
        </row>
        <row r="192">
          <cell r="A192" t="str">
            <v>BIRF 7199</v>
          </cell>
          <cell r="C192">
            <v>0</v>
          </cell>
          <cell r="E192">
            <v>0</v>
          </cell>
          <cell r="F192">
            <v>0</v>
          </cell>
          <cell r="G192">
            <v>0</v>
          </cell>
        </row>
        <row r="193">
          <cell r="A193" t="str">
            <v>BNA/ATC</v>
          </cell>
          <cell r="C193">
            <v>0.315030370059033</v>
          </cell>
          <cell r="E193">
            <v>0.315030370059033</v>
          </cell>
          <cell r="F193">
            <v>0.63006074011806601</v>
          </cell>
          <cell r="G193">
            <v>0.63006074011806601</v>
          </cell>
        </row>
        <row r="194">
          <cell r="A194" t="str">
            <v>BNA/NASA</v>
          </cell>
          <cell r="B194">
            <v>8.2066110000000005</v>
          </cell>
          <cell r="D194">
            <v>8.3059989999999999</v>
          </cell>
          <cell r="F194">
            <v>16.512610000000002</v>
          </cell>
          <cell r="G194">
            <v>8.3059989999999999</v>
          </cell>
        </row>
        <row r="195">
          <cell r="A195" t="str">
            <v>BNA/PAMI</v>
          </cell>
          <cell r="B195">
            <v>4.4370753412635633</v>
          </cell>
          <cell r="C195">
            <v>4.4370753412635633</v>
          </cell>
          <cell r="D195">
            <v>1.3613754622801</v>
          </cell>
          <cell r="E195">
            <v>0.68068773114004999</v>
          </cell>
          <cell r="F195">
            <v>10.916213875947276</v>
          </cell>
          <cell r="G195">
            <v>6.4791385346837131</v>
          </cell>
        </row>
        <row r="196">
          <cell r="A196" t="str">
            <v>BNA/PROVLP</v>
          </cell>
          <cell r="C196">
            <v>1.38910700263896</v>
          </cell>
          <cell r="E196">
            <v>0</v>
          </cell>
          <cell r="F196">
            <v>1.38910700263896</v>
          </cell>
          <cell r="G196">
            <v>1.38910700263896</v>
          </cell>
        </row>
        <row r="197">
          <cell r="A197" t="str">
            <v>BNA/PROVLR</v>
          </cell>
          <cell r="C197">
            <v>0.16384499999999999</v>
          </cell>
          <cell r="F197">
            <v>0.16384499999999999</v>
          </cell>
          <cell r="G197">
            <v>0.16384499999999999</v>
          </cell>
        </row>
        <row r="198">
          <cell r="A198" t="str">
            <v>BNA/REST</v>
          </cell>
          <cell r="B198">
            <v>41.469500557866702</v>
          </cell>
          <cell r="C198">
            <v>41.469500557866702</v>
          </cell>
          <cell r="E198">
            <v>82.939001110601311</v>
          </cell>
          <cell r="F198">
            <v>165.87800222633473</v>
          </cell>
          <cell r="G198">
            <v>124.40850166846801</v>
          </cell>
        </row>
        <row r="199">
          <cell r="A199" t="str">
            <v>BNA/SALUD</v>
          </cell>
          <cell r="C199">
            <v>6.6931827236161645</v>
          </cell>
          <cell r="E199">
            <v>6.6931827236161645</v>
          </cell>
          <cell r="F199">
            <v>13.386365447232329</v>
          </cell>
          <cell r="G199">
            <v>13.386365447232329</v>
          </cell>
        </row>
        <row r="200">
          <cell r="A200" t="str">
            <v>BNA/TESORO/BCO</v>
          </cell>
          <cell r="C200">
            <v>0.70943817188627656</v>
          </cell>
          <cell r="E200">
            <v>0.70943817188627656</v>
          </cell>
          <cell r="F200">
            <v>1.4188763437725531</v>
          </cell>
          <cell r="G200">
            <v>1.4188763437725531</v>
          </cell>
        </row>
        <row r="201">
          <cell r="A201" t="str">
            <v>BNLH/PROVMI</v>
          </cell>
          <cell r="C201">
            <v>0.32500000000000001</v>
          </cell>
          <cell r="E201">
            <v>0.32500000000000001</v>
          </cell>
          <cell r="F201">
            <v>0.65</v>
          </cell>
          <cell r="G201">
            <v>0.65</v>
          </cell>
        </row>
        <row r="202">
          <cell r="A202" t="str">
            <v>BODEN 2007 - II</v>
          </cell>
          <cell r="B202">
            <v>56.747926218915701</v>
          </cell>
          <cell r="D202">
            <v>56.747926218915701</v>
          </cell>
          <cell r="F202">
            <v>113.4958524378314</v>
          </cell>
          <cell r="G202">
            <v>56.747926218915701</v>
          </cell>
        </row>
        <row r="203">
          <cell r="A203" t="str">
            <v>BODEN 2012 - II</v>
          </cell>
          <cell r="B203">
            <v>0</v>
          </cell>
          <cell r="D203">
            <v>45.980799879999999</v>
          </cell>
          <cell r="F203">
            <v>45.980799879999999</v>
          </cell>
          <cell r="G203">
            <v>45.980799879999999</v>
          </cell>
        </row>
        <row r="204">
          <cell r="A204" t="str">
            <v>BOGAR</v>
          </cell>
          <cell r="B204">
            <v>40.06654561933469</v>
          </cell>
          <cell r="C204">
            <v>120.19963685800408</v>
          </cell>
          <cell r="D204">
            <v>80.133091238669351</v>
          </cell>
          <cell r="E204">
            <v>160.26618247733879</v>
          </cell>
          <cell r="F204">
            <v>400.66545619334693</v>
          </cell>
          <cell r="G204">
            <v>360.59891057401222</v>
          </cell>
        </row>
        <row r="205">
          <cell r="A205" t="str">
            <v>BONOS/PROVSJ</v>
          </cell>
          <cell r="C205">
            <v>0</v>
          </cell>
          <cell r="E205">
            <v>6.8257844263313094</v>
          </cell>
          <cell r="F205">
            <v>6.8257844263313094</v>
          </cell>
          <cell r="G205">
            <v>6.8257844263313094</v>
          </cell>
        </row>
        <row r="206">
          <cell r="A206" t="str">
            <v>BP05/B400</v>
          </cell>
          <cell r="B206">
            <v>0</v>
          </cell>
          <cell r="C206">
            <v>0</v>
          </cell>
          <cell r="D206">
            <v>0</v>
          </cell>
          <cell r="E206">
            <v>333.43597670816501</v>
          </cell>
          <cell r="F206">
            <v>333.43597670816501</v>
          </cell>
          <cell r="G206">
            <v>333.43597670816501</v>
          </cell>
        </row>
        <row r="207">
          <cell r="A207" t="str">
            <v>BP06/B450-Fid1</v>
          </cell>
          <cell r="B207">
            <v>0</v>
          </cell>
          <cell r="C207">
            <v>0</v>
          </cell>
          <cell r="D207">
            <v>0</v>
          </cell>
          <cell r="E207">
            <v>0</v>
          </cell>
          <cell r="F207">
            <v>0</v>
          </cell>
          <cell r="G207">
            <v>0</v>
          </cell>
        </row>
        <row r="208">
          <cell r="A208" t="str">
            <v>BP06/B450-Fid3</v>
          </cell>
          <cell r="B208">
            <v>0</v>
          </cell>
          <cell r="C208">
            <v>0</v>
          </cell>
          <cell r="D208">
            <v>0</v>
          </cell>
          <cell r="E208">
            <v>0</v>
          </cell>
          <cell r="F208">
            <v>0</v>
          </cell>
          <cell r="G208">
            <v>0</v>
          </cell>
        </row>
        <row r="209">
          <cell r="A209" t="str">
            <v>BP06/B450-Fid4</v>
          </cell>
          <cell r="B209">
            <v>0</v>
          </cell>
          <cell r="C209">
            <v>0</v>
          </cell>
          <cell r="D209">
            <v>0</v>
          </cell>
          <cell r="E209">
            <v>0</v>
          </cell>
          <cell r="F209">
            <v>0</v>
          </cell>
          <cell r="G209">
            <v>0</v>
          </cell>
        </row>
        <row r="210">
          <cell r="A210" t="str">
            <v>BP06/E580</v>
          </cell>
          <cell r="B210">
            <v>0</v>
          </cell>
          <cell r="C210">
            <v>1.3984493562720699</v>
          </cell>
          <cell r="D210">
            <v>0</v>
          </cell>
          <cell r="E210">
            <v>1.3984493562720699</v>
          </cell>
          <cell r="F210">
            <v>2.7968987125441398</v>
          </cell>
          <cell r="G210">
            <v>2.7968987125441398</v>
          </cell>
        </row>
        <row r="211">
          <cell r="A211" t="str">
            <v>BP07/B450</v>
          </cell>
          <cell r="B211">
            <v>0</v>
          </cell>
          <cell r="C211">
            <v>0</v>
          </cell>
          <cell r="D211">
            <v>0</v>
          </cell>
          <cell r="E211">
            <v>0</v>
          </cell>
          <cell r="F211">
            <v>0</v>
          </cell>
          <cell r="G211">
            <v>0</v>
          </cell>
        </row>
        <row r="212">
          <cell r="A212" t="str">
            <v>BRA/TESORO</v>
          </cell>
          <cell r="C212">
            <v>0.15316454000000002</v>
          </cell>
          <cell r="E212">
            <v>0.12253164</v>
          </cell>
          <cell r="F212">
            <v>0.27569618000000001</v>
          </cell>
          <cell r="G212">
            <v>0.27569618000000001</v>
          </cell>
        </row>
        <row r="213">
          <cell r="A213" t="str">
            <v>BRA/YACYRETA</v>
          </cell>
          <cell r="B213">
            <v>0.85686465999999994</v>
          </cell>
          <cell r="C213">
            <v>1.3726194800000002</v>
          </cell>
          <cell r="D213">
            <v>0.49834411999999995</v>
          </cell>
          <cell r="E213">
            <v>1.1107129199999999</v>
          </cell>
          <cell r="F213">
            <v>3.83854118</v>
          </cell>
          <cell r="G213">
            <v>2.9816765199999997</v>
          </cell>
        </row>
        <row r="214">
          <cell r="A214" t="str">
            <v>BT05</v>
          </cell>
          <cell r="C214">
            <v>561.91741383219005</v>
          </cell>
          <cell r="F214">
            <v>561.91741383219005</v>
          </cell>
          <cell r="G214">
            <v>561.91741383219005</v>
          </cell>
        </row>
        <row r="215">
          <cell r="A215" t="str">
            <v>BT06</v>
          </cell>
          <cell r="C215">
            <v>0</v>
          </cell>
          <cell r="E215">
            <v>0</v>
          </cell>
          <cell r="F215">
            <v>0</v>
          </cell>
          <cell r="G215">
            <v>0</v>
          </cell>
        </row>
        <row r="216">
          <cell r="A216" t="str">
            <v>BT27</v>
          </cell>
          <cell r="B216">
            <v>0</v>
          </cell>
          <cell r="E216">
            <v>0</v>
          </cell>
          <cell r="F216">
            <v>0</v>
          </cell>
          <cell r="G216">
            <v>0</v>
          </cell>
        </row>
        <row r="217">
          <cell r="A217" t="str">
            <v>CHINA/EJERCITO</v>
          </cell>
          <cell r="E217">
            <v>0.33333333000000004</v>
          </cell>
          <cell r="F217">
            <v>0.33333333000000004</v>
          </cell>
          <cell r="G217">
            <v>0.33333333000000004</v>
          </cell>
        </row>
        <row r="218">
          <cell r="A218" t="str">
            <v>CITILA/RELEXT</v>
          </cell>
          <cell r="B218">
            <v>1.058216E-2</v>
          </cell>
          <cell r="C218">
            <v>1.0205809999999999E-2</v>
          </cell>
          <cell r="D218">
            <v>6.9971E-3</v>
          </cell>
          <cell r="E218">
            <v>1.423314E-2</v>
          </cell>
          <cell r="F218">
            <v>4.201821E-2</v>
          </cell>
          <cell r="G218">
            <v>3.143605E-2</v>
          </cell>
        </row>
        <row r="219">
          <cell r="A219" t="str">
            <v>CLPARIS</v>
          </cell>
          <cell r="B219">
            <v>0</v>
          </cell>
          <cell r="C219">
            <v>157.53507166183735</v>
          </cell>
          <cell r="E219">
            <v>157.53507166183735</v>
          </cell>
          <cell r="F219">
            <v>315.0701433236747</v>
          </cell>
          <cell r="G219">
            <v>315.0701433236747</v>
          </cell>
        </row>
        <row r="220">
          <cell r="A220" t="str">
            <v>DBF/CONEA</v>
          </cell>
          <cell r="E220">
            <v>4.4960483950313597</v>
          </cell>
          <cell r="F220">
            <v>4.4960483950313597</v>
          </cell>
          <cell r="G220">
            <v>4.4960483950313597</v>
          </cell>
        </row>
        <row r="221">
          <cell r="A221" t="str">
            <v>DISD</v>
          </cell>
          <cell r="C221">
            <v>0</v>
          </cell>
          <cell r="E221">
            <v>0</v>
          </cell>
          <cell r="F221">
            <v>0</v>
          </cell>
          <cell r="G221">
            <v>0</v>
          </cell>
        </row>
        <row r="222">
          <cell r="A222" t="str">
            <v>DISDDM</v>
          </cell>
          <cell r="C222">
            <v>0</v>
          </cell>
          <cell r="E222">
            <v>0</v>
          </cell>
          <cell r="F222">
            <v>0</v>
          </cell>
          <cell r="G222">
            <v>0</v>
          </cell>
        </row>
        <row r="223">
          <cell r="A223" t="str">
            <v>EDC/YACYRETA</v>
          </cell>
          <cell r="B223">
            <v>2.3741216999999999</v>
          </cell>
          <cell r="E223">
            <v>2.3741216999999999</v>
          </cell>
          <cell r="F223">
            <v>4.7482433999999998</v>
          </cell>
          <cell r="G223">
            <v>2.3741216999999999</v>
          </cell>
        </row>
        <row r="224">
          <cell r="A224" t="str">
            <v>EEUU/TESORO</v>
          </cell>
          <cell r="B224">
            <v>0</v>
          </cell>
          <cell r="C224">
            <v>0</v>
          </cell>
          <cell r="E224">
            <v>2.6910750000000001</v>
          </cell>
          <cell r="F224">
            <v>2.6910750000000001</v>
          </cell>
          <cell r="G224">
            <v>2.6910750000000001</v>
          </cell>
        </row>
        <row r="225">
          <cell r="A225" t="str">
            <v>EIB/VIALIDAD</v>
          </cell>
          <cell r="C225">
            <v>1.22149777</v>
          </cell>
          <cell r="E225">
            <v>1.2617216</v>
          </cell>
          <cell r="F225">
            <v>2.48321937</v>
          </cell>
          <cell r="G225">
            <v>2.48321937</v>
          </cell>
        </row>
        <row r="226">
          <cell r="A226" t="str">
            <v>EL/ARP-61</v>
          </cell>
          <cell r="B226">
            <v>0</v>
          </cell>
          <cell r="D226">
            <v>0</v>
          </cell>
          <cell r="F226">
            <v>0</v>
          </cell>
          <cell r="G226">
            <v>0</v>
          </cell>
        </row>
        <row r="227">
          <cell r="A227" t="str">
            <v>EL/DEM-40</v>
          </cell>
          <cell r="C227">
            <v>0</v>
          </cell>
          <cell r="F227">
            <v>0</v>
          </cell>
          <cell r="G227">
            <v>0</v>
          </cell>
        </row>
        <row r="228">
          <cell r="A228" t="str">
            <v>EL/DEM-44</v>
          </cell>
          <cell r="C228">
            <v>0</v>
          </cell>
          <cell r="F228">
            <v>0</v>
          </cell>
          <cell r="G228">
            <v>0</v>
          </cell>
        </row>
        <row r="229">
          <cell r="A229" t="str">
            <v>EL/DEM-52</v>
          </cell>
          <cell r="E229">
            <v>0</v>
          </cell>
          <cell r="F229">
            <v>0</v>
          </cell>
          <cell r="G229">
            <v>0</v>
          </cell>
        </row>
        <row r="230">
          <cell r="A230" t="str">
            <v>EL/DEM-55</v>
          </cell>
          <cell r="E230">
            <v>0</v>
          </cell>
          <cell r="F230">
            <v>0</v>
          </cell>
          <cell r="G230">
            <v>0</v>
          </cell>
        </row>
        <row r="231">
          <cell r="A231" t="str">
            <v>EL/DEM-59</v>
          </cell>
          <cell r="B231">
            <v>628.81795744680801</v>
          </cell>
          <cell r="F231">
            <v>628.81795744680801</v>
          </cell>
          <cell r="G231">
            <v>0</v>
          </cell>
        </row>
        <row r="232">
          <cell r="A232" t="str">
            <v>EL/DEM-72</v>
          </cell>
          <cell r="E232">
            <v>0</v>
          </cell>
          <cell r="F232">
            <v>0</v>
          </cell>
          <cell r="G232">
            <v>0</v>
          </cell>
        </row>
        <row r="233">
          <cell r="A233" t="str">
            <v>EL/DEM-76</v>
          </cell>
          <cell r="B233">
            <v>0</v>
          </cell>
          <cell r="F233">
            <v>0</v>
          </cell>
          <cell r="G233">
            <v>0</v>
          </cell>
        </row>
        <row r="234">
          <cell r="A234" t="str">
            <v>EL/DEM-82</v>
          </cell>
          <cell r="D234">
            <v>0</v>
          </cell>
          <cell r="F234">
            <v>0</v>
          </cell>
          <cell r="G234">
            <v>0</v>
          </cell>
        </row>
        <row r="235">
          <cell r="A235" t="str">
            <v>EL/DEM-84</v>
          </cell>
          <cell r="D235">
            <v>471.61346808510604</v>
          </cell>
          <cell r="F235">
            <v>471.61346808510604</v>
          </cell>
          <cell r="G235">
            <v>471.61346808510604</v>
          </cell>
        </row>
        <row r="236">
          <cell r="A236" t="str">
            <v>EL/DEM-86</v>
          </cell>
          <cell r="E236">
            <v>0</v>
          </cell>
          <cell r="F236">
            <v>0</v>
          </cell>
          <cell r="G236">
            <v>0</v>
          </cell>
        </row>
        <row r="237">
          <cell r="A237" t="str">
            <v>EL/EUR-107</v>
          </cell>
          <cell r="B237">
            <v>799.32395065797607</v>
          </cell>
          <cell r="F237">
            <v>799.32395065797607</v>
          </cell>
          <cell r="G237">
            <v>0</v>
          </cell>
        </row>
        <row r="238">
          <cell r="A238" t="str">
            <v>EL/EUR-108</v>
          </cell>
          <cell r="B238">
            <v>0</v>
          </cell>
          <cell r="F238">
            <v>0</v>
          </cell>
          <cell r="G238">
            <v>0</v>
          </cell>
        </row>
        <row r="239">
          <cell r="A239" t="str">
            <v>EL/EUR-110</v>
          </cell>
          <cell r="C239">
            <v>922.39576927807195</v>
          </cell>
          <cell r="F239">
            <v>922.39576927807195</v>
          </cell>
          <cell r="G239">
            <v>922.39576927807195</v>
          </cell>
        </row>
        <row r="240">
          <cell r="A240" t="str">
            <v>EL/EUR-114</v>
          </cell>
          <cell r="E240">
            <v>0</v>
          </cell>
          <cell r="F240">
            <v>0</v>
          </cell>
          <cell r="G240">
            <v>0</v>
          </cell>
        </row>
        <row r="241">
          <cell r="A241" t="str">
            <v>EL/EUR-116</v>
          </cell>
          <cell r="B241">
            <v>0</v>
          </cell>
          <cell r="F241">
            <v>0</v>
          </cell>
          <cell r="G241">
            <v>0</v>
          </cell>
        </row>
        <row r="242">
          <cell r="A242" t="str">
            <v>EL/EUR-80</v>
          </cell>
          <cell r="C242">
            <v>0</v>
          </cell>
          <cell r="F242">
            <v>0</v>
          </cell>
          <cell r="G242">
            <v>0</v>
          </cell>
        </row>
        <row r="243">
          <cell r="A243" t="str">
            <v>EL/EUR-85</v>
          </cell>
          <cell r="D243">
            <v>0</v>
          </cell>
          <cell r="F243">
            <v>0</v>
          </cell>
          <cell r="G243">
            <v>0</v>
          </cell>
        </row>
        <row r="244">
          <cell r="A244" t="str">
            <v>EL/EUR-88</v>
          </cell>
          <cell r="B244">
            <v>0</v>
          </cell>
          <cell r="F244">
            <v>0</v>
          </cell>
          <cell r="G244">
            <v>0</v>
          </cell>
        </row>
        <row r="245">
          <cell r="A245" t="str">
            <v>EL/EUR-92</v>
          </cell>
          <cell r="B245">
            <v>0</v>
          </cell>
          <cell r="F245">
            <v>0</v>
          </cell>
          <cell r="G245">
            <v>0</v>
          </cell>
        </row>
        <row r="246">
          <cell r="A246" t="str">
            <v>EL/EUR-93</v>
          </cell>
          <cell r="C246">
            <v>0</v>
          </cell>
          <cell r="F246">
            <v>0</v>
          </cell>
          <cell r="G246">
            <v>0</v>
          </cell>
        </row>
        <row r="247">
          <cell r="A247" t="str">
            <v>EL/EUR-95</v>
          </cell>
          <cell r="C247">
            <v>0</v>
          </cell>
          <cell r="F247">
            <v>0</v>
          </cell>
          <cell r="G247">
            <v>0</v>
          </cell>
        </row>
        <row r="248">
          <cell r="A248" t="str">
            <v>EL/FRF-78</v>
          </cell>
          <cell r="B248">
            <v>0</v>
          </cell>
          <cell r="F248">
            <v>0</v>
          </cell>
          <cell r="G248">
            <v>0</v>
          </cell>
        </row>
        <row r="249">
          <cell r="A249" t="str">
            <v>EL/ITL-60</v>
          </cell>
          <cell r="B249">
            <v>0</v>
          </cell>
          <cell r="F249">
            <v>0</v>
          </cell>
          <cell r="G249">
            <v>0</v>
          </cell>
        </row>
        <row r="250">
          <cell r="A250" t="str">
            <v>EL/ITL-69</v>
          </cell>
          <cell r="D250">
            <v>0</v>
          </cell>
          <cell r="F250">
            <v>0</v>
          </cell>
          <cell r="G250">
            <v>0</v>
          </cell>
        </row>
        <row r="251">
          <cell r="A251" t="str">
            <v>EL/ITL-77</v>
          </cell>
          <cell r="E251">
            <v>0</v>
          </cell>
          <cell r="F251">
            <v>0</v>
          </cell>
          <cell r="G251">
            <v>0</v>
          </cell>
        </row>
        <row r="252">
          <cell r="A252" t="str">
            <v>EL/ITL-83</v>
          </cell>
          <cell r="B252">
            <v>0</v>
          </cell>
          <cell r="C252">
            <v>0</v>
          </cell>
          <cell r="D252">
            <v>635.17021164678397</v>
          </cell>
          <cell r="F252">
            <v>635.17021164678397</v>
          </cell>
          <cell r="G252">
            <v>635.17021164678397</v>
          </cell>
        </row>
        <row r="253">
          <cell r="A253" t="str">
            <v>EL/JPY-115</v>
          </cell>
          <cell r="B253">
            <v>0</v>
          </cell>
          <cell r="E253">
            <v>588.9676307220841</v>
          </cell>
          <cell r="F253">
            <v>588.9676307220841</v>
          </cell>
          <cell r="G253">
            <v>588.9676307220841</v>
          </cell>
        </row>
        <row r="254">
          <cell r="A254" t="str">
            <v>EL/JPY-39</v>
          </cell>
          <cell r="C254">
            <v>0</v>
          </cell>
          <cell r="F254">
            <v>0</v>
          </cell>
          <cell r="G254">
            <v>0</v>
          </cell>
        </row>
        <row r="255">
          <cell r="A255" t="str">
            <v>EL/JPY-42</v>
          </cell>
          <cell r="C255">
            <v>0</v>
          </cell>
          <cell r="F255">
            <v>0</v>
          </cell>
          <cell r="G255">
            <v>0</v>
          </cell>
        </row>
        <row r="256">
          <cell r="A256" t="str">
            <v>EL/JPY-46</v>
          </cell>
          <cell r="C256">
            <v>0</v>
          </cell>
          <cell r="F256">
            <v>0</v>
          </cell>
          <cell r="G256">
            <v>0</v>
          </cell>
        </row>
        <row r="257">
          <cell r="A257" t="str">
            <v>EL/JPY-54</v>
          </cell>
          <cell r="B257">
            <v>478.83547213177599</v>
          </cell>
          <cell r="F257">
            <v>478.83547213177599</v>
          </cell>
          <cell r="G257">
            <v>0</v>
          </cell>
        </row>
        <row r="258">
          <cell r="A258" t="str">
            <v>EL/JPY-99</v>
          </cell>
          <cell r="D258">
            <v>0</v>
          </cell>
          <cell r="F258">
            <v>0</v>
          </cell>
          <cell r="G258">
            <v>0</v>
          </cell>
        </row>
        <row r="259">
          <cell r="A259" t="str">
            <v>EL/LIB-67</v>
          </cell>
          <cell r="C259">
            <v>0</v>
          </cell>
          <cell r="F259">
            <v>0</v>
          </cell>
          <cell r="G259">
            <v>0</v>
          </cell>
        </row>
        <row r="260">
          <cell r="A260" t="str">
            <v>EL/NLG-78</v>
          </cell>
          <cell r="B260">
            <v>0</v>
          </cell>
          <cell r="F260">
            <v>0</v>
          </cell>
          <cell r="G260">
            <v>0</v>
          </cell>
        </row>
        <row r="261">
          <cell r="A261" t="str">
            <v>EL/USD-79</v>
          </cell>
          <cell r="C261">
            <v>383.471</v>
          </cell>
          <cell r="F261">
            <v>383.471</v>
          </cell>
          <cell r="G261">
            <v>383.471</v>
          </cell>
        </row>
        <row r="262">
          <cell r="A262" t="str">
            <v>EL/USD-89</v>
          </cell>
          <cell r="B262">
            <v>1.9950000000000001</v>
          </cell>
          <cell r="E262">
            <v>1.9950000000000001</v>
          </cell>
          <cell r="F262">
            <v>3.99</v>
          </cell>
          <cell r="G262">
            <v>1.9950000000000001</v>
          </cell>
        </row>
        <row r="263">
          <cell r="A263" t="str">
            <v>EN/YACYRETA</v>
          </cell>
          <cell r="B263">
            <v>0.20790444</v>
          </cell>
          <cell r="C263">
            <v>0.43125015999999994</v>
          </cell>
          <cell r="D263">
            <v>0.16585844</v>
          </cell>
          <cell r="E263">
            <v>0.4667699099999999</v>
          </cell>
          <cell r="F263">
            <v>1.27178295</v>
          </cell>
          <cell r="G263">
            <v>1.0638785099999999</v>
          </cell>
        </row>
        <row r="264">
          <cell r="A264" t="str">
            <v>EXIMUS/YACYRETA</v>
          </cell>
          <cell r="C264">
            <v>11.608162530000001</v>
          </cell>
          <cell r="E264">
            <v>11.608162530000001</v>
          </cell>
          <cell r="F264">
            <v>23.216325060000003</v>
          </cell>
          <cell r="G264">
            <v>23.216325060000003</v>
          </cell>
        </row>
        <row r="265">
          <cell r="A265" t="str">
            <v>FERRO</v>
          </cell>
          <cell r="C265">
            <v>0</v>
          </cell>
          <cell r="E265">
            <v>0</v>
          </cell>
          <cell r="F265">
            <v>0</v>
          </cell>
          <cell r="G265">
            <v>0</v>
          </cell>
        </row>
        <row r="266">
          <cell r="A266" t="str">
            <v>FIDA 225</v>
          </cell>
          <cell r="C266">
            <v>0.45388995427054102</v>
          </cell>
          <cell r="E266">
            <v>0.45388995427054102</v>
          </cell>
          <cell r="F266">
            <v>0.90777990854108204</v>
          </cell>
          <cell r="G266">
            <v>0.90777990854108204</v>
          </cell>
        </row>
        <row r="267">
          <cell r="A267" t="str">
            <v>FIDA 417</v>
          </cell>
          <cell r="C267">
            <v>2.6957368343413498E-2</v>
          </cell>
          <cell r="E267">
            <v>2.6957368343413498E-2</v>
          </cell>
          <cell r="F267">
            <v>5.3914736686826996E-2</v>
          </cell>
          <cell r="G267">
            <v>5.3914736686826996E-2</v>
          </cell>
        </row>
        <row r="268">
          <cell r="A268" t="str">
            <v>FIDA 514</v>
          </cell>
          <cell r="C268">
            <v>2.9755716182327803E-3</v>
          </cell>
          <cell r="E268">
            <v>2.9755716182327803E-3</v>
          </cell>
          <cell r="F268">
            <v>5.9511432364655606E-3</v>
          </cell>
          <cell r="G268">
            <v>5.9511432364655606E-3</v>
          </cell>
        </row>
        <row r="269">
          <cell r="A269" t="str">
            <v>FKUW/PROVSF</v>
          </cell>
          <cell r="C269">
            <v>1.0816216748099901</v>
          </cell>
          <cell r="E269">
            <v>1.0816216748099901</v>
          </cell>
          <cell r="F269">
            <v>2.1632433496199801</v>
          </cell>
          <cell r="G269">
            <v>2.1632433496199801</v>
          </cell>
        </row>
        <row r="270">
          <cell r="A270" t="str">
            <v>FMI 2000</v>
          </cell>
          <cell r="B270">
            <v>292.78470275851902</v>
          </cell>
          <cell r="C270">
            <v>292.78470275851902</v>
          </cell>
          <cell r="F270">
            <v>585.56940551703804</v>
          </cell>
          <cell r="G270">
            <v>292.78470275851902</v>
          </cell>
        </row>
        <row r="271">
          <cell r="A271" t="str">
            <v>FMI 2000/SRF</v>
          </cell>
          <cell r="B271">
            <v>845.82165511137305</v>
          </cell>
          <cell r="C271">
            <v>704.85137925947799</v>
          </cell>
          <cell r="D271">
            <v>281.94055170379198</v>
          </cell>
          <cell r="E271">
            <v>281.94055170379102</v>
          </cell>
          <cell r="F271">
            <v>2114.5541377784339</v>
          </cell>
          <cell r="G271">
            <v>1268.732482667061</v>
          </cell>
        </row>
        <row r="272">
          <cell r="A272" t="str">
            <v>FMI 2003</v>
          </cell>
          <cell r="B272">
            <v>0</v>
          </cell>
          <cell r="C272">
            <v>179.45124649653329</v>
          </cell>
          <cell r="D272">
            <v>137.741554801593</v>
          </cell>
          <cell r="E272">
            <v>484.3819147366865</v>
          </cell>
          <cell r="F272">
            <v>801.57471603481281</v>
          </cell>
          <cell r="G272">
            <v>801.57471603481281</v>
          </cell>
        </row>
        <row r="273">
          <cell r="A273" t="str">
            <v>FMI 2003 II</v>
          </cell>
          <cell r="B273">
            <v>0</v>
          </cell>
          <cell r="C273">
            <v>0</v>
          </cell>
          <cell r="D273">
            <v>0</v>
          </cell>
          <cell r="E273">
            <v>337.43915031715602</v>
          </cell>
          <cell r="F273">
            <v>337.43915031715602</v>
          </cell>
          <cell r="G273">
            <v>337.43915031715602</v>
          </cell>
        </row>
        <row r="274">
          <cell r="A274" t="str">
            <v>FMI 92</v>
          </cell>
          <cell r="B274">
            <v>62.984584747012804</v>
          </cell>
          <cell r="C274">
            <v>125.9690514825196</v>
          </cell>
          <cell r="D274">
            <v>0</v>
          </cell>
          <cell r="E274">
            <v>94.476826965629101</v>
          </cell>
          <cell r="F274">
            <v>283.43046319516151</v>
          </cell>
          <cell r="G274">
            <v>220.4458784481487</v>
          </cell>
        </row>
        <row r="275">
          <cell r="A275" t="str">
            <v>FON/TESORO</v>
          </cell>
          <cell r="B275">
            <v>1.7406177447552449</v>
          </cell>
          <cell r="C275">
            <v>3.6852972937062956</v>
          </cell>
          <cell r="D275">
            <v>1.3954230069930071</v>
          </cell>
          <cell r="E275">
            <v>4.1677488811188832</v>
          </cell>
          <cell r="F275">
            <v>10.989086926573432</v>
          </cell>
          <cell r="G275">
            <v>9.2484691818181872</v>
          </cell>
        </row>
        <row r="276">
          <cell r="A276" t="str">
            <v>FONP 06/94</v>
          </cell>
          <cell r="B276">
            <v>0</v>
          </cell>
          <cell r="C276">
            <v>0</v>
          </cell>
          <cell r="E276">
            <v>0</v>
          </cell>
          <cell r="F276">
            <v>0</v>
          </cell>
          <cell r="G276">
            <v>0</v>
          </cell>
        </row>
        <row r="277">
          <cell r="A277" t="str">
            <v>FONP 07/94</v>
          </cell>
          <cell r="B277">
            <v>2.0053712699999999</v>
          </cell>
          <cell r="C277">
            <v>0</v>
          </cell>
          <cell r="D277">
            <v>2.0053712699999999</v>
          </cell>
          <cell r="E277">
            <v>0</v>
          </cell>
          <cell r="F277">
            <v>4.0107425399999999</v>
          </cell>
          <cell r="G277">
            <v>2.0053712699999999</v>
          </cell>
        </row>
        <row r="278">
          <cell r="A278" t="str">
            <v>FONP 10/96</v>
          </cell>
          <cell r="C278">
            <v>0.42874396999999997</v>
          </cell>
          <cell r="E278">
            <v>0.42874396999999997</v>
          </cell>
          <cell r="F278">
            <v>0.85748793999999995</v>
          </cell>
          <cell r="G278">
            <v>0.85748793999999995</v>
          </cell>
        </row>
        <row r="279">
          <cell r="A279" t="str">
            <v>FRB</v>
          </cell>
          <cell r="B279">
            <v>238.2267741</v>
          </cell>
          <cell r="F279">
            <v>238.2267741</v>
          </cell>
          <cell r="G279">
            <v>0</v>
          </cell>
        </row>
        <row r="280">
          <cell r="A280" t="str">
            <v>FUB/RELEXT</v>
          </cell>
          <cell r="B280">
            <v>5.1472099999999993E-3</v>
          </cell>
          <cell r="C280">
            <v>5.2522599999999999E-3</v>
          </cell>
          <cell r="D280">
            <v>2.9946499999999997E-3</v>
          </cell>
          <cell r="E280">
            <v>7.5527799999999994E-3</v>
          </cell>
          <cell r="F280">
            <v>2.0946899999999997E-2</v>
          </cell>
          <cell r="G280">
            <v>1.5799689999999998E-2</v>
          </cell>
        </row>
        <row r="281">
          <cell r="A281" t="str">
            <v>GEN/YACYRETA</v>
          </cell>
          <cell r="B281">
            <v>2.430649E-2</v>
          </cell>
          <cell r="C281">
            <v>0.14001785</v>
          </cell>
          <cell r="D281">
            <v>2.5977980000000001E-2</v>
          </cell>
          <cell r="E281">
            <v>1.9177E-2</v>
          </cell>
          <cell r="F281">
            <v>0.20947932000000002</v>
          </cell>
          <cell r="G281">
            <v>0.18517283000000001</v>
          </cell>
        </row>
        <row r="282">
          <cell r="A282" t="str">
            <v>HISP/PROVCOR</v>
          </cell>
          <cell r="B282">
            <v>1.1261295500000001</v>
          </cell>
          <cell r="D282">
            <v>1.1261295</v>
          </cell>
          <cell r="F282">
            <v>2.2522590500000002</v>
          </cell>
          <cell r="G282">
            <v>1.1261295</v>
          </cell>
        </row>
        <row r="283">
          <cell r="A283" t="str">
            <v>ICE/ASEGSAL</v>
          </cell>
          <cell r="B283">
            <v>0.10730121000000001</v>
          </cell>
          <cell r="D283">
            <v>0.10730121000000001</v>
          </cell>
          <cell r="F283">
            <v>0.21460242000000002</v>
          </cell>
          <cell r="G283">
            <v>0.10730121000000001</v>
          </cell>
        </row>
        <row r="284">
          <cell r="A284" t="str">
            <v>ICE/BANADE</v>
          </cell>
          <cell r="C284">
            <v>0.92688078000000007</v>
          </cell>
          <cell r="E284">
            <v>0.92688078000000007</v>
          </cell>
          <cell r="F284">
            <v>1.8537615600000001</v>
          </cell>
          <cell r="G284">
            <v>1.8537615600000001</v>
          </cell>
        </row>
        <row r="285">
          <cell r="A285" t="str">
            <v>ICE/BICE</v>
          </cell>
          <cell r="B285">
            <v>0.77098568000000001</v>
          </cell>
          <cell r="D285">
            <v>0.77098568000000001</v>
          </cell>
          <cell r="F285">
            <v>1.54197136</v>
          </cell>
          <cell r="G285">
            <v>0.77098568000000001</v>
          </cell>
        </row>
        <row r="286">
          <cell r="A286" t="str">
            <v>ICE/CORTE</v>
          </cell>
          <cell r="C286">
            <v>0</v>
          </cell>
          <cell r="E286">
            <v>0</v>
          </cell>
          <cell r="F286">
            <v>0</v>
          </cell>
          <cell r="G286">
            <v>0</v>
          </cell>
        </row>
        <row r="287">
          <cell r="A287" t="str">
            <v>ICE/DEFENSA</v>
          </cell>
          <cell r="B287">
            <v>0</v>
          </cell>
          <cell r="D287">
            <v>0.72804878000000006</v>
          </cell>
          <cell r="F287">
            <v>0.72804878000000006</v>
          </cell>
          <cell r="G287">
            <v>0.72804878000000006</v>
          </cell>
        </row>
        <row r="288">
          <cell r="A288" t="str">
            <v>ICE/EDUCACION</v>
          </cell>
          <cell r="B288">
            <v>0.43121872999999999</v>
          </cell>
          <cell r="D288">
            <v>0.43121872999999999</v>
          </cell>
          <cell r="F288">
            <v>0.86243745999999999</v>
          </cell>
          <cell r="G288">
            <v>0.43121872999999999</v>
          </cell>
        </row>
        <row r="289">
          <cell r="A289" t="str">
            <v>ICE/INTGM</v>
          </cell>
          <cell r="B289">
            <v>0.49966945000000001</v>
          </cell>
          <cell r="F289">
            <v>0.49966945000000001</v>
          </cell>
          <cell r="G289">
            <v>0</v>
          </cell>
        </row>
        <row r="290">
          <cell r="A290" t="str">
            <v>ICE/JUSTICIA</v>
          </cell>
          <cell r="B290">
            <v>9.8774089999999995E-2</v>
          </cell>
          <cell r="D290">
            <v>9.8774089999999995E-2</v>
          </cell>
          <cell r="F290">
            <v>0.19754817999999999</v>
          </cell>
          <cell r="G290">
            <v>9.8774089999999995E-2</v>
          </cell>
        </row>
        <row r="291">
          <cell r="A291" t="str">
            <v>ICE/MCBA</v>
          </cell>
          <cell r="C291">
            <v>0.35395259000000001</v>
          </cell>
          <cell r="E291">
            <v>0.35395259000000001</v>
          </cell>
          <cell r="F291">
            <v>0.70790518000000002</v>
          </cell>
          <cell r="G291">
            <v>0.70790518000000002</v>
          </cell>
        </row>
        <row r="292">
          <cell r="A292" t="str">
            <v>ICE/PREFEC</v>
          </cell>
          <cell r="C292">
            <v>0</v>
          </cell>
          <cell r="E292">
            <v>6.6803979999999999E-2</v>
          </cell>
          <cell r="F292">
            <v>6.6803979999999999E-2</v>
          </cell>
          <cell r="G292">
            <v>6.6803979999999999E-2</v>
          </cell>
        </row>
        <row r="293">
          <cell r="A293" t="str">
            <v>ICE/PRES</v>
          </cell>
          <cell r="B293">
            <v>1.5233170000000001E-2</v>
          </cell>
          <cell r="D293">
            <v>1.5233170000000001E-2</v>
          </cell>
          <cell r="F293">
            <v>3.0466340000000001E-2</v>
          </cell>
          <cell r="G293">
            <v>1.5233170000000001E-2</v>
          </cell>
        </row>
        <row r="294">
          <cell r="A294" t="str">
            <v>ICE/PROVCB</v>
          </cell>
          <cell r="C294">
            <v>0</v>
          </cell>
          <cell r="E294">
            <v>0.62365181000000003</v>
          </cell>
          <cell r="F294">
            <v>0.62365181000000003</v>
          </cell>
          <cell r="G294">
            <v>0.62365181000000003</v>
          </cell>
        </row>
        <row r="295">
          <cell r="A295" t="str">
            <v>ICE/SALUD</v>
          </cell>
          <cell r="C295">
            <v>0</v>
          </cell>
          <cell r="E295">
            <v>2.34358567</v>
          </cell>
          <cell r="F295">
            <v>2.34358567</v>
          </cell>
          <cell r="G295">
            <v>2.34358567</v>
          </cell>
        </row>
        <row r="296">
          <cell r="A296" t="str">
            <v>ICE/SALUDPBA</v>
          </cell>
          <cell r="B296">
            <v>0.64464681999999995</v>
          </cell>
          <cell r="D296">
            <v>0.64464681999999995</v>
          </cell>
          <cell r="F296">
            <v>1.2892936399999999</v>
          </cell>
          <cell r="G296">
            <v>0.64464681999999995</v>
          </cell>
        </row>
        <row r="297">
          <cell r="A297" t="str">
            <v>ICE/VIALIDAD</v>
          </cell>
          <cell r="B297">
            <v>0.12129997000000001</v>
          </cell>
          <cell r="E297">
            <v>0.12129997000000001</v>
          </cell>
          <cell r="F297">
            <v>0.24259994000000001</v>
          </cell>
          <cell r="G297">
            <v>0.12129997000000001</v>
          </cell>
        </row>
        <row r="298">
          <cell r="A298" t="str">
            <v>ICO/CBA</v>
          </cell>
          <cell r="C298">
            <v>0</v>
          </cell>
          <cell r="E298">
            <v>0</v>
          </cell>
          <cell r="F298">
            <v>0</v>
          </cell>
          <cell r="G298">
            <v>0</v>
          </cell>
        </row>
        <row r="299">
          <cell r="A299" t="str">
            <v>ICO/SALUD</v>
          </cell>
          <cell r="C299">
            <v>0</v>
          </cell>
          <cell r="E299">
            <v>0</v>
          </cell>
          <cell r="F299">
            <v>0</v>
          </cell>
          <cell r="G299">
            <v>0</v>
          </cell>
        </row>
        <row r="300">
          <cell r="A300" t="str">
            <v>IRB/RELEXT</v>
          </cell>
          <cell r="B300">
            <v>3.5273152133808898E-3</v>
          </cell>
          <cell r="C300">
            <v>3.5973189029639601E-3</v>
          </cell>
          <cell r="E300">
            <v>7.4102816381748805E-3</v>
          </cell>
          <cell r="F300">
            <v>1.453491575451973E-2</v>
          </cell>
          <cell r="G300">
            <v>1.1007600541138841E-2</v>
          </cell>
        </row>
        <row r="301">
          <cell r="A301" t="str">
            <v>ISTBSP/SALUD</v>
          </cell>
          <cell r="B301">
            <v>0.86759571999999996</v>
          </cell>
          <cell r="E301">
            <v>0.86759571999999996</v>
          </cell>
          <cell r="F301">
            <v>1.7351914399999999</v>
          </cell>
          <cell r="G301">
            <v>0.86759571999999996</v>
          </cell>
        </row>
        <row r="302">
          <cell r="A302" t="str">
            <v>JBIC/BICE</v>
          </cell>
          <cell r="B302">
            <v>2.85277724573836</v>
          </cell>
          <cell r="E302">
            <v>0.18639477111664399</v>
          </cell>
          <cell r="F302">
            <v>3.0391720168550038</v>
          </cell>
          <cell r="G302">
            <v>0.18639477111664399</v>
          </cell>
        </row>
        <row r="303">
          <cell r="A303" t="str">
            <v>JBIC/HIDRONOR</v>
          </cell>
          <cell r="C303">
            <v>3.0788546255506599</v>
          </cell>
          <cell r="E303">
            <v>3.0788546255506599</v>
          </cell>
          <cell r="F303">
            <v>6.1577092511013198</v>
          </cell>
          <cell r="G303">
            <v>6.1577092511013198</v>
          </cell>
        </row>
        <row r="304">
          <cell r="A304" t="str">
            <v>JBIC/PROV</v>
          </cell>
          <cell r="B304">
            <v>1.5009698046351301</v>
          </cell>
          <cell r="D304">
            <v>1.5009698046351301</v>
          </cell>
          <cell r="F304">
            <v>3.0019396092702602</v>
          </cell>
          <cell r="G304">
            <v>1.5009698046351301</v>
          </cell>
        </row>
        <row r="305">
          <cell r="A305" t="str">
            <v>JBIC/PROVBA</v>
          </cell>
          <cell r="B305">
            <v>0.64731473740662704</v>
          </cell>
          <cell r="E305">
            <v>0.64731473740662704</v>
          </cell>
          <cell r="F305">
            <v>1.2946294748132541</v>
          </cell>
          <cell r="G305">
            <v>0.64731473740662704</v>
          </cell>
        </row>
        <row r="306">
          <cell r="A306" t="str">
            <v>JBIC/TESORO</v>
          </cell>
          <cell r="C306">
            <v>75.346293813445769</v>
          </cell>
          <cell r="E306">
            <v>59.647395135031665</v>
          </cell>
          <cell r="F306">
            <v>134.99368894847743</v>
          </cell>
          <cell r="G306">
            <v>134.99368894847743</v>
          </cell>
        </row>
        <row r="307">
          <cell r="A307" t="str">
            <v>JBIC/YACYRETA</v>
          </cell>
          <cell r="C307">
            <v>10.761798506033299</v>
          </cell>
          <cell r="E307">
            <v>8.2780748419842904</v>
          </cell>
          <cell r="F307">
            <v>19.03987334801759</v>
          </cell>
          <cell r="G307">
            <v>19.03987334801759</v>
          </cell>
        </row>
        <row r="308">
          <cell r="A308" t="str">
            <v>KFW/CONEA</v>
          </cell>
          <cell r="B308">
            <v>22.942855060878127</v>
          </cell>
          <cell r="E308">
            <v>22.942855060878127</v>
          </cell>
          <cell r="F308">
            <v>45.885710121756254</v>
          </cell>
          <cell r="G308">
            <v>22.942855060878127</v>
          </cell>
        </row>
        <row r="309">
          <cell r="A309" t="str">
            <v>KFW/INTI</v>
          </cell>
          <cell r="C309">
            <v>0.29111067519370332</v>
          </cell>
          <cell r="E309">
            <v>0.29111067519370332</v>
          </cell>
          <cell r="F309">
            <v>0.58222135038740663</v>
          </cell>
          <cell r="G309">
            <v>0.58222135038740663</v>
          </cell>
        </row>
        <row r="310">
          <cell r="A310" t="str">
            <v>KFW/NASA</v>
          </cell>
          <cell r="B310">
            <v>1.0145786496125939</v>
          </cell>
          <cell r="D310">
            <v>0.54296519493297302</v>
          </cell>
          <cell r="E310">
            <v>0.47161344238101099</v>
          </cell>
          <cell r="F310">
            <v>2.0291572869265782</v>
          </cell>
          <cell r="G310">
            <v>1.014578637313984</v>
          </cell>
        </row>
        <row r="311">
          <cell r="A311" t="str">
            <v>KFW/YACYRETA</v>
          </cell>
          <cell r="C311">
            <v>0.34915561431558195</v>
          </cell>
          <cell r="E311">
            <v>0.34915561431558195</v>
          </cell>
          <cell r="F311">
            <v>0.6983112286311639</v>
          </cell>
          <cell r="G311">
            <v>0.6983112286311639</v>
          </cell>
        </row>
        <row r="312">
          <cell r="A312" t="str">
            <v>MEDIO/BANADE</v>
          </cell>
          <cell r="B312">
            <v>9.2043549378920203E-2</v>
          </cell>
          <cell r="C312">
            <v>8.9974508301561897</v>
          </cell>
          <cell r="E312">
            <v>9.0894943795351111</v>
          </cell>
          <cell r="F312">
            <v>18.178988759070222</v>
          </cell>
          <cell r="G312">
            <v>18.086945209691301</v>
          </cell>
        </row>
        <row r="313">
          <cell r="A313" t="str">
            <v>MEDIO/BCRA</v>
          </cell>
          <cell r="B313">
            <v>1.4191061399999998</v>
          </cell>
          <cell r="C313">
            <v>1.4385553799999999</v>
          </cell>
          <cell r="E313">
            <v>2.8576615199999997</v>
          </cell>
          <cell r="F313">
            <v>5.7153230399999995</v>
          </cell>
          <cell r="G313">
            <v>4.2962168999999992</v>
          </cell>
        </row>
        <row r="314">
          <cell r="A314" t="str">
            <v>MEDIO/HIDRONOR</v>
          </cell>
          <cell r="C314">
            <v>6.6625187553806406E-2</v>
          </cell>
          <cell r="E314">
            <v>6.6625187553806406E-2</v>
          </cell>
          <cell r="F314">
            <v>0.13325037510761281</v>
          </cell>
          <cell r="G314">
            <v>0.13325037510761281</v>
          </cell>
        </row>
        <row r="315">
          <cell r="A315" t="str">
            <v>MEDIO/JUSTICIA</v>
          </cell>
          <cell r="C315">
            <v>5.6662050000000005E-2</v>
          </cell>
          <cell r="E315">
            <v>5.6662050000000005E-2</v>
          </cell>
          <cell r="F315">
            <v>0.11332410000000001</v>
          </cell>
          <cell r="G315">
            <v>0.11332410000000001</v>
          </cell>
        </row>
        <row r="316">
          <cell r="A316" t="str">
            <v>MEDIO/NASA</v>
          </cell>
          <cell r="C316">
            <v>0.245460521461075</v>
          </cell>
          <cell r="E316">
            <v>0.245460521461075</v>
          </cell>
          <cell r="F316">
            <v>0.49092104292215</v>
          </cell>
          <cell r="G316">
            <v>0.49092104292215</v>
          </cell>
        </row>
        <row r="317">
          <cell r="A317" t="str">
            <v>MEDIO/PROVBA</v>
          </cell>
          <cell r="C317">
            <v>0.144053535850449</v>
          </cell>
          <cell r="E317">
            <v>0.144053535850449</v>
          </cell>
          <cell r="F317">
            <v>0.288107071700898</v>
          </cell>
          <cell r="G317">
            <v>0.288107071700898</v>
          </cell>
        </row>
        <row r="318">
          <cell r="A318" t="str">
            <v>MEDIO/SALUD</v>
          </cell>
          <cell r="C318">
            <v>0.58799431804206093</v>
          </cell>
          <cell r="E318">
            <v>0.58799431804206093</v>
          </cell>
          <cell r="F318">
            <v>1.1759886360841219</v>
          </cell>
          <cell r="G318">
            <v>1.1759886360841219</v>
          </cell>
        </row>
        <row r="319">
          <cell r="A319" t="str">
            <v>MEDIO/YACYRETA</v>
          </cell>
          <cell r="B319">
            <v>5.1185918091255701E-2</v>
          </cell>
          <cell r="D319">
            <v>5.1185918091255701E-2</v>
          </cell>
          <cell r="F319">
            <v>0.1023718361825114</v>
          </cell>
          <cell r="G319">
            <v>5.1185918091255701E-2</v>
          </cell>
        </row>
        <row r="320">
          <cell r="A320" t="str">
            <v>OCMO</v>
          </cell>
          <cell r="C320">
            <v>0.28020306162486802</v>
          </cell>
          <cell r="E320">
            <v>0.28020306162486802</v>
          </cell>
          <cell r="F320">
            <v>0.56040612324973604</v>
          </cell>
          <cell r="G320">
            <v>0.56040612324973604</v>
          </cell>
        </row>
        <row r="321">
          <cell r="A321" t="str">
            <v>P BG01/03</v>
          </cell>
          <cell r="B321">
            <v>0</v>
          </cell>
          <cell r="C321">
            <v>0</v>
          </cell>
          <cell r="D321">
            <v>0</v>
          </cell>
          <cell r="E321">
            <v>0</v>
          </cell>
          <cell r="F321">
            <v>0</v>
          </cell>
          <cell r="G321">
            <v>0</v>
          </cell>
        </row>
        <row r="322">
          <cell r="A322" t="str">
            <v>P BG04/06</v>
          </cell>
          <cell r="B322">
            <v>0</v>
          </cell>
          <cell r="C322">
            <v>0</v>
          </cell>
          <cell r="D322">
            <v>0</v>
          </cell>
          <cell r="E322">
            <v>0</v>
          </cell>
          <cell r="F322">
            <v>0</v>
          </cell>
          <cell r="G322">
            <v>0</v>
          </cell>
        </row>
        <row r="323">
          <cell r="A323" t="str">
            <v>P BG05/17</v>
          </cell>
          <cell r="B323">
            <v>0</v>
          </cell>
          <cell r="C323">
            <v>0</v>
          </cell>
          <cell r="D323">
            <v>0</v>
          </cell>
          <cell r="E323">
            <v>0</v>
          </cell>
          <cell r="F323">
            <v>0</v>
          </cell>
          <cell r="G323">
            <v>0</v>
          </cell>
        </row>
        <row r="324">
          <cell r="A324" t="str">
            <v>P BG06/27</v>
          </cell>
          <cell r="B324">
            <v>0</v>
          </cell>
          <cell r="C324">
            <v>0</v>
          </cell>
          <cell r="D324">
            <v>0</v>
          </cell>
          <cell r="E324">
            <v>0</v>
          </cell>
          <cell r="F324">
            <v>0</v>
          </cell>
          <cell r="G324">
            <v>0</v>
          </cell>
        </row>
        <row r="325">
          <cell r="A325" t="str">
            <v>P BG07/05</v>
          </cell>
          <cell r="B325">
            <v>0</v>
          </cell>
          <cell r="C325">
            <v>0</v>
          </cell>
          <cell r="D325">
            <v>0</v>
          </cell>
          <cell r="E325">
            <v>0</v>
          </cell>
          <cell r="F325">
            <v>0</v>
          </cell>
          <cell r="G325">
            <v>0</v>
          </cell>
        </row>
        <row r="326">
          <cell r="A326" t="str">
            <v>P BG08/19</v>
          </cell>
          <cell r="B326">
            <v>0</v>
          </cell>
          <cell r="C326">
            <v>0</v>
          </cell>
          <cell r="D326">
            <v>0</v>
          </cell>
          <cell r="E326">
            <v>0</v>
          </cell>
          <cell r="F326">
            <v>0</v>
          </cell>
          <cell r="G326">
            <v>0</v>
          </cell>
        </row>
        <row r="327">
          <cell r="A327" t="str">
            <v>P BG09/09</v>
          </cell>
          <cell r="B327">
            <v>0</v>
          </cell>
          <cell r="C327">
            <v>0</v>
          </cell>
          <cell r="D327">
            <v>0</v>
          </cell>
          <cell r="E327">
            <v>0</v>
          </cell>
          <cell r="F327">
            <v>0</v>
          </cell>
          <cell r="G327">
            <v>0</v>
          </cell>
        </row>
        <row r="328">
          <cell r="A328" t="str">
            <v>P BG10/20</v>
          </cell>
          <cell r="B328">
            <v>0</v>
          </cell>
          <cell r="C328">
            <v>0</v>
          </cell>
          <cell r="D328">
            <v>0</v>
          </cell>
          <cell r="E328">
            <v>0</v>
          </cell>
          <cell r="F328">
            <v>0</v>
          </cell>
          <cell r="G328">
            <v>0</v>
          </cell>
        </row>
        <row r="329">
          <cell r="A329" t="str">
            <v>P BG11/10</v>
          </cell>
          <cell r="B329">
            <v>0</v>
          </cell>
          <cell r="C329">
            <v>0</v>
          </cell>
          <cell r="D329">
            <v>0</v>
          </cell>
          <cell r="E329">
            <v>0</v>
          </cell>
          <cell r="F329">
            <v>0</v>
          </cell>
          <cell r="G329">
            <v>0</v>
          </cell>
        </row>
        <row r="330">
          <cell r="A330" t="str">
            <v>P BG12/15</v>
          </cell>
          <cell r="B330">
            <v>0</v>
          </cell>
          <cell r="C330">
            <v>0</v>
          </cell>
          <cell r="D330">
            <v>0</v>
          </cell>
          <cell r="E330">
            <v>0</v>
          </cell>
          <cell r="F330">
            <v>0</v>
          </cell>
          <cell r="G330">
            <v>0</v>
          </cell>
        </row>
        <row r="331">
          <cell r="A331" t="str">
            <v>P BG13/30</v>
          </cell>
          <cell r="B331">
            <v>0</v>
          </cell>
          <cell r="C331">
            <v>0</v>
          </cell>
          <cell r="D331">
            <v>0</v>
          </cell>
          <cell r="E331">
            <v>0</v>
          </cell>
          <cell r="F331">
            <v>0</v>
          </cell>
          <cell r="G331">
            <v>0</v>
          </cell>
        </row>
        <row r="332">
          <cell r="A332" t="str">
            <v>P BG14/31</v>
          </cell>
          <cell r="B332">
            <v>0</v>
          </cell>
          <cell r="C332">
            <v>0</v>
          </cell>
          <cell r="D332">
            <v>0</v>
          </cell>
          <cell r="E332">
            <v>0</v>
          </cell>
          <cell r="F332">
            <v>0</v>
          </cell>
          <cell r="G332">
            <v>0</v>
          </cell>
        </row>
        <row r="333">
          <cell r="A333" t="str">
            <v>P BG15/12</v>
          </cell>
          <cell r="B333">
            <v>0</v>
          </cell>
          <cell r="C333">
            <v>0</v>
          </cell>
          <cell r="D333">
            <v>0</v>
          </cell>
          <cell r="E333">
            <v>0</v>
          </cell>
          <cell r="F333">
            <v>0</v>
          </cell>
          <cell r="G333">
            <v>0</v>
          </cell>
        </row>
        <row r="334">
          <cell r="A334" t="str">
            <v>P BG16/08$</v>
          </cell>
          <cell r="B334">
            <v>0</v>
          </cell>
          <cell r="C334">
            <v>0</v>
          </cell>
          <cell r="D334">
            <v>0</v>
          </cell>
          <cell r="E334">
            <v>0</v>
          </cell>
          <cell r="F334">
            <v>0</v>
          </cell>
          <cell r="G334">
            <v>0</v>
          </cell>
        </row>
        <row r="335">
          <cell r="A335" t="str">
            <v>P BG17/08</v>
          </cell>
          <cell r="B335">
            <v>0</v>
          </cell>
          <cell r="C335">
            <v>0</v>
          </cell>
          <cell r="D335">
            <v>0</v>
          </cell>
          <cell r="E335">
            <v>0</v>
          </cell>
          <cell r="F335">
            <v>0</v>
          </cell>
          <cell r="G335">
            <v>0</v>
          </cell>
        </row>
        <row r="336">
          <cell r="A336" t="str">
            <v>P BIHD</v>
          </cell>
          <cell r="B336">
            <v>1.1232413340764729E-2</v>
          </cell>
          <cell r="C336">
            <v>1.1232413340764729E-2</v>
          </cell>
          <cell r="D336">
            <v>7.4882755605098199E-3</v>
          </cell>
          <cell r="E336">
            <v>1.497655112101964E-2</v>
          </cell>
          <cell r="F336">
            <v>4.4929653363058916E-2</v>
          </cell>
          <cell r="G336">
            <v>3.3697240022294184E-2</v>
          </cell>
        </row>
        <row r="337">
          <cell r="A337" t="str">
            <v>P BP02/B300</v>
          </cell>
          <cell r="B337">
            <v>0</v>
          </cell>
          <cell r="C337">
            <v>0</v>
          </cell>
          <cell r="D337">
            <v>50.906974191349796</v>
          </cell>
          <cell r="F337">
            <v>50.906974191349796</v>
          </cell>
          <cell r="G337">
            <v>50.906974191349796</v>
          </cell>
        </row>
        <row r="338">
          <cell r="A338" t="str">
            <v>P BP02/E330</v>
          </cell>
          <cell r="B338">
            <v>0</v>
          </cell>
          <cell r="C338">
            <v>0</v>
          </cell>
          <cell r="D338">
            <v>12.7941380984494</v>
          </cell>
          <cell r="E338">
            <v>0</v>
          </cell>
          <cell r="F338">
            <v>12.7941380984494</v>
          </cell>
          <cell r="G338">
            <v>12.7941380984494</v>
          </cell>
        </row>
        <row r="339">
          <cell r="A339" t="str">
            <v>P BP02/E400</v>
          </cell>
          <cell r="B339">
            <v>0</v>
          </cell>
          <cell r="C339">
            <v>5.22102919998727</v>
          </cell>
          <cell r="D339">
            <v>0</v>
          </cell>
          <cell r="E339">
            <v>0</v>
          </cell>
          <cell r="F339">
            <v>5.22102919998727</v>
          </cell>
          <cell r="G339">
            <v>5.22102919998727</v>
          </cell>
        </row>
        <row r="340">
          <cell r="A340" t="str">
            <v>P BP02/E580</v>
          </cell>
          <cell r="B340">
            <v>0</v>
          </cell>
          <cell r="C340">
            <v>0</v>
          </cell>
          <cell r="D340">
            <v>97.202872690395807</v>
          </cell>
          <cell r="E340">
            <v>0</v>
          </cell>
          <cell r="F340">
            <v>97.202872690395807</v>
          </cell>
          <cell r="G340">
            <v>97.202872690395807</v>
          </cell>
        </row>
        <row r="341">
          <cell r="A341" t="str">
            <v>P BP02/E580-II</v>
          </cell>
          <cell r="B341">
            <v>0</v>
          </cell>
          <cell r="C341">
            <v>0</v>
          </cell>
          <cell r="D341">
            <v>0</v>
          </cell>
          <cell r="E341">
            <v>3.9246320491620699</v>
          </cell>
          <cell r="F341">
            <v>3.9246320491620699</v>
          </cell>
          <cell r="G341">
            <v>3.9246320491620699</v>
          </cell>
        </row>
        <row r="342">
          <cell r="A342" t="str">
            <v>P BP03/B405 (Radar I)</v>
          </cell>
          <cell r="B342">
            <v>0</v>
          </cell>
          <cell r="C342">
            <v>0</v>
          </cell>
          <cell r="D342">
            <v>0</v>
          </cell>
          <cell r="E342">
            <v>0</v>
          </cell>
          <cell r="F342">
            <v>0</v>
          </cell>
          <cell r="G342">
            <v>0</v>
          </cell>
        </row>
        <row r="343">
          <cell r="A343" t="str">
            <v>P BP03/B405 (Radar II)</v>
          </cell>
          <cell r="B343">
            <v>0</v>
          </cell>
          <cell r="C343">
            <v>0</v>
          </cell>
          <cell r="D343">
            <v>0</v>
          </cell>
          <cell r="E343">
            <v>0</v>
          </cell>
          <cell r="F343">
            <v>0</v>
          </cell>
          <cell r="G343">
            <v>0</v>
          </cell>
        </row>
        <row r="344">
          <cell r="A344" t="str">
            <v>P BP04/E435</v>
          </cell>
          <cell r="B344">
            <v>0</v>
          </cell>
          <cell r="C344">
            <v>0</v>
          </cell>
          <cell r="D344">
            <v>0</v>
          </cell>
          <cell r="E344">
            <v>0</v>
          </cell>
          <cell r="F344">
            <v>0</v>
          </cell>
          <cell r="G344">
            <v>0</v>
          </cell>
        </row>
        <row r="345">
          <cell r="A345" t="str">
            <v>P BP05/B400 (Hexagon IV)</v>
          </cell>
          <cell r="B345">
            <v>0</v>
          </cell>
          <cell r="C345">
            <v>0</v>
          </cell>
          <cell r="D345">
            <v>0</v>
          </cell>
          <cell r="E345">
            <v>0</v>
          </cell>
          <cell r="F345">
            <v>0</v>
          </cell>
          <cell r="G345">
            <v>0</v>
          </cell>
        </row>
        <row r="346">
          <cell r="A346" t="str">
            <v>P BP06/B450 (Radar III)</v>
          </cell>
          <cell r="B346">
            <v>0</v>
          </cell>
          <cell r="C346">
            <v>0</v>
          </cell>
          <cell r="D346">
            <v>0</v>
          </cell>
          <cell r="E346">
            <v>0</v>
          </cell>
          <cell r="F346">
            <v>0</v>
          </cell>
          <cell r="G346">
            <v>0</v>
          </cell>
        </row>
        <row r="347">
          <cell r="A347" t="str">
            <v>P BP06/B450 (Radar IV)</v>
          </cell>
          <cell r="B347">
            <v>0</v>
          </cell>
          <cell r="C347">
            <v>0</v>
          </cell>
          <cell r="D347">
            <v>0</v>
          </cell>
          <cell r="E347">
            <v>0</v>
          </cell>
          <cell r="F347">
            <v>0</v>
          </cell>
          <cell r="G347">
            <v>0</v>
          </cell>
        </row>
        <row r="348">
          <cell r="A348" t="str">
            <v>P BP06/E580</v>
          </cell>
          <cell r="B348">
            <v>0</v>
          </cell>
          <cell r="C348">
            <v>0</v>
          </cell>
          <cell r="D348">
            <v>0</v>
          </cell>
          <cell r="E348">
            <v>0</v>
          </cell>
          <cell r="F348">
            <v>0</v>
          </cell>
          <cell r="G348">
            <v>0</v>
          </cell>
        </row>
        <row r="349">
          <cell r="A349" t="str">
            <v>P BP07/B450 (Celtic I)</v>
          </cell>
          <cell r="B349">
            <v>0</v>
          </cell>
          <cell r="C349">
            <v>0</v>
          </cell>
          <cell r="D349">
            <v>0</v>
          </cell>
          <cell r="E349">
            <v>0</v>
          </cell>
          <cell r="F349">
            <v>0</v>
          </cell>
          <cell r="G349">
            <v>0</v>
          </cell>
        </row>
        <row r="350">
          <cell r="A350" t="str">
            <v>P BP07/B450 (Celtic II)</v>
          </cell>
          <cell r="B350">
            <v>0</v>
          </cell>
          <cell r="C350">
            <v>0</v>
          </cell>
          <cell r="D350">
            <v>0</v>
          </cell>
          <cell r="E350">
            <v>0</v>
          </cell>
          <cell r="F350">
            <v>0</v>
          </cell>
          <cell r="G350">
            <v>0</v>
          </cell>
        </row>
        <row r="351">
          <cell r="A351" t="str">
            <v>P BT02</v>
          </cell>
          <cell r="B351">
            <v>0</v>
          </cell>
          <cell r="C351">
            <v>285.92278081431061</v>
          </cell>
          <cell r="F351">
            <v>285.92278081431061</v>
          </cell>
          <cell r="G351">
            <v>285.92278081431061</v>
          </cell>
        </row>
        <row r="352">
          <cell r="A352" t="str">
            <v>P BT03</v>
          </cell>
          <cell r="B352">
            <v>0</v>
          </cell>
          <cell r="C352">
            <v>0</v>
          </cell>
          <cell r="D352">
            <v>0</v>
          </cell>
          <cell r="E352">
            <v>0</v>
          </cell>
          <cell r="F352">
            <v>0</v>
          </cell>
          <cell r="G352">
            <v>0</v>
          </cell>
        </row>
        <row r="353">
          <cell r="A353" t="str">
            <v>P BT03Flot</v>
          </cell>
          <cell r="B353">
            <v>0</v>
          </cell>
          <cell r="C353">
            <v>0</v>
          </cell>
          <cell r="D353">
            <v>0</v>
          </cell>
          <cell r="E353">
            <v>0</v>
          </cell>
          <cell r="F353">
            <v>0</v>
          </cell>
          <cell r="G353">
            <v>0</v>
          </cell>
        </row>
        <row r="354">
          <cell r="A354" t="str">
            <v>P BT04</v>
          </cell>
          <cell r="B354">
            <v>0</v>
          </cell>
          <cell r="C354">
            <v>0</v>
          </cell>
          <cell r="D354">
            <v>0</v>
          </cell>
          <cell r="E354">
            <v>0</v>
          </cell>
          <cell r="F354">
            <v>0</v>
          </cell>
          <cell r="G354">
            <v>0</v>
          </cell>
        </row>
        <row r="355">
          <cell r="A355" t="str">
            <v>P BT05</v>
          </cell>
          <cell r="B355">
            <v>0</v>
          </cell>
          <cell r="C355">
            <v>0</v>
          </cell>
          <cell r="D355">
            <v>0</v>
          </cell>
          <cell r="E355">
            <v>0</v>
          </cell>
          <cell r="F355">
            <v>0</v>
          </cell>
          <cell r="G355">
            <v>0</v>
          </cell>
        </row>
        <row r="356">
          <cell r="A356" t="str">
            <v>P BT06</v>
          </cell>
          <cell r="B356">
            <v>0</v>
          </cell>
          <cell r="C356">
            <v>0</v>
          </cell>
          <cell r="D356">
            <v>0</v>
          </cell>
          <cell r="E356">
            <v>0</v>
          </cell>
          <cell r="F356">
            <v>0</v>
          </cell>
          <cell r="G356">
            <v>0</v>
          </cell>
        </row>
        <row r="357">
          <cell r="A357" t="str">
            <v>P BT2006</v>
          </cell>
          <cell r="B357">
            <v>0</v>
          </cell>
          <cell r="C357">
            <v>49.598895013276895</v>
          </cell>
          <cell r="D357">
            <v>49.598895013276895</v>
          </cell>
          <cell r="E357">
            <v>49.598895013276895</v>
          </cell>
          <cell r="F357">
            <v>148.79668503983069</v>
          </cell>
          <cell r="G357">
            <v>148.79668503983069</v>
          </cell>
        </row>
        <row r="358">
          <cell r="A358" t="str">
            <v>P BT27</v>
          </cell>
          <cell r="B358">
            <v>0</v>
          </cell>
          <cell r="C358">
            <v>0</v>
          </cell>
          <cell r="D358">
            <v>0</v>
          </cell>
          <cell r="E358">
            <v>0</v>
          </cell>
          <cell r="F358">
            <v>0</v>
          </cell>
          <cell r="G358">
            <v>0</v>
          </cell>
        </row>
        <row r="359">
          <cell r="A359" t="str">
            <v>P BX92</v>
          </cell>
          <cell r="B359">
            <v>0</v>
          </cell>
          <cell r="C359">
            <v>0</v>
          </cell>
          <cell r="D359">
            <v>0</v>
          </cell>
          <cell r="E359">
            <v>8.4548138357110698</v>
          </cell>
          <cell r="F359">
            <v>8.4548138357110698</v>
          </cell>
          <cell r="G359">
            <v>8.4548138357110698</v>
          </cell>
        </row>
        <row r="360">
          <cell r="A360" t="str">
            <v>P DC$</v>
          </cell>
          <cell r="B360">
            <v>1.0338882902097899</v>
          </cell>
          <cell r="C360">
            <v>1.0338882902097899</v>
          </cell>
          <cell r="D360">
            <v>0.68925886013985993</v>
          </cell>
          <cell r="E360">
            <v>1.3785177202797199</v>
          </cell>
          <cell r="F360">
            <v>4.1355531608391596</v>
          </cell>
          <cell r="G360">
            <v>3.1016648706293699</v>
          </cell>
        </row>
        <row r="361">
          <cell r="A361" t="str">
            <v>P EL/ARP-61</v>
          </cell>
          <cell r="B361">
            <v>0</v>
          </cell>
          <cell r="C361">
            <v>0</v>
          </cell>
          <cell r="D361">
            <v>0</v>
          </cell>
          <cell r="E361">
            <v>0</v>
          </cell>
          <cell r="F361">
            <v>0</v>
          </cell>
          <cell r="G361">
            <v>0</v>
          </cell>
        </row>
        <row r="362">
          <cell r="A362" t="str">
            <v>P EL/ARP-68</v>
          </cell>
          <cell r="B362">
            <v>0</v>
          </cell>
          <cell r="C362">
            <v>16.511696919580402</v>
          </cell>
          <cell r="F362">
            <v>16.511696919580402</v>
          </cell>
          <cell r="G362">
            <v>16.511696919580402</v>
          </cell>
        </row>
        <row r="363">
          <cell r="A363" t="str">
            <v>P EL/USD-74</v>
          </cell>
          <cell r="B363">
            <v>0</v>
          </cell>
          <cell r="C363">
            <v>0</v>
          </cell>
          <cell r="D363">
            <v>0</v>
          </cell>
          <cell r="E363">
            <v>3.2121091211982202</v>
          </cell>
          <cell r="F363">
            <v>3.2121091211982202</v>
          </cell>
          <cell r="G363">
            <v>3.2121091211982202</v>
          </cell>
        </row>
        <row r="364">
          <cell r="A364" t="str">
            <v>P EL/USD-79</v>
          </cell>
          <cell r="B364">
            <v>0</v>
          </cell>
          <cell r="C364">
            <v>0</v>
          </cell>
          <cell r="D364">
            <v>0</v>
          </cell>
          <cell r="E364">
            <v>0</v>
          </cell>
          <cell r="F364">
            <v>0</v>
          </cell>
          <cell r="G364">
            <v>0</v>
          </cell>
        </row>
        <row r="365">
          <cell r="A365" t="str">
            <v>P EL/USD-91</v>
          </cell>
          <cell r="B365">
            <v>0</v>
          </cell>
          <cell r="C365">
            <v>0</v>
          </cell>
          <cell r="D365">
            <v>0</v>
          </cell>
          <cell r="E365">
            <v>0</v>
          </cell>
          <cell r="F365">
            <v>0</v>
          </cell>
          <cell r="G365">
            <v>0</v>
          </cell>
        </row>
        <row r="366">
          <cell r="A366" t="str">
            <v>P FRB</v>
          </cell>
          <cell r="B366">
            <v>55.320990241694382</v>
          </cell>
          <cell r="C366">
            <v>0</v>
          </cell>
          <cell r="D366">
            <v>0</v>
          </cell>
          <cell r="E366">
            <v>55.320990241694382</v>
          </cell>
          <cell r="F366">
            <v>110.64198048338876</v>
          </cell>
          <cell r="G366">
            <v>55.320990241694382</v>
          </cell>
        </row>
        <row r="367">
          <cell r="A367" t="str">
            <v>P PFIXSI (Hexagon II)</v>
          </cell>
          <cell r="B367">
            <v>0</v>
          </cell>
          <cell r="C367">
            <v>0</v>
          </cell>
          <cell r="D367">
            <v>0</v>
          </cell>
          <cell r="E367">
            <v>85.464584576601212</v>
          </cell>
          <cell r="F367">
            <v>85.464584576601212</v>
          </cell>
          <cell r="G367">
            <v>85.464584576601212</v>
          </cell>
        </row>
        <row r="368">
          <cell r="A368" t="str">
            <v>P PFIXSII (Hexagon III)</v>
          </cell>
          <cell r="B368">
            <v>0</v>
          </cell>
          <cell r="C368">
            <v>0</v>
          </cell>
          <cell r="D368">
            <v>0</v>
          </cell>
          <cell r="E368">
            <v>85.096111232572412</v>
          </cell>
          <cell r="F368">
            <v>85.096111232572412</v>
          </cell>
          <cell r="G368">
            <v>85.096111232572412</v>
          </cell>
        </row>
        <row r="369">
          <cell r="A369" t="str">
            <v>P PRE3</v>
          </cell>
          <cell r="B369">
            <v>0.92124339860139903</v>
          </cell>
          <cell r="C369">
            <v>0.92124339860139903</v>
          </cell>
          <cell r="D369">
            <v>0.61416226573426602</v>
          </cell>
          <cell r="E369">
            <v>0.330598055944056</v>
          </cell>
          <cell r="F369">
            <v>2.7872471188811199</v>
          </cell>
          <cell r="G369">
            <v>1.8660037202797211</v>
          </cell>
        </row>
        <row r="370">
          <cell r="A370" t="str">
            <v>P PRE4</v>
          </cell>
          <cell r="B370">
            <v>18.669787974712786</v>
          </cell>
          <cell r="C370">
            <v>18.669787974712786</v>
          </cell>
          <cell r="D370">
            <v>12.44652531647519</v>
          </cell>
          <cell r="E370">
            <v>6.6998527016249474</v>
          </cell>
          <cell r="F370">
            <v>56.48595396752571</v>
          </cell>
          <cell r="G370">
            <v>37.816165992812927</v>
          </cell>
        </row>
        <row r="371">
          <cell r="A371" t="str">
            <v>P PRO1</v>
          </cell>
          <cell r="B371">
            <v>7.2786811363636508</v>
          </cell>
          <cell r="C371">
            <v>7.2786811363636508</v>
          </cell>
          <cell r="D371">
            <v>4.8524540909091005</v>
          </cell>
          <cell r="E371">
            <v>9.704908181818201</v>
          </cell>
          <cell r="F371">
            <v>29.114724545454603</v>
          </cell>
          <cell r="G371">
            <v>21.836043409090951</v>
          </cell>
        </row>
        <row r="372">
          <cell r="A372" t="str">
            <v>P PRO10</v>
          </cell>
          <cell r="B372">
            <v>0</v>
          </cell>
          <cell r="C372">
            <v>0</v>
          </cell>
          <cell r="D372">
            <v>0</v>
          </cell>
          <cell r="E372">
            <v>0</v>
          </cell>
          <cell r="F372">
            <v>0</v>
          </cell>
          <cell r="G372">
            <v>0</v>
          </cell>
        </row>
        <row r="373">
          <cell r="A373" t="str">
            <v>P PRO2</v>
          </cell>
          <cell r="B373">
            <v>4.2505060523666023</v>
          </cell>
          <cell r="C373">
            <v>4.2505060523666023</v>
          </cell>
          <cell r="D373">
            <v>2.8336707015777356</v>
          </cell>
          <cell r="E373">
            <v>5.6673414031554694</v>
          </cell>
          <cell r="F373">
            <v>17.002024209466409</v>
          </cell>
          <cell r="G373">
            <v>12.751518157099806</v>
          </cell>
        </row>
        <row r="374">
          <cell r="A374" t="str">
            <v>P PRO3</v>
          </cell>
          <cell r="B374">
            <v>1.370713636363638E-2</v>
          </cell>
          <cell r="C374">
            <v>1.370713636363638E-2</v>
          </cell>
          <cell r="D374">
            <v>9.1380909090909204E-3</v>
          </cell>
          <cell r="E374">
            <v>1.8276181818181841E-2</v>
          </cell>
          <cell r="F374">
            <v>5.4828545454545519E-2</v>
          </cell>
          <cell r="G374">
            <v>4.1121409090909139E-2</v>
          </cell>
        </row>
        <row r="375">
          <cell r="A375" t="str">
            <v>P PRO4</v>
          </cell>
          <cell r="B375">
            <v>6.4202561670705718</v>
          </cell>
          <cell r="C375">
            <v>6.4202561670705718</v>
          </cell>
          <cell r="D375">
            <v>4.2801707780470482</v>
          </cell>
          <cell r="E375">
            <v>8.5603415560940963</v>
          </cell>
          <cell r="F375">
            <v>25.681024668282291</v>
          </cell>
          <cell r="G375">
            <v>19.260768501211714</v>
          </cell>
        </row>
        <row r="376">
          <cell r="A376" t="str">
            <v>P PRO5</v>
          </cell>
          <cell r="B376">
            <v>2.3568350419580399</v>
          </cell>
          <cell r="C376">
            <v>2.3568350419580399</v>
          </cell>
          <cell r="D376">
            <v>2.3568350419580399</v>
          </cell>
          <cell r="E376">
            <v>2.3568350419580399</v>
          </cell>
          <cell r="F376">
            <v>9.4273401678321598</v>
          </cell>
          <cell r="G376">
            <v>7.0705051258741198</v>
          </cell>
        </row>
        <row r="377">
          <cell r="A377" t="str">
            <v>P PRO6</v>
          </cell>
          <cell r="B377">
            <v>10.449906343052634</v>
          </cell>
          <cell r="C377">
            <v>10.449906343052634</v>
          </cell>
          <cell r="D377">
            <v>10.449906343052634</v>
          </cell>
          <cell r="E377">
            <v>10.449906343052634</v>
          </cell>
          <cell r="F377">
            <v>41.799625372210535</v>
          </cell>
          <cell r="G377">
            <v>31.349719029157903</v>
          </cell>
        </row>
        <row r="378">
          <cell r="A378" t="str">
            <v>P PRO9</v>
          </cell>
          <cell r="B378">
            <v>0</v>
          </cell>
          <cell r="C378">
            <v>0</v>
          </cell>
          <cell r="D378">
            <v>0</v>
          </cell>
          <cell r="E378">
            <v>0</v>
          </cell>
          <cell r="F378">
            <v>0</v>
          </cell>
          <cell r="G378">
            <v>0</v>
          </cell>
        </row>
        <row r="379">
          <cell r="A379" t="str">
            <v>PAGARÉS</v>
          </cell>
          <cell r="B379">
            <v>0</v>
          </cell>
          <cell r="C379">
            <v>0.41553328365394004</v>
          </cell>
          <cell r="D379">
            <v>0</v>
          </cell>
          <cell r="E379">
            <v>0.41553328365394004</v>
          </cell>
          <cell r="F379">
            <v>0.83106656730788009</v>
          </cell>
          <cell r="G379">
            <v>0.83106656730788009</v>
          </cell>
        </row>
        <row r="380">
          <cell r="A380" t="str">
            <v>PAR</v>
          </cell>
          <cell r="C380">
            <v>0</v>
          </cell>
          <cell r="E380">
            <v>0</v>
          </cell>
          <cell r="F380">
            <v>0</v>
          </cell>
          <cell r="G380">
            <v>0</v>
          </cell>
        </row>
        <row r="381">
          <cell r="A381" t="str">
            <v>PARDM</v>
          </cell>
          <cell r="C381">
            <v>0</v>
          </cell>
          <cell r="E381">
            <v>0</v>
          </cell>
          <cell r="F381">
            <v>0</v>
          </cell>
          <cell r="G381">
            <v>0</v>
          </cell>
        </row>
        <row r="382">
          <cell r="A382" t="str">
            <v>PRO1</v>
          </cell>
          <cell r="B382">
            <v>2.0090857867132859</v>
          </cell>
          <cell r="C382">
            <v>2.0090857867132859</v>
          </cell>
          <cell r="D382">
            <v>1.339390524475524</v>
          </cell>
          <cell r="E382">
            <v>2.678781048951048</v>
          </cell>
          <cell r="F382">
            <v>8.0363431468531434</v>
          </cell>
          <cell r="G382">
            <v>6.027257360139858</v>
          </cell>
        </row>
        <row r="383">
          <cell r="A383" t="str">
            <v>PRO10</v>
          </cell>
          <cell r="B383">
            <v>2.4951557357667102</v>
          </cell>
          <cell r="C383">
            <v>2.4951557357667102</v>
          </cell>
          <cell r="D383">
            <v>2.4951557357667102</v>
          </cell>
          <cell r="E383">
            <v>2.4951557357667102</v>
          </cell>
          <cell r="F383">
            <v>9.9806229430668409</v>
          </cell>
          <cell r="G383">
            <v>7.4854672073001307</v>
          </cell>
        </row>
        <row r="384">
          <cell r="A384" t="str">
            <v>PRO2</v>
          </cell>
          <cell r="B384">
            <v>12.807585558126181</v>
          </cell>
          <cell r="C384">
            <v>12.807585558126181</v>
          </cell>
          <cell r="D384">
            <v>8.5383903720841197</v>
          </cell>
          <cell r="E384">
            <v>17.076780744168239</v>
          </cell>
          <cell r="F384">
            <v>51.230342232504718</v>
          </cell>
          <cell r="G384">
            <v>38.42275667437854</v>
          </cell>
        </row>
        <row r="385">
          <cell r="A385" t="str">
            <v>PRO3</v>
          </cell>
          <cell r="B385">
            <v>0.24780805594405592</v>
          </cell>
          <cell r="C385">
            <v>0.24780805594405592</v>
          </cell>
          <cell r="D385">
            <v>0.1652053706293706</v>
          </cell>
          <cell r="E385">
            <v>0.3304107412587412</v>
          </cell>
          <cell r="F385">
            <v>0.99123222377622366</v>
          </cell>
          <cell r="G385">
            <v>0.7434241678321678</v>
          </cell>
        </row>
        <row r="386">
          <cell r="A386" t="str">
            <v>PRO4</v>
          </cell>
          <cell r="B386">
            <v>16.724757578467379</v>
          </cell>
          <cell r="C386">
            <v>16.724757578467379</v>
          </cell>
          <cell r="D386">
            <v>11.149838385644919</v>
          </cell>
          <cell r="E386">
            <v>22.299676771289839</v>
          </cell>
          <cell r="F386">
            <v>66.899030313869517</v>
          </cell>
          <cell r="G386">
            <v>50.174272735402141</v>
          </cell>
        </row>
        <row r="387">
          <cell r="A387" t="str">
            <v>PRO5</v>
          </cell>
          <cell r="B387">
            <v>4.5870583776223803</v>
          </cell>
          <cell r="C387">
            <v>4.5870583776223803</v>
          </cell>
          <cell r="D387">
            <v>4.5870583776223803</v>
          </cell>
          <cell r="E387">
            <v>4.5870583776223803</v>
          </cell>
          <cell r="F387">
            <v>18.348233510489521</v>
          </cell>
          <cell r="G387">
            <v>13.761175132867141</v>
          </cell>
        </row>
        <row r="388">
          <cell r="A388" t="str">
            <v>PRO6</v>
          </cell>
          <cell r="B388">
            <v>15.820406630934402</v>
          </cell>
          <cell r="C388">
            <v>15.820406630934402</v>
          </cell>
          <cell r="D388">
            <v>15.820406630934402</v>
          </cell>
          <cell r="E388">
            <v>15.820406630934402</v>
          </cell>
          <cell r="F388">
            <v>63.281626523737607</v>
          </cell>
          <cell r="G388">
            <v>47.461219892803207</v>
          </cell>
        </row>
        <row r="389">
          <cell r="A389" t="str">
            <v>PRO7</v>
          </cell>
          <cell r="B389">
            <v>2.8483536361928761</v>
          </cell>
          <cell r="C389">
            <v>2.8483536361928761</v>
          </cell>
          <cell r="D389">
            <v>1.8989024241285841</v>
          </cell>
          <cell r="E389">
            <v>3.7978048482571682</v>
          </cell>
          <cell r="F389">
            <v>11.393414544771504</v>
          </cell>
          <cell r="G389">
            <v>8.5450609085786287</v>
          </cell>
        </row>
        <row r="390">
          <cell r="A390" t="str">
            <v>PRO9</v>
          </cell>
          <cell r="B390">
            <v>1.92307692307692</v>
          </cell>
          <cell r="C390">
            <v>1.92307692307692</v>
          </cell>
          <cell r="D390">
            <v>1.92307692307692</v>
          </cell>
          <cell r="E390">
            <v>1.92307692307692</v>
          </cell>
          <cell r="F390">
            <v>7.6923076923076801</v>
          </cell>
          <cell r="G390">
            <v>5.7692307692307603</v>
          </cell>
        </row>
        <row r="391">
          <cell r="A391" t="str">
            <v>SABA/INTGM</v>
          </cell>
          <cell r="B391">
            <v>9.6827849999999993E-2</v>
          </cell>
          <cell r="C391">
            <v>0.31119439000000004</v>
          </cell>
          <cell r="D391">
            <v>9.6827849999999993E-2</v>
          </cell>
          <cell r="E391">
            <v>0.31119439000000004</v>
          </cell>
          <cell r="F391">
            <v>0.81604448000000007</v>
          </cell>
          <cell r="G391">
            <v>0.71921663000000002</v>
          </cell>
        </row>
        <row r="392">
          <cell r="A392" t="str">
            <v>SGP/TESORO</v>
          </cell>
          <cell r="B392">
            <v>0.39622996000000005</v>
          </cell>
          <cell r="D392">
            <v>0.39622996000000005</v>
          </cell>
          <cell r="F392">
            <v>0.7924599200000001</v>
          </cell>
          <cell r="G392">
            <v>0.39622996000000005</v>
          </cell>
        </row>
        <row r="393">
          <cell r="A393" t="str">
            <v>SUD/YACYRETA</v>
          </cell>
          <cell r="B393">
            <v>1.1690823299999999</v>
          </cell>
          <cell r="C393">
            <v>0.77938834999999995</v>
          </cell>
          <cell r="D393">
            <v>0.77938834999999995</v>
          </cell>
          <cell r="E393">
            <v>0.77938821999999996</v>
          </cell>
          <cell r="F393">
            <v>3.5072472499999998</v>
          </cell>
          <cell r="G393">
            <v>2.3381649199999996</v>
          </cell>
        </row>
        <row r="394">
          <cell r="A394" t="str">
            <v>TECH/MOSP</v>
          </cell>
          <cell r="B394">
            <v>0.25818773</v>
          </cell>
          <cell r="C394">
            <v>0.17001885000000003</v>
          </cell>
          <cell r="E394">
            <v>0.28813735000000001</v>
          </cell>
          <cell r="F394">
            <v>0.71634393000000007</v>
          </cell>
          <cell r="G394">
            <v>0.45815620000000001</v>
          </cell>
        </row>
        <row r="395">
          <cell r="A395" t="str">
            <v>VARIOS/PAMI</v>
          </cell>
          <cell r="B395">
            <v>30.23476103496504</v>
          </cell>
          <cell r="F395">
            <v>30.23476103496504</v>
          </cell>
          <cell r="G395">
            <v>0</v>
          </cell>
        </row>
        <row r="396">
          <cell r="A396" t="str">
            <v>WBC/RELEXT</v>
          </cell>
          <cell r="B396">
            <v>8.390433185366598E-3</v>
          </cell>
          <cell r="C396">
            <v>5.0282412367977959E-3</v>
          </cell>
          <cell r="D396">
            <v>4.8417648859635657E-3</v>
          </cell>
          <cell r="E396">
            <v>9.3323817541711308E-3</v>
          </cell>
          <cell r="F396">
            <v>2.7592821062299093E-2</v>
          </cell>
          <cell r="G396">
            <v>1.9202387876932493E-2</v>
          </cell>
        </row>
        <row r="397">
          <cell r="A397" t="str">
            <v>WEST/CONEA</v>
          </cell>
          <cell r="B397">
            <v>22.941753892510132</v>
          </cell>
          <cell r="D397">
            <v>0</v>
          </cell>
          <cell r="E397">
            <v>22.941753892510132</v>
          </cell>
          <cell r="F397">
            <v>45.883507785020264</v>
          </cell>
          <cell r="G397">
            <v>22.941753892510132</v>
          </cell>
        </row>
        <row r="398">
          <cell r="A398" t="str">
            <v>#N/A</v>
          </cell>
          <cell r="B398">
            <v>2.5210495384615368</v>
          </cell>
          <cell r="C398">
            <v>2.5210495384615368</v>
          </cell>
          <cell r="D398">
            <v>1.6806996923076905</v>
          </cell>
          <cell r="E398">
            <v>3.3613993846153845</v>
          </cell>
          <cell r="F398">
            <v>10.084198153846149</v>
          </cell>
          <cell r="G398">
            <v>7.5631486153846117</v>
          </cell>
        </row>
        <row r="399">
          <cell r="A399" t="str">
            <v>Total general</v>
          </cell>
          <cell r="B399">
            <v>6131.4066021932485</v>
          </cell>
          <cell r="C399">
            <v>4994.5631436814947</v>
          </cell>
          <cell r="D399">
            <v>3823.599180465249</v>
          </cell>
          <cell r="E399">
            <v>4894.6970487298859</v>
          </cell>
          <cell r="F399">
            <v>19844.265975069873</v>
          </cell>
          <cell r="G399">
            <v>13712.85937287663</v>
          </cell>
        </row>
      </sheetData>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 2004 cap"/>
      <sheetName val="IV B2004 cap"/>
      <sheetName val="Iv 2004 Int"/>
      <sheetName val="int b 2004 "/>
      <sheetName val="cap 2005"/>
      <sheetName val="cap b 2005"/>
      <sheetName val="int 2005"/>
      <sheetName val="int b 2005"/>
      <sheetName val="cap resto"/>
      <sheetName val="cap resto b"/>
      <sheetName val="int resto"/>
      <sheetName val="Int resto b"/>
    </sheetNames>
    <sheetDataSet>
      <sheetData sheetId="0" refreshError="1">
        <row r="3">
          <cell r="A3" t="str">
            <v>DNCI</v>
          </cell>
          <cell r="B3">
            <v>10</v>
          </cell>
          <cell r="C3">
            <v>11</v>
          </cell>
          <cell r="D3">
            <v>12</v>
          </cell>
          <cell r="E3">
            <v>2004</v>
          </cell>
        </row>
        <row r="4">
          <cell r="A4">
            <v>1</v>
          </cell>
          <cell r="B4">
            <v>2</v>
          </cell>
          <cell r="C4">
            <v>3</v>
          </cell>
          <cell r="D4">
            <v>4</v>
          </cell>
          <cell r="E4">
            <v>5</v>
          </cell>
        </row>
        <row r="5">
          <cell r="A5" t="str">
            <v>ABCRA</v>
          </cell>
          <cell r="B5">
            <v>194.23012411942301</v>
          </cell>
          <cell r="C5">
            <v>145.92418651459198</v>
          </cell>
          <cell r="D5">
            <v>423.94317712177087</v>
          </cell>
          <cell r="E5">
            <v>764.09748775578589</v>
          </cell>
        </row>
        <row r="6">
          <cell r="A6" t="str">
            <v>ALENIA/FFAA</v>
          </cell>
          <cell r="D6">
            <v>0.68801299999999999</v>
          </cell>
          <cell r="E6">
            <v>0.68801299999999999</v>
          </cell>
        </row>
        <row r="7">
          <cell r="A7" t="str">
            <v>BBVA/CONEA</v>
          </cell>
          <cell r="C7">
            <v>0.72797800999999984</v>
          </cell>
          <cell r="E7">
            <v>0.72797800999999984</v>
          </cell>
        </row>
        <row r="8">
          <cell r="A8" t="str">
            <v>BBVA/DEFENSA</v>
          </cell>
          <cell r="C8">
            <v>0.12517227</v>
          </cell>
          <cell r="E8">
            <v>0.12517227</v>
          </cell>
        </row>
        <row r="9">
          <cell r="A9" t="str">
            <v>BBVA/SALUD</v>
          </cell>
          <cell r="C9">
            <v>0.60305150000000007</v>
          </cell>
          <cell r="E9">
            <v>0.60305150000000007</v>
          </cell>
        </row>
        <row r="10">
          <cell r="A10" t="str">
            <v>BD05-I u$s</v>
          </cell>
          <cell r="C10">
            <v>0</v>
          </cell>
          <cell r="E10">
            <v>0</v>
          </cell>
        </row>
        <row r="11">
          <cell r="A11" t="str">
            <v>BD08-UCP</v>
          </cell>
          <cell r="B11">
            <v>31.723956502806498</v>
          </cell>
          <cell r="E11">
            <v>31.723956502806498</v>
          </cell>
        </row>
        <row r="12">
          <cell r="A12" t="str">
            <v>BD11-UCP</v>
          </cell>
          <cell r="B12">
            <v>27.0342782727169</v>
          </cell>
          <cell r="C12">
            <v>27.0342782727169</v>
          </cell>
          <cell r="D12">
            <v>27.0342782727169</v>
          </cell>
          <cell r="E12">
            <v>81.102834818150697</v>
          </cell>
        </row>
        <row r="13">
          <cell r="A13" t="str">
            <v>BD12-I u$s</v>
          </cell>
          <cell r="B13">
            <v>0.44369999999999998</v>
          </cell>
          <cell r="E13">
            <v>0.44369999999999998</v>
          </cell>
        </row>
        <row r="14">
          <cell r="A14" t="str">
            <v>BD13-$</v>
          </cell>
          <cell r="B14">
            <v>0</v>
          </cell>
          <cell r="C14">
            <v>0</v>
          </cell>
          <cell r="D14">
            <v>0</v>
          </cell>
          <cell r="E14">
            <v>0</v>
          </cell>
        </row>
        <row r="15">
          <cell r="A15" t="str">
            <v>BD13-u$s</v>
          </cell>
          <cell r="B15">
            <v>0</v>
          </cell>
          <cell r="E15">
            <v>0</v>
          </cell>
        </row>
        <row r="16">
          <cell r="A16" t="str">
            <v>BESP/TESORO</v>
          </cell>
          <cell r="B16">
            <v>20.569624999999998</v>
          </cell>
          <cell r="C16">
            <v>20.569624999999998</v>
          </cell>
          <cell r="D16">
            <v>63.291124999999994</v>
          </cell>
          <cell r="E16">
            <v>104.430375</v>
          </cell>
        </row>
        <row r="17">
          <cell r="A17" t="str">
            <v>BG04/06</v>
          </cell>
          <cell r="B17">
            <v>0</v>
          </cell>
          <cell r="E17">
            <v>0</v>
          </cell>
        </row>
        <row r="18">
          <cell r="A18" t="str">
            <v>BG07/05</v>
          </cell>
          <cell r="D18">
            <v>0</v>
          </cell>
          <cell r="E18">
            <v>0</v>
          </cell>
        </row>
        <row r="19">
          <cell r="A19" t="str">
            <v>BG09/09</v>
          </cell>
          <cell r="B19">
            <v>0</v>
          </cell>
          <cell r="E19">
            <v>0</v>
          </cell>
        </row>
        <row r="20">
          <cell r="A20" t="str">
            <v>BG12/15</v>
          </cell>
          <cell r="D20">
            <v>0</v>
          </cell>
          <cell r="E20">
            <v>0</v>
          </cell>
        </row>
        <row r="21">
          <cell r="A21" t="str">
            <v>BG17/08</v>
          </cell>
          <cell r="D21">
            <v>0</v>
          </cell>
          <cell r="E21">
            <v>0</v>
          </cell>
        </row>
        <row r="22">
          <cell r="A22" t="str">
            <v>BID 1034</v>
          </cell>
          <cell r="C22">
            <v>2.3184184700000001</v>
          </cell>
          <cell r="E22">
            <v>2.3184184700000001</v>
          </cell>
        </row>
        <row r="23">
          <cell r="A23" t="str">
            <v>BID 1134</v>
          </cell>
          <cell r="B23">
            <v>0</v>
          </cell>
          <cell r="E23">
            <v>0</v>
          </cell>
        </row>
        <row r="24">
          <cell r="A24" t="str">
            <v>BID 1164</v>
          </cell>
          <cell r="D24">
            <v>0</v>
          </cell>
          <cell r="E24">
            <v>0</v>
          </cell>
        </row>
        <row r="25">
          <cell r="A25" t="str">
            <v>BID 1201</v>
          </cell>
          <cell r="C25">
            <v>1.13310906</v>
          </cell>
          <cell r="E25">
            <v>1.13310906</v>
          </cell>
        </row>
        <row r="26">
          <cell r="A26" t="str">
            <v>BID 1279</v>
          </cell>
          <cell r="B26">
            <v>0</v>
          </cell>
          <cell r="E26">
            <v>0</v>
          </cell>
        </row>
        <row r="27">
          <cell r="A27" t="str">
            <v>BID 1307</v>
          </cell>
          <cell r="B27">
            <v>0</v>
          </cell>
          <cell r="E27">
            <v>0</v>
          </cell>
        </row>
        <row r="28">
          <cell r="A28" t="str">
            <v>BID 1324</v>
          </cell>
          <cell r="D28">
            <v>0</v>
          </cell>
          <cell r="E28">
            <v>0</v>
          </cell>
        </row>
        <row r="29">
          <cell r="A29" t="str">
            <v>BID 1325</v>
          </cell>
          <cell r="D29">
            <v>1.3338200000000001E-2</v>
          </cell>
          <cell r="E29">
            <v>1.3338200000000001E-2</v>
          </cell>
        </row>
        <row r="30">
          <cell r="A30" t="str">
            <v>BID 142</v>
          </cell>
          <cell r="C30">
            <v>2.44115579210114</v>
          </cell>
          <cell r="E30">
            <v>2.44115579210114</v>
          </cell>
        </row>
        <row r="31">
          <cell r="A31" t="str">
            <v>BID 545</v>
          </cell>
          <cell r="C31">
            <v>1.9020046277374001</v>
          </cell>
          <cell r="E31">
            <v>1.9020046277374001</v>
          </cell>
        </row>
        <row r="32">
          <cell r="A32" t="str">
            <v>BID 555</v>
          </cell>
          <cell r="C32">
            <v>9.8771687967911106</v>
          </cell>
          <cell r="E32">
            <v>9.8771687967911106</v>
          </cell>
        </row>
        <row r="33">
          <cell r="A33" t="str">
            <v>BID 583</v>
          </cell>
          <cell r="B33">
            <v>9.3536742070391909</v>
          </cell>
          <cell r="E33">
            <v>9.3536742070391909</v>
          </cell>
        </row>
        <row r="34">
          <cell r="A34" t="str">
            <v>BID 633</v>
          </cell>
          <cell r="C34">
            <v>11.696879787942299</v>
          </cell>
          <cell r="E34">
            <v>11.696879787942299</v>
          </cell>
        </row>
        <row r="35">
          <cell r="A35" t="str">
            <v>BID 643</v>
          </cell>
          <cell r="B35">
            <v>1.0482864071703399</v>
          </cell>
          <cell r="E35">
            <v>1.0482864071703399</v>
          </cell>
        </row>
        <row r="36">
          <cell r="A36" t="str">
            <v>BID 682</v>
          </cell>
          <cell r="B36">
            <v>10.2785297358744</v>
          </cell>
          <cell r="E36">
            <v>10.2785297358744</v>
          </cell>
        </row>
        <row r="37">
          <cell r="A37" t="str">
            <v>BID 684</v>
          </cell>
          <cell r="B37">
            <v>0.121163808308271</v>
          </cell>
          <cell r="E37">
            <v>0.121163808308271</v>
          </cell>
        </row>
        <row r="38">
          <cell r="A38" t="str">
            <v>BID 733</v>
          </cell>
          <cell r="D38">
            <v>12.366659073953199</v>
          </cell>
          <cell r="E38">
            <v>12.366659073953199</v>
          </cell>
        </row>
        <row r="39">
          <cell r="A39" t="str">
            <v>BID 734</v>
          </cell>
          <cell r="D39">
            <v>14.3779777320162</v>
          </cell>
          <cell r="E39">
            <v>14.3779777320162</v>
          </cell>
        </row>
        <row r="40">
          <cell r="A40" t="str">
            <v>BID 816</v>
          </cell>
          <cell r="D40">
            <v>4.3109434668648907</v>
          </cell>
          <cell r="E40">
            <v>4.3109434668648907</v>
          </cell>
        </row>
        <row r="41">
          <cell r="A41" t="str">
            <v>BID 830</v>
          </cell>
          <cell r="D41">
            <v>0</v>
          </cell>
          <cell r="E41">
            <v>0</v>
          </cell>
        </row>
        <row r="42">
          <cell r="A42" t="str">
            <v>BID 845</v>
          </cell>
          <cell r="B42">
            <v>13.2549598724204</v>
          </cell>
          <cell r="E42">
            <v>13.2549598724204</v>
          </cell>
        </row>
        <row r="43">
          <cell r="A43" t="str">
            <v>BID 857</v>
          </cell>
          <cell r="D43">
            <v>7.8438279988246489</v>
          </cell>
          <cell r="E43">
            <v>7.8438279988246489</v>
          </cell>
        </row>
        <row r="44">
          <cell r="A44" t="str">
            <v>BID 863</v>
          </cell>
          <cell r="B44">
            <v>2.1218089999999998E-2</v>
          </cell>
          <cell r="E44">
            <v>2.1218089999999998E-2</v>
          </cell>
        </row>
        <row r="45">
          <cell r="A45" t="str">
            <v>BID 865</v>
          </cell>
          <cell r="D45">
            <v>36.615205972581101</v>
          </cell>
          <cell r="E45">
            <v>36.615205972581101</v>
          </cell>
        </row>
        <row r="46">
          <cell r="A46" t="str">
            <v>BID 867</v>
          </cell>
          <cell r="B46">
            <v>0.47034197999999999</v>
          </cell>
          <cell r="E46">
            <v>0.47034197999999999</v>
          </cell>
        </row>
        <row r="47">
          <cell r="A47" t="str">
            <v>BID 871</v>
          </cell>
          <cell r="D47">
            <v>13.412447641105199</v>
          </cell>
          <cell r="E47">
            <v>13.412447641105199</v>
          </cell>
        </row>
        <row r="48">
          <cell r="A48" t="str">
            <v>BID 925</v>
          </cell>
          <cell r="D48">
            <v>0.47286607000000003</v>
          </cell>
          <cell r="E48">
            <v>0.47286607000000003</v>
          </cell>
        </row>
        <row r="49">
          <cell r="A49" t="str">
            <v>BID 932</v>
          </cell>
          <cell r="D49">
            <v>0.9375</v>
          </cell>
          <cell r="E49">
            <v>0.9375</v>
          </cell>
        </row>
        <row r="50">
          <cell r="A50" t="str">
            <v>BID 961</v>
          </cell>
          <cell r="D50">
            <v>15.962</v>
          </cell>
          <cell r="E50">
            <v>15.962</v>
          </cell>
        </row>
        <row r="51">
          <cell r="A51" t="str">
            <v>BID CBA</v>
          </cell>
          <cell r="C51">
            <v>0</v>
          </cell>
          <cell r="E51">
            <v>0</v>
          </cell>
        </row>
        <row r="52">
          <cell r="A52" t="str">
            <v>BIHD</v>
          </cell>
          <cell r="B52">
            <v>0.16209092568570801</v>
          </cell>
          <cell r="C52">
            <v>0.16209092568570801</v>
          </cell>
          <cell r="D52">
            <v>0.16209092568570801</v>
          </cell>
          <cell r="E52">
            <v>0.48627277705712402</v>
          </cell>
        </row>
        <row r="53">
          <cell r="A53" t="str">
            <v>BIRF 3280</v>
          </cell>
          <cell r="B53">
            <v>8.4093992100000001</v>
          </cell>
          <cell r="E53">
            <v>8.4093992100000001</v>
          </cell>
        </row>
        <row r="54">
          <cell r="A54" t="str">
            <v>BIRF 3281</v>
          </cell>
          <cell r="C54">
            <v>1.7077424699999999</v>
          </cell>
          <cell r="E54">
            <v>1.7077424699999999</v>
          </cell>
        </row>
        <row r="55">
          <cell r="A55" t="str">
            <v>BIRF 3460</v>
          </cell>
          <cell r="C55">
            <v>0.82952760000000003</v>
          </cell>
          <cell r="E55">
            <v>0.82952760000000003</v>
          </cell>
        </row>
        <row r="56">
          <cell r="A56" t="str">
            <v>BIRF 3520</v>
          </cell>
          <cell r="C56">
            <v>11.223562489999999</v>
          </cell>
          <cell r="E56">
            <v>11.223562489999999</v>
          </cell>
        </row>
        <row r="57">
          <cell r="A57" t="str">
            <v>BIRF 3521</v>
          </cell>
          <cell r="C57">
            <v>6.7789750199999999</v>
          </cell>
          <cell r="E57">
            <v>6.7789750199999999</v>
          </cell>
        </row>
        <row r="58">
          <cell r="A58" t="str">
            <v>BIRF 3558</v>
          </cell>
          <cell r="C58">
            <v>20</v>
          </cell>
          <cell r="E58">
            <v>20</v>
          </cell>
        </row>
        <row r="59">
          <cell r="A59" t="str">
            <v>BIRF 3611</v>
          </cell>
          <cell r="D59">
            <v>16.252800000000001</v>
          </cell>
          <cell r="E59">
            <v>16.252800000000001</v>
          </cell>
        </row>
        <row r="60">
          <cell r="A60" t="str">
            <v>BIRF 3643</v>
          </cell>
          <cell r="C60">
            <v>4.9428882199999995</v>
          </cell>
          <cell r="E60">
            <v>4.9428882199999995</v>
          </cell>
        </row>
        <row r="61">
          <cell r="A61" t="str">
            <v>BIRF 3794</v>
          </cell>
          <cell r="C61">
            <v>8.3864314599999989</v>
          </cell>
          <cell r="E61">
            <v>8.3864314599999989</v>
          </cell>
        </row>
        <row r="62">
          <cell r="A62" t="str">
            <v>BIRF 3860</v>
          </cell>
          <cell r="C62">
            <v>8.7778254899999997</v>
          </cell>
          <cell r="E62">
            <v>8.7778254899999997</v>
          </cell>
        </row>
        <row r="63">
          <cell r="A63" t="str">
            <v>BIRF 3877</v>
          </cell>
          <cell r="B63">
            <v>10.769936490000001</v>
          </cell>
          <cell r="E63">
            <v>10.769936490000001</v>
          </cell>
        </row>
        <row r="64">
          <cell r="A64" t="str">
            <v>BIRF 3921</v>
          </cell>
          <cell r="B64">
            <v>6.447587190000001</v>
          </cell>
          <cell r="E64">
            <v>6.447587190000001</v>
          </cell>
        </row>
        <row r="65">
          <cell r="A65" t="str">
            <v>BIRF 3927</v>
          </cell>
          <cell r="B65">
            <v>1.4013238100000001</v>
          </cell>
          <cell r="E65">
            <v>1.4013238100000001</v>
          </cell>
        </row>
        <row r="66">
          <cell r="A66" t="str">
            <v>BIRF 3960</v>
          </cell>
          <cell r="B66">
            <v>1.1284000000000001</v>
          </cell>
          <cell r="E66">
            <v>1.1284000000000001</v>
          </cell>
        </row>
        <row r="67">
          <cell r="A67" t="str">
            <v>BIRF 3971</v>
          </cell>
          <cell r="C67">
            <v>5.9071754400000005</v>
          </cell>
          <cell r="E67">
            <v>5.9071754400000005</v>
          </cell>
        </row>
        <row r="68">
          <cell r="A68" t="str">
            <v>BIRF 4085</v>
          </cell>
          <cell r="B68">
            <v>0.34183825000000001</v>
          </cell>
          <cell r="E68">
            <v>0.34183825000000001</v>
          </cell>
        </row>
        <row r="69">
          <cell r="A69" t="str">
            <v>BIRF 4131</v>
          </cell>
          <cell r="B69">
            <v>1</v>
          </cell>
          <cell r="E69">
            <v>1</v>
          </cell>
        </row>
        <row r="70">
          <cell r="A70" t="str">
            <v>BIRF 4163</v>
          </cell>
          <cell r="D70">
            <v>6.0148987400000005</v>
          </cell>
          <cell r="E70">
            <v>6.0148987400000005</v>
          </cell>
        </row>
        <row r="71">
          <cell r="A71" t="str">
            <v>BIRF 4168</v>
          </cell>
          <cell r="D71">
            <v>0.74906156999999995</v>
          </cell>
          <cell r="E71">
            <v>0.74906156999999995</v>
          </cell>
        </row>
        <row r="72">
          <cell r="A72" t="str">
            <v>BIRF 4218</v>
          </cell>
          <cell r="C72">
            <v>2.4998999999999998</v>
          </cell>
          <cell r="E72">
            <v>2.4998999999999998</v>
          </cell>
        </row>
        <row r="73">
          <cell r="A73" t="str">
            <v>BIRF 4219</v>
          </cell>
          <cell r="C73">
            <v>3.75</v>
          </cell>
          <cell r="E73">
            <v>3.75</v>
          </cell>
        </row>
        <row r="74">
          <cell r="A74" t="str">
            <v>BIRF 4220</v>
          </cell>
          <cell r="C74">
            <v>1.7499</v>
          </cell>
          <cell r="E74">
            <v>1.7499</v>
          </cell>
        </row>
        <row r="75">
          <cell r="A75" t="str">
            <v>BIRF 4221</v>
          </cell>
          <cell r="C75">
            <v>5</v>
          </cell>
          <cell r="E75">
            <v>5</v>
          </cell>
        </row>
        <row r="76">
          <cell r="A76" t="str">
            <v>BIRF 4281</v>
          </cell>
          <cell r="B76">
            <v>0.28915773</v>
          </cell>
          <cell r="E76">
            <v>0.28915773</v>
          </cell>
        </row>
        <row r="77">
          <cell r="A77" t="str">
            <v>BIRF 4295</v>
          </cell>
          <cell r="C77">
            <v>18.7539646</v>
          </cell>
          <cell r="E77">
            <v>18.7539646</v>
          </cell>
        </row>
        <row r="78">
          <cell r="A78" t="str">
            <v>BIRF 4313</v>
          </cell>
          <cell r="C78">
            <v>5.9256000000000002</v>
          </cell>
          <cell r="E78">
            <v>5.9256000000000002</v>
          </cell>
        </row>
        <row r="79">
          <cell r="A79" t="str">
            <v>BIRF 4314</v>
          </cell>
          <cell r="C79">
            <v>0.1230542</v>
          </cell>
          <cell r="E79">
            <v>0.1230542</v>
          </cell>
        </row>
        <row r="80">
          <cell r="A80" t="str">
            <v>BIRF 4398</v>
          </cell>
          <cell r="B80">
            <v>2.2892915299999999</v>
          </cell>
          <cell r="E80">
            <v>2.2892915299999999</v>
          </cell>
        </row>
        <row r="81">
          <cell r="A81" t="str">
            <v>BIRF 4405-1</v>
          </cell>
          <cell r="B81">
            <v>0</v>
          </cell>
          <cell r="E81">
            <v>0</v>
          </cell>
        </row>
        <row r="82">
          <cell r="A82" t="str">
            <v>BIRF 4459</v>
          </cell>
          <cell r="B82">
            <v>0.5</v>
          </cell>
          <cell r="E82">
            <v>0.5</v>
          </cell>
        </row>
        <row r="83">
          <cell r="A83" t="str">
            <v>BIRF 4472</v>
          </cell>
          <cell r="D83">
            <v>1.6000000000000001E-3</v>
          </cell>
          <cell r="E83">
            <v>1.6000000000000001E-3</v>
          </cell>
        </row>
        <row r="84">
          <cell r="A84" t="str">
            <v>BIRF 4578</v>
          </cell>
          <cell r="B84">
            <v>0</v>
          </cell>
          <cell r="E84">
            <v>0</v>
          </cell>
        </row>
        <row r="85">
          <cell r="A85" t="str">
            <v>BIRF 4580</v>
          </cell>
          <cell r="D85">
            <v>0</v>
          </cell>
          <cell r="E85">
            <v>0</v>
          </cell>
        </row>
        <row r="86">
          <cell r="A86" t="str">
            <v>BIRF 4585</v>
          </cell>
          <cell r="B86">
            <v>0</v>
          </cell>
          <cell r="E86">
            <v>0</v>
          </cell>
        </row>
        <row r="87">
          <cell r="A87" t="str">
            <v>BIRF 4586</v>
          </cell>
          <cell r="B87">
            <v>0</v>
          </cell>
          <cell r="E87">
            <v>0</v>
          </cell>
        </row>
        <row r="88">
          <cell r="A88" t="str">
            <v>BIRF 4640</v>
          </cell>
          <cell r="B88">
            <v>0</v>
          </cell>
          <cell r="E88">
            <v>0</v>
          </cell>
        </row>
        <row r="89">
          <cell r="A89" t="str">
            <v>BIRF 7157</v>
          </cell>
          <cell r="B89">
            <v>0</v>
          </cell>
          <cell r="E89">
            <v>0</v>
          </cell>
        </row>
        <row r="90">
          <cell r="A90" t="str">
            <v>BIRF 7199</v>
          </cell>
          <cell r="B90">
            <v>0</v>
          </cell>
          <cell r="E90">
            <v>0</v>
          </cell>
        </row>
        <row r="91">
          <cell r="A91" t="str">
            <v>BNA/ANDE</v>
          </cell>
          <cell r="B91">
            <v>60.464159000000002</v>
          </cell>
          <cell r="E91">
            <v>60.464159000000002</v>
          </cell>
        </row>
        <row r="92">
          <cell r="A92" t="str">
            <v>BNA/ATC</v>
          </cell>
          <cell r="C92">
            <v>0.27286049163661197</v>
          </cell>
          <cell r="E92">
            <v>0.27286049163661197</v>
          </cell>
        </row>
        <row r="93">
          <cell r="A93" t="str">
            <v>BNA/PAMI</v>
          </cell>
          <cell r="B93">
            <v>1.4694549619005661</v>
          </cell>
          <cell r="C93">
            <v>1.4694549619005661</v>
          </cell>
          <cell r="D93">
            <v>1.4694549619005661</v>
          </cell>
          <cell r="E93">
            <v>4.4083648857016984</v>
          </cell>
        </row>
        <row r="94">
          <cell r="A94" t="str">
            <v>BNA/PROVLP</v>
          </cell>
          <cell r="B94">
            <v>0</v>
          </cell>
          <cell r="E94">
            <v>0</v>
          </cell>
        </row>
        <row r="95">
          <cell r="A95" t="str">
            <v>BNA/PROVLR</v>
          </cell>
          <cell r="B95">
            <v>0.16384299999999999</v>
          </cell>
          <cell r="E95">
            <v>0.16384299999999999</v>
          </cell>
        </row>
        <row r="96">
          <cell r="A96" t="str">
            <v>BNA/REST</v>
          </cell>
          <cell r="D96">
            <v>41.201168793953002</v>
          </cell>
          <cell r="E96">
            <v>41.201168793953002</v>
          </cell>
        </row>
        <row r="97">
          <cell r="A97" t="str">
            <v>BNA/SALUD</v>
          </cell>
          <cell r="D97">
            <v>6.3536558181818226</v>
          </cell>
          <cell r="E97">
            <v>6.3536558181818226</v>
          </cell>
        </row>
        <row r="98">
          <cell r="A98" t="str">
            <v>BNA/TESORO/BCO</v>
          </cell>
          <cell r="B98">
            <v>0.57523065078832603</v>
          </cell>
          <cell r="C98">
            <v>8.9589279090909107E-2</v>
          </cell>
          <cell r="E98">
            <v>0.66481992987923511</v>
          </cell>
        </row>
        <row r="99">
          <cell r="A99" t="str">
            <v>BNLH/PROVMI</v>
          </cell>
          <cell r="C99">
            <v>0.32500000000000001</v>
          </cell>
          <cell r="E99">
            <v>0.32500000000000001</v>
          </cell>
        </row>
        <row r="100">
          <cell r="A100" t="str">
            <v>BOGAR</v>
          </cell>
          <cell r="B100">
            <v>0</v>
          </cell>
          <cell r="C100">
            <v>0</v>
          </cell>
          <cell r="D100">
            <v>0</v>
          </cell>
          <cell r="E100">
            <v>0</v>
          </cell>
        </row>
        <row r="101">
          <cell r="A101" t="str">
            <v>BONOS/PROVSJ</v>
          </cell>
          <cell r="D101">
            <v>56.781617635061266</v>
          </cell>
          <cell r="E101">
            <v>56.781617635061266</v>
          </cell>
        </row>
        <row r="102">
          <cell r="A102" t="str">
            <v>BP05/B400</v>
          </cell>
          <cell r="C102">
            <v>0</v>
          </cell>
          <cell r="D102">
            <v>0</v>
          </cell>
          <cell r="E102">
            <v>0</v>
          </cell>
        </row>
        <row r="103">
          <cell r="A103" t="str">
            <v>BP06/B450-Fid1</v>
          </cell>
          <cell r="C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BP06/E580</v>
          </cell>
          <cell r="B106">
            <v>0</v>
          </cell>
          <cell r="C106">
            <v>0</v>
          </cell>
          <cell r="D106">
            <v>0.91522595534126294</v>
          </cell>
          <cell r="E106">
            <v>0.91522595534126294</v>
          </cell>
        </row>
        <row r="107">
          <cell r="A107" t="str">
            <v>BP07/B450</v>
          </cell>
          <cell r="B107">
            <v>0</v>
          </cell>
          <cell r="C107">
            <v>0</v>
          </cell>
          <cell r="E107">
            <v>0</v>
          </cell>
        </row>
        <row r="108">
          <cell r="A108" t="str">
            <v>BRA/TESORO</v>
          </cell>
          <cell r="C108">
            <v>0.15316454000000002</v>
          </cell>
          <cell r="E108">
            <v>0.15316454000000002</v>
          </cell>
        </row>
        <row r="109">
          <cell r="A109" t="str">
            <v>BRA/YACYRETA</v>
          </cell>
          <cell r="B109">
            <v>0.37690336000000002</v>
          </cell>
          <cell r="C109">
            <v>0.9121705699999999</v>
          </cell>
          <cell r="D109">
            <v>0.15270242000000001</v>
          </cell>
          <cell r="E109">
            <v>1.4417763499999998</v>
          </cell>
        </row>
        <row r="110">
          <cell r="A110" t="str">
            <v>BT03Flot</v>
          </cell>
          <cell r="B110">
            <v>0.05</v>
          </cell>
          <cell r="E110">
            <v>0.05</v>
          </cell>
        </row>
        <row r="111">
          <cell r="A111" t="str">
            <v>BT05</v>
          </cell>
          <cell r="C111">
            <v>0</v>
          </cell>
          <cell r="E111">
            <v>0</v>
          </cell>
        </row>
        <row r="112">
          <cell r="A112" t="str">
            <v>BT06</v>
          </cell>
          <cell r="C112">
            <v>0</v>
          </cell>
          <cell r="E112">
            <v>0</v>
          </cell>
        </row>
        <row r="113">
          <cell r="A113" t="str">
            <v>CHINA/EJERCITO</v>
          </cell>
          <cell r="D113">
            <v>0.33333334999999997</v>
          </cell>
          <cell r="E113">
            <v>0.33333334999999997</v>
          </cell>
        </row>
        <row r="114">
          <cell r="A114" t="str">
            <v>CITILA/RELEXT</v>
          </cell>
          <cell r="B114">
            <v>3.4522699999999999E-3</v>
          </cell>
          <cell r="C114">
            <v>3.1875700000000002E-3</v>
          </cell>
          <cell r="D114">
            <v>3.4899000000000002E-3</v>
          </cell>
          <cell r="E114">
            <v>1.012974E-2</v>
          </cell>
        </row>
        <row r="115">
          <cell r="A115" t="str">
            <v>CLPARIS</v>
          </cell>
          <cell r="C115">
            <v>130.06028409669068</v>
          </cell>
          <cell r="D115">
            <v>0</v>
          </cell>
          <cell r="E115">
            <v>130.06028409669068</v>
          </cell>
        </row>
        <row r="116">
          <cell r="A116" t="str">
            <v>DBF/CONEA</v>
          </cell>
          <cell r="D116">
            <v>4.5463710359408003</v>
          </cell>
          <cell r="E116">
            <v>4.5463710359408003</v>
          </cell>
        </row>
        <row r="117">
          <cell r="A117" t="str">
            <v>DISD</v>
          </cell>
          <cell r="C117">
            <v>0</v>
          </cell>
          <cell r="E117">
            <v>0</v>
          </cell>
        </row>
        <row r="118">
          <cell r="A118" t="str">
            <v>DISDDM</v>
          </cell>
          <cell r="C118">
            <v>0</v>
          </cell>
          <cell r="E118">
            <v>0</v>
          </cell>
        </row>
        <row r="119">
          <cell r="A119" t="str">
            <v>EEUU/TESORO</v>
          </cell>
          <cell r="D119">
            <v>0</v>
          </cell>
          <cell r="E119">
            <v>0</v>
          </cell>
        </row>
        <row r="120">
          <cell r="A120" t="str">
            <v>EIB/VIALIDAD</v>
          </cell>
          <cell r="D120">
            <v>1.18133942</v>
          </cell>
          <cell r="E120">
            <v>1.18133942</v>
          </cell>
        </row>
        <row r="121">
          <cell r="A121" t="str">
            <v>EL/DEM-55</v>
          </cell>
          <cell r="C121">
            <v>0</v>
          </cell>
          <cell r="E121">
            <v>0</v>
          </cell>
        </row>
        <row r="122">
          <cell r="A122" t="str">
            <v>EL/DEM-72</v>
          </cell>
          <cell r="B122">
            <v>0</v>
          </cell>
          <cell r="E122">
            <v>0</v>
          </cell>
        </row>
        <row r="123">
          <cell r="A123" t="str">
            <v>EL/DEM-86</v>
          </cell>
          <cell r="C123">
            <v>0</v>
          </cell>
          <cell r="E123">
            <v>0</v>
          </cell>
        </row>
        <row r="124">
          <cell r="A124" t="str">
            <v>EL/EUR-104</v>
          </cell>
          <cell r="D124">
            <v>497.45056585001896</v>
          </cell>
          <cell r="E124">
            <v>497.45056585001896</v>
          </cell>
        </row>
        <row r="125">
          <cell r="A125" t="str">
            <v>EL/EUR-106</v>
          </cell>
          <cell r="D125">
            <v>248.72528292500903</v>
          </cell>
          <cell r="E125">
            <v>248.72528292500903</v>
          </cell>
        </row>
        <row r="126">
          <cell r="A126" t="str">
            <v>EL/EUR-109</v>
          </cell>
          <cell r="B126">
            <v>621.81320731252299</v>
          </cell>
          <cell r="E126">
            <v>621.81320731252299</v>
          </cell>
        </row>
        <row r="127">
          <cell r="A127" t="str">
            <v>EL/ITL-77</v>
          </cell>
          <cell r="B127">
            <v>0</v>
          </cell>
          <cell r="E127">
            <v>0</v>
          </cell>
        </row>
        <row r="128">
          <cell r="A128" t="str">
            <v>EL/USD-79</v>
          </cell>
          <cell r="B128">
            <v>0</v>
          </cell>
          <cell r="E128">
            <v>0</v>
          </cell>
        </row>
        <row r="129">
          <cell r="A129" t="str">
            <v>EN/YACYRETA</v>
          </cell>
          <cell r="C129">
            <v>0.39573040999999998</v>
          </cell>
          <cell r="D129">
            <v>5.1610099999999999E-2</v>
          </cell>
          <cell r="E129">
            <v>0.44734050999999997</v>
          </cell>
        </row>
        <row r="130">
          <cell r="A130" t="str">
            <v>EXIMUS/YACYRETA</v>
          </cell>
          <cell r="C130">
            <v>11.608162530000001</v>
          </cell>
          <cell r="E130">
            <v>11.608162530000001</v>
          </cell>
        </row>
        <row r="131">
          <cell r="A131" t="str">
            <v>FERRO</v>
          </cell>
          <cell r="B131">
            <v>0</v>
          </cell>
          <cell r="E131">
            <v>0</v>
          </cell>
        </row>
        <row r="132">
          <cell r="A132" t="str">
            <v>FIDA 225</v>
          </cell>
          <cell r="D132">
            <v>0.45182378854625604</v>
          </cell>
          <cell r="E132">
            <v>0.45182378854625604</v>
          </cell>
        </row>
        <row r="133">
          <cell r="A133" t="str">
            <v>FIDA 417</v>
          </cell>
          <cell r="D133">
            <v>5.1386343612334802E-2</v>
          </cell>
          <cell r="E133">
            <v>5.1386343612334802E-2</v>
          </cell>
        </row>
        <row r="134">
          <cell r="A134" t="str">
            <v>FIDA 514</v>
          </cell>
          <cell r="D134">
            <v>2.8472834067547702E-5</v>
          </cell>
          <cell r="E134">
            <v>2.8472834067547702E-5</v>
          </cell>
        </row>
        <row r="135">
          <cell r="A135" t="str">
            <v>FKUW/PROVSF</v>
          </cell>
          <cell r="D135">
            <v>1.0770191316146498</v>
          </cell>
          <cell r="E135">
            <v>1.0770191316146498</v>
          </cell>
        </row>
        <row r="136">
          <cell r="A136" t="str">
            <v>FMI 2000</v>
          </cell>
          <cell r="C136">
            <v>0</v>
          </cell>
          <cell r="D136">
            <v>291.45190895741598</v>
          </cell>
          <cell r="E136">
            <v>291.45190895741598</v>
          </cell>
        </row>
        <row r="137">
          <cell r="A137" t="str">
            <v>FMI 2000/SRF</v>
          </cell>
          <cell r="B137">
            <v>140.32856093979402</v>
          </cell>
          <cell r="C137">
            <v>140.32856093979402</v>
          </cell>
          <cell r="D137">
            <v>140.32856093979402</v>
          </cell>
          <cell r="E137">
            <v>420.98568281938208</v>
          </cell>
        </row>
        <row r="138">
          <cell r="A138" t="str">
            <v>FMI 2003</v>
          </cell>
          <cell r="C138">
            <v>0</v>
          </cell>
          <cell r="E138">
            <v>0</v>
          </cell>
        </row>
        <row r="139">
          <cell r="A139" t="str">
            <v>FMI 2003 II</v>
          </cell>
          <cell r="C139">
            <v>0</v>
          </cell>
          <cell r="E139">
            <v>0</v>
          </cell>
        </row>
        <row r="140">
          <cell r="A140" t="str">
            <v>FMI 92</v>
          </cell>
          <cell r="B140">
            <v>94.046744493392097</v>
          </cell>
          <cell r="C140">
            <v>0</v>
          </cell>
          <cell r="D140">
            <v>31.3488737151248</v>
          </cell>
          <cell r="E140">
            <v>125.39561820851689</v>
          </cell>
        </row>
        <row r="141">
          <cell r="A141" t="str">
            <v>FON/TESORO</v>
          </cell>
          <cell r="B141">
            <v>0.80051753438443496</v>
          </cell>
          <cell r="C141">
            <v>0.89892259308956701</v>
          </cell>
          <cell r="D141">
            <v>1.832118557531029</v>
          </cell>
          <cell r="E141">
            <v>3.5315586850050309</v>
          </cell>
        </row>
        <row r="142">
          <cell r="A142" t="str">
            <v>FONP 06/94</v>
          </cell>
          <cell r="B142">
            <v>0</v>
          </cell>
          <cell r="E142">
            <v>0</v>
          </cell>
        </row>
        <row r="143">
          <cell r="A143" t="str">
            <v>FONP 10/96</v>
          </cell>
          <cell r="C143">
            <v>0</v>
          </cell>
          <cell r="E143">
            <v>0</v>
          </cell>
        </row>
        <row r="144">
          <cell r="A144" t="str">
            <v>FUB/RELEXT</v>
          </cell>
          <cell r="B144">
            <v>1.75742E-3</v>
          </cell>
          <cell r="C144">
            <v>1.03779E-3</v>
          </cell>
          <cell r="D144">
            <v>2.2610500000000001E-3</v>
          </cell>
          <cell r="E144">
            <v>5.0562599999999999E-3</v>
          </cell>
        </row>
        <row r="145">
          <cell r="A145" t="str">
            <v>HISP/VIALIDAD</v>
          </cell>
          <cell r="D145">
            <v>0.34592285</v>
          </cell>
          <cell r="E145">
            <v>0.34592285</v>
          </cell>
        </row>
        <row r="146">
          <cell r="A146" t="str">
            <v>ICE/BANADE</v>
          </cell>
          <cell r="D146">
            <v>0.92688078000000007</v>
          </cell>
          <cell r="E146">
            <v>0.92688078000000007</v>
          </cell>
        </row>
        <row r="147">
          <cell r="A147" t="str">
            <v>ICE/CORTE</v>
          </cell>
          <cell r="B147">
            <v>0</v>
          </cell>
          <cell r="E147">
            <v>0</v>
          </cell>
        </row>
        <row r="148">
          <cell r="A148" t="str">
            <v>ICE/MCBA</v>
          </cell>
          <cell r="D148">
            <v>0.35395259000000001</v>
          </cell>
          <cell r="E148">
            <v>0.35395259000000001</v>
          </cell>
        </row>
        <row r="149">
          <cell r="A149" t="str">
            <v>ICE/PREFEC</v>
          </cell>
          <cell r="D149">
            <v>0</v>
          </cell>
          <cell r="E149">
            <v>0</v>
          </cell>
        </row>
        <row r="150">
          <cell r="A150" t="str">
            <v>ICE/PROVCB</v>
          </cell>
          <cell r="B150">
            <v>0</v>
          </cell>
          <cell r="E150">
            <v>0</v>
          </cell>
        </row>
        <row r="151">
          <cell r="A151" t="str">
            <v>ICE/SALUD</v>
          </cell>
          <cell r="C151">
            <v>0</v>
          </cell>
          <cell r="E151">
            <v>0</v>
          </cell>
        </row>
        <row r="152">
          <cell r="A152" t="str">
            <v>ICO/CBA</v>
          </cell>
          <cell r="B152">
            <v>0</v>
          </cell>
          <cell r="E152">
            <v>0</v>
          </cell>
        </row>
        <row r="153">
          <cell r="A153" t="str">
            <v>ICO/SALUD</v>
          </cell>
          <cell r="B153">
            <v>0</v>
          </cell>
          <cell r="E153">
            <v>0</v>
          </cell>
        </row>
        <row r="154">
          <cell r="A154" t="str">
            <v>IRB/RELEXT</v>
          </cell>
          <cell r="D154">
            <v>3.4973635120009901E-3</v>
          </cell>
          <cell r="E154">
            <v>3.4973635120009901E-3</v>
          </cell>
        </row>
        <row r="155">
          <cell r="A155" t="str">
            <v>JBIC/HIDRONOR</v>
          </cell>
          <cell r="C155">
            <v>2.4187636363636398</v>
          </cell>
          <cell r="E155">
            <v>2.4187636363636398</v>
          </cell>
        </row>
        <row r="156">
          <cell r="A156" t="str">
            <v>JBIC/TESORO</v>
          </cell>
          <cell r="B156">
            <v>71.524636363636333</v>
          </cell>
          <cell r="E156">
            <v>71.524636363636333</v>
          </cell>
        </row>
        <row r="157">
          <cell r="A157" t="str">
            <v>JBIC/YACYRETA</v>
          </cell>
          <cell r="C157">
            <v>3.8513625818181803</v>
          </cell>
          <cell r="D157">
            <v>10.215881818181799</v>
          </cell>
          <cell r="E157">
            <v>14.067244399999979</v>
          </cell>
        </row>
        <row r="158">
          <cell r="A158" t="str">
            <v>KFW/INTI</v>
          </cell>
          <cell r="D158">
            <v>0.29430189031215037</v>
          </cell>
          <cell r="E158">
            <v>0.29430189031215037</v>
          </cell>
        </row>
        <row r="159">
          <cell r="A159" t="str">
            <v>KFW/YACYRETA</v>
          </cell>
          <cell r="C159">
            <v>0.35306358661858001</v>
          </cell>
          <cell r="E159">
            <v>0.35306358661858001</v>
          </cell>
        </row>
        <row r="160">
          <cell r="A160" t="str">
            <v>MEDIO/BANADE</v>
          </cell>
          <cell r="B160">
            <v>4.7890355925879904</v>
          </cell>
          <cell r="C160">
            <v>2.2414534137545101</v>
          </cell>
          <cell r="D160">
            <v>2.06766703146375</v>
          </cell>
          <cell r="E160">
            <v>9.0981560378062518</v>
          </cell>
        </row>
        <row r="161">
          <cell r="A161" t="str">
            <v>MEDIO/BCRA</v>
          </cell>
          <cell r="B161">
            <v>1.4385553799999999</v>
          </cell>
          <cell r="E161">
            <v>1.4385553799999999</v>
          </cell>
        </row>
        <row r="162">
          <cell r="A162" t="str">
            <v>MEDIO/HIDRONOR</v>
          </cell>
          <cell r="B162">
            <v>6.7370899141897797E-2</v>
          </cell>
          <cell r="E162">
            <v>6.7370899141897797E-2</v>
          </cell>
        </row>
        <row r="163">
          <cell r="A163" t="str">
            <v>MEDIO/JUSTICIA</v>
          </cell>
          <cell r="C163">
            <v>5.6662050000000005E-2</v>
          </cell>
          <cell r="E163">
            <v>5.6662050000000005E-2</v>
          </cell>
        </row>
        <row r="164">
          <cell r="A164" t="str">
            <v>MEDIO/NASA</v>
          </cell>
          <cell r="C164">
            <v>0.24820787215520498</v>
          </cell>
          <cell r="E164">
            <v>0.24820787215520498</v>
          </cell>
        </row>
        <row r="165">
          <cell r="A165" t="str">
            <v>MEDIO/PROVBA</v>
          </cell>
          <cell r="D165">
            <v>0.49045932097997802</v>
          </cell>
          <cell r="E165">
            <v>0.49045932097997802</v>
          </cell>
        </row>
        <row r="166">
          <cell r="A166" t="str">
            <v>MEDIO/SALUD</v>
          </cell>
          <cell r="C166">
            <v>0.59457552543215997</v>
          </cell>
          <cell r="E166">
            <v>0.59457552543215997</v>
          </cell>
        </row>
        <row r="167">
          <cell r="A167" t="str">
            <v>OCMO</v>
          </cell>
          <cell r="C167">
            <v>0.28523061779265702</v>
          </cell>
          <cell r="E167">
            <v>0.28523061779265702</v>
          </cell>
        </row>
        <row r="168">
          <cell r="A168" t="str">
            <v>P BG01/03</v>
          </cell>
          <cell r="B168">
            <v>0</v>
          </cell>
          <cell r="C168">
            <v>0</v>
          </cell>
          <cell r="D168">
            <v>0</v>
          </cell>
          <cell r="E168">
            <v>0</v>
          </cell>
        </row>
        <row r="169">
          <cell r="A169" t="str">
            <v>P BG04/06</v>
          </cell>
          <cell r="B169">
            <v>0</v>
          </cell>
          <cell r="C169">
            <v>0</v>
          </cell>
          <cell r="D169">
            <v>0</v>
          </cell>
          <cell r="E169">
            <v>0</v>
          </cell>
        </row>
        <row r="170">
          <cell r="A170" t="str">
            <v>P BG05/17</v>
          </cell>
          <cell r="B170">
            <v>0</v>
          </cell>
          <cell r="C170">
            <v>0</v>
          </cell>
          <cell r="D170">
            <v>0</v>
          </cell>
          <cell r="E170">
            <v>0</v>
          </cell>
        </row>
        <row r="171">
          <cell r="A171" t="str">
            <v>P BG06/27</v>
          </cell>
          <cell r="B171">
            <v>0</v>
          </cell>
          <cell r="C171">
            <v>0</v>
          </cell>
          <cell r="D171">
            <v>0</v>
          </cell>
          <cell r="E171">
            <v>0</v>
          </cell>
        </row>
        <row r="172">
          <cell r="A172" t="str">
            <v>P BG07/05</v>
          </cell>
          <cell r="B172">
            <v>0</v>
          </cell>
          <cell r="C172">
            <v>0</v>
          </cell>
          <cell r="D172">
            <v>0</v>
          </cell>
          <cell r="E172">
            <v>0</v>
          </cell>
        </row>
        <row r="173">
          <cell r="A173" t="str">
            <v>P BG08/19</v>
          </cell>
          <cell r="B173">
            <v>0</v>
          </cell>
          <cell r="C173">
            <v>0</v>
          </cell>
          <cell r="D173">
            <v>0</v>
          </cell>
          <cell r="E173">
            <v>0</v>
          </cell>
        </row>
        <row r="174">
          <cell r="A174" t="str">
            <v>P BG09/09</v>
          </cell>
          <cell r="B174">
            <v>0</v>
          </cell>
          <cell r="C174">
            <v>0</v>
          </cell>
          <cell r="D174">
            <v>0</v>
          </cell>
          <cell r="E174">
            <v>0</v>
          </cell>
        </row>
        <row r="175">
          <cell r="A175" t="str">
            <v>P BG10/20</v>
          </cell>
          <cell r="B175">
            <v>0</v>
          </cell>
          <cell r="C175">
            <v>0</v>
          </cell>
          <cell r="D175">
            <v>0</v>
          </cell>
          <cell r="E175">
            <v>0</v>
          </cell>
        </row>
        <row r="176">
          <cell r="A176" t="str">
            <v>P BG11/10</v>
          </cell>
          <cell r="B176">
            <v>0</v>
          </cell>
          <cell r="C176">
            <v>0</v>
          </cell>
          <cell r="D176">
            <v>0</v>
          </cell>
          <cell r="E176">
            <v>0</v>
          </cell>
        </row>
        <row r="177">
          <cell r="A177" t="str">
            <v>P BG12/15</v>
          </cell>
          <cell r="B177">
            <v>0</v>
          </cell>
          <cell r="C177">
            <v>0</v>
          </cell>
          <cell r="D177">
            <v>0</v>
          </cell>
          <cell r="E177">
            <v>0</v>
          </cell>
        </row>
        <row r="178">
          <cell r="A178" t="str">
            <v>P BG13/30</v>
          </cell>
          <cell r="B178">
            <v>0</v>
          </cell>
          <cell r="C178">
            <v>0</v>
          </cell>
          <cell r="D178">
            <v>0</v>
          </cell>
          <cell r="E178">
            <v>0</v>
          </cell>
        </row>
        <row r="179">
          <cell r="A179" t="str">
            <v>P BG14/31</v>
          </cell>
          <cell r="B179">
            <v>0</v>
          </cell>
          <cell r="C179">
            <v>0</v>
          </cell>
          <cell r="D179">
            <v>0</v>
          </cell>
          <cell r="E179">
            <v>0</v>
          </cell>
        </row>
        <row r="180">
          <cell r="A180" t="str">
            <v>P BG15/12</v>
          </cell>
          <cell r="B180">
            <v>0</v>
          </cell>
          <cell r="C180">
            <v>0</v>
          </cell>
          <cell r="D180">
            <v>0</v>
          </cell>
          <cell r="E180">
            <v>0</v>
          </cell>
        </row>
        <row r="181">
          <cell r="A181" t="str">
            <v>P BG16/08$</v>
          </cell>
          <cell r="B181">
            <v>0</v>
          </cell>
          <cell r="C181">
            <v>0</v>
          </cell>
          <cell r="D181">
            <v>0</v>
          </cell>
          <cell r="E181">
            <v>0</v>
          </cell>
        </row>
        <row r="182">
          <cell r="A182" t="str">
            <v>P BG17/08</v>
          </cell>
          <cell r="B182">
            <v>0</v>
          </cell>
          <cell r="C182">
            <v>0</v>
          </cell>
          <cell r="D182">
            <v>0</v>
          </cell>
          <cell r="E182">
            <v>0</v>
          </cell>
        </row>
        <row r="183">
          <cell r="A183" t="str">
            <v>P BIHD</v>
          </cell>
          <cell r="B183">
            <v>0</v>
          </cell>
          <cell r="C183">
            <v>0</v>
          </cell>
          <cell r="D183">
            <v>3.71991103333496E-3</v>
          </cell>
          <cell r="E183">
            <v>3.71991103333496E-3</v>
          </cell>
        </row>
        <row r="184">
          <cell r="A184" t="str">
            <v>P BP02/B300</v>
          </cell>
          <cell r="B184">
            <v>0</v>
          </cell>
          <cell r="C184">
            <v>0</v>
          </cell>
          <cell r="D184">
            <v>0</v>
          </cell>
          <cell r="E184">
            <v>0</v>
          </cell>
        </row>
        <row r="185">
          <cell r="A185" t="str">
            <v>P BP02/E330</v>
          </cell>
          <cell r="B185">
            <v>0</v>
          </cell>
          <cell r="C185">
            <v>0</v>
          </cell>
          <cell r="D185">
            <v>0</v>
          </cell>
          <cell r="E185">
            <v>0</v>
          </cell>
        </row>
        <row r="186">
          <cell r="A186" t="str">
            <v>P BP02/E400</v>
          </cell>
          <cell r="B186">
            <v>0</v>
          </cell>
          <cell r="C186">
            <v>0</v>
          </cell>
          <cell r="D186">
            <v>0</v>
          </cell>
          <cell r="E186">
            <v>0</v>
          </cell>
        </row>
        <row r="187">
          <cell r="A187" t="str">
            <v>P BP02/E580</v>
          </cell>
          <cell r="B187">
            <v>0</v>
          </cell>
          <cell r="C187">
            <v>0</v>
          </cell>
          <cell r="D187">
            <v>0</v>
          </cell>
          <cell r="E187">
            <v>0</v>
          </cell>
        </row>
        <row r="188">
          <cell r="A188" t="str">
            <v>P BP02/E580-II</v>
          </cell>
          <cell r="B188">
            <v>0</v>
          </cell>
          <cell r="C188">
            <v>0</v>
          </cell>
          <cell r="D188">
            <v>0</v>
          </cell>
          <cell r="E188">
            <v>0</v>
          </cell>
        </row>
        <row r="189">
          <cell r="A189" t="str">
            <v>P BP03/B405 (Radar I)</v>
          </cell>
          <cell r="B189">
            <v>0</v>
          </cell>
          <cell r="C189">
            <v>0</v>
          </cell>
          <cell r="D189">
            <v>0</v>
          </cell>
          <cell r="E189">
            <v>0</v>
          </cell>
        </row>
        <row r="190">
          <cell r="A190" t="str">
            <v>P BP03/B405 (Radar II)</v>
          </cell>
          <cell r="B190">
            <v>0</v>
          </cell>
          <cell r="C190">
            <v>0</v>
          </cell>
          <cell r="D190">
            <v>0</v>
          </cell>
          <cell r="E190">
            <v>0</v>
          </cell>
        </row>
        <row r="191">
          <cell r="A191" t="str">
            <v>P BP04/E435</v>
          </cell>
          <cell r="B191">
            <v>0</v>
          </cell>
          <cell r="C191">
            <v>0</v>
          </cell>
          <cell r="D191">
            <v>0</v>
          </cell>
          <cell r="E191">
            <v>0</v>
          </cell>
        </row>
        <row r="192">
          <cell r="A192" t="str">
            <v>P BP05/B400 (Hexagon IV)</v>
          </cell>
          <cell r="B192">
            <v>0</v>
          </cell>
          <cell r="C192">
            <v>0</v>
          </cell>
          <cell r="D192">
            <v>0</v>
          </cell>
          <cell r="E192">
            <v>0</v>
          </cell>
        </row>
        <row r="193">
          <cell r="A193" t="str">
            <v>P BP06/B450 (Radar III)</v>
          </cell>
          <cell r="B193">
            <v>0</v>
          </cell>
          <cell r="C193">
            <v>0</v>
          </cell>
          <cell r="D193">
            <v>0</v>
          </cell>
          <cell r="E193">
            <v>0</v>
          </cell>
        </row>
        <row r="194">
          <cell r="A194" t="str">
            <v>P BP06/B450 (Radar IV)</v>
          </cell>
          <cell r="B194">
            <v>0</v>
          </cell>
          <cell r="C194">
            <v>0</v>
          </cell>
          <cell r="D194">
            <v>0</v>
          </cell>
          <cell r="E194">
            <v>0</v>
          </cell>
        </row>
        <row r="195">
          <cell r="A195" t="str">
            <v>P BP06/E580</v>
          </cell>
          <cell r="B195">
            <v>0</v>
          </cell>
          <cell r="C195">
            <v>0</v>
          </cell>
          <cell r="D195">
            <v>0</v>
          </cell>
          <cell r="E195">
            <v>0</v>
          </cell>
        </row>
        <row r="196">
          <cell r="A196" t="str">
            <v>P BP07/B450 (Celtic I)</v>
          </cell>
          <cell r="B196">
            <v>0</v>
          </cell>
          <cell r="C196">
            <v>0</v>
          </cell>
          <cell r="D196">
            <v>0</v>
          </cell>
          <cell r="E196">
            <v>0</v>
          </cell>
        </row>
        <row r="197">
          <cell r="A197" t="str">
            <v>P BP07/B450 (Celtic II)</v>
          </cell>
          <cell r="B197">
            <v>0</v>
          </cell>
          <cell r="C197">
            <v>0</v>
          </cell>
          <cell r="D197">
            <v>0</v>
          </cell>
          <cell r="E197">
            <v>0</v>
          </cell>
        </row>
        <row r="198">
          <cell r="A198" t="str">
            <v>P BT02</v>
          </cell>
          <cell r="B198">
            <v>0</v>
          </cell>
          <cell r="C198">
            <v>0</v>
          </cell>
          <cell r="D198">
            <v>0</v>
          </cell>
          <cell r="E198">
            <v>0</v>
          </cell>
        </row>
        <row r="199">
          <cell r="A199" t="str">
            <v>P BT03</v>
          </cell>
          <cell r="B199">
            <v>0</v>
          </cell>
          <cell r="C199">
            <v>0</v>
          </cell>
          <cell r="D199">
            <v>0</v>
          </cell>
          <cell r="E199">
            <v>0</v>
          </cell>
        </row>
        <row r="200">
          <cell r="A200" t="str">
            <v>P BT03Flot</v>
          </cell>
          <cell r="B200">
            <v>0</v>
          </cell>
          <cell r="C200">
            <v>0</v>
          </cell>
          <cell r="D200">
            <v>0</v>
          </cell>
          <cell r="E200">
            <v>0</v>
          </cell>
        </row>
        <row r="201">
          <cell r="A201" t="str">
            <v>P BT04</v>
          </cell>
          <cell r="B201">
            <v>0</v>
          </cell>
          <cell r="C201">
            <v>0</v>
          </cell>
          <cell r="D201">
            <v>0</v>
          </cell>
          <cell r="E201">
            <v>0</v>
          </cell>
        </row>
        <row r="202">
          <cell r="A202" t="str">
            <v>P BT05</v>
          </cell>
          <cell r="B202">
            <v>0</v>
          </cell>
          <cell r="C202">
            <v>0</v>
          </cell>
          <cell r="D202">
            <v>0</v>
          </cell>
          <cell r="E202">
            <v>0</v>
          </cell>
        </row>
        <row r="203">
          <cell r="A203" t="str">
            <v>P BT06</v>
          </cell>
          <cell r="B203">
            <v>0</v>
          </cell>
          <cell r="C203">
            <v>0</v>
          </cell>
          <cell r="D203">
            <v>0</v>
          </cell>
          <cell r="E203">
            <v>0</v>
          </cell>
        </row>
        <row r="204">
          <cell r="A204" t="str">
            <v>P BT2006</v>
          </cell>
          <cell r="B204">
            <v>0</v>
          </cell>
          <cell r="C204">
            <v>0</v>
          </cell>
          <cell r="D204">
            <v>0</v>
          </cell>
          <cell r="E204">
            <v>0</v>
          </cell>
        </row>
        <row r="205">
          <cell r="A205" t="str">
            <v>P BT27</v>
          </cell>
          <cell r="B205">
            <v>0</v>
          </cell>
          <cell r="C205">
            <v>0</v>
          </cell>
          <cell r="D205">
            <v>0</v>
          </cell>
          <cell r="E205">
            <v>0</v>
          </cell>
        </row>
        <row r="206">
          <cell r="A206" t="str">
            <v>P BX92</v>
          </cell>
          <cell r="B206">
            <v>0</v>
          </cell>
          <cell r="C206">
            <v>0</v>
          </cell>
          <cell r="D206">
            <v>0</v>
          </cell>
          <cell r="E206">
            <v>0</v>
          </cell>
        </row>
        <row r="207">
          <cell r="A207" t="str">
            <v>P DC$</v>
          </cell>
          <cell r="B207">
            <v>0</v>
          </cell>
          <cell r="C207">
            <v>0</v>
          </cell>
          <cell r="D207">
            <v>0.33070961422341499</v>
          </cell>
          <cell r="E207">
            <v>0.33070961422341499</v>
          </cell>
        </row>
        <row r="208">
          <cell r="A208" t="str">
            <v>P EL/ARP-61</v>
          </cell>
          <cell r="B208">
            <v>0</v>
          </cell>
          <cell r="C208">
            <v>0</v>
          </cell>
          <cell r="D208">
            <v>0</v>
          </cell>
          <cell r="E208">
            <v>0</v>
          </cell>
        </row>
        <row r="209">
          <cell r="A209" t="str">
            <v>P EL/ARP-68</v>
          </cell>
          <cell r="B209">
            <v>0</v>
          </cell>
          <cell r="C209">
            <v>0</v>
          </cell>
          <cell r="D209">
            <v>0</v>
          </cell>
          <cell r="E209">
            <v>0</v>
          </cell>
        </row>
        <row r="210">
          <cell r="A210" t="str">
            <v>P EL/USD-74</v>
          </cell>
          <cell r="B210">
            <v>0</v>
          </cell>
          <cell r="C210">
            <v>0</v>
          </cell>
          <cell r="D210">
            <v>0</v>
          </cell>
          <cell r="E210">
            <v>0</v>
          </cell>
        </row>
        <row r="211">
          <cell r="A211" t="str">
            <v>P EL/USD-79</v>
          </cell>
          <cell r="B211">
            <v>0</v>
          </cell>
          <cell r="C211">
            <v>0</v>
          </cell>
          <cell r="D211">
            <v>0</v>
          </cell>
          <cell r="E211">
            <v>0</v>
          </cell>
        </row>
        <row r="212">
          <cell r="A212" t="str">
            <v>P EL/USD-91</v>
          </cell>
          <cell r="B212">
            <v>0</v>
          </cell>
          <cell r="C212">
            <v>0</v>
          </cell>
          <cell r="D212">
            <v>0</v>
          </cell>
          <cell r="E212">
            <v>0</v>
          </cell>
        </row>
        <row r="213">
          <cell r="A213" t="str">
            <v>P FRB</v>
          </cell>
          <cell r="B213">
            <v>0</v>
          </cell>
          <cell r="C213">
            <v>0</v>
          </cell>
          <cell r="D213">
            <v>0</v>
          </cell>
          <cell r="E213">
            <v>0</v>
          </cell>
        </row>
        <row r="214">
          <cell r="A214" t="str">
            <v>P PFIXSI (Hexagon II)</v>
          </cell>
          <cell r="B214">
            <v>0</v>
          </cell>
          <cell r="C214">
            <v>0</v>
          </cell>
          <cell r="D214">
            <v>0</v>
          </cell>
          <cell r="E214">
            <v>0</v>
          </cell>
        </row>
        <row r="215">
          <cell r="A215" t="str">
            <v>P PFIXSII (Hexagon III)</v>
          </cell>
          <cell r="B215">
            <v>0</v>
          </cell>
          <cell r="C215">
            <v>0</v>
          </cell>
          <cell r="D215">
            <v>0</v>
          </cell>
          <cell r="E215">
            <v>0</v>
          </cell>
        </row>
        <row r="216">
          <cell r="A216" t="str">
            <v>P PRE3</v>
          </cell>
          <cell r="B216">
            <v>0</v>
          </cell>
          <cell r="C216">
            <v>0</v>
          </cell>
          <cell r="D216">
            <v>0.29461658503857802</v>
          </cell>
          <cell r="E216">
            <v>0.29461658503857802</v>
          </cell>
        </row>
        <row r="217">
          <cell r="A217" t="str">
            <v>P PRE4</v>
          </cell>
          <cell r="B217">
            <v>0</v>
          </cell>
          <cell r="C217">
            <v>0</v>
          </cell>
          <cell r="D217">
            <v>6.1829945328944174</v>
          </cell>
          <cell r="E217">
            <v>6.1829945328944174</v>
          </cell>
        </row>
        <row r="218">
          <cell r="A218" t="str">
            <v>P PRO1</v>
          </cell>
          <cell r="B218">
            <v>0</v>
          </cell>
          <cell r="C218">
            <v>0</v>
          </cell>
          <cell r="D218">
            <v>2.32774550486414</v>
          </cell>
          <cell r="E218">
            <v>2.32774550486414</v>
          </cell>
        </row>
        <row r="219">
          <cell r="A219" t="str">
            <v>P PRO10</v>
          </cell>
          <cell r="B219">
            <v>0</v>
          </cell>
          <cell r="C219">
            <v>0</v>
          </cell>
          <cell r="D219">
            <v>0</v>
          </cell>
          <cell r="E219">
            <v>0</v>
          </cell>
        </row>
        <row r="220">
          <cell r="A220" t="str">
            <v>P PRO2</v>
          </cell>
          <cell r="B220">
            <v>0</v>
          </cell>
          <cell r="C220">
            <v>0</v>
          </cell>
          <cell r="D220">
            <v>1.4055830661478004</v>
          </cell>
          <cell r="E220">
            <v>1.4055830661478004</v>
          </cell>
        </row>
        <row r="221">
          <cell r="A221" t="str">
            <v>P PRO3</v>
          </cell>
          <cell r="B221">
            <v>0</v>
          </cell>
          <cell r="C221">
            <v>0</v>
          </cell>
          <cell r="D221">
            <v>4.3835860449513604E-3</v>
          </cell>
          <cell r="E221">
            <v>4.3835860449513604E-3</v>
          </cell>
        </row>
        <row r="222">
          <cell r="A222" t="str">
            <v>P PRO4</v>
          </cell>
          <cell r="B222">
            <v>0</v>
          </cell>
          <cell r="C222">
            <v>2.1077174655718158</v>
          </cell>
          <cell r="D222">
            <v>2.1261411524874747</v>
          </cell>
          <cell r="E222">
            <v>4.2338586180592905</v>
          </cell>
        </row>
        <row r="223">
          <cell r="A223" t="str">
            <v>P PRO5</v>
          </cell>
          <cell r="B223">
            <v>0</v>
          </cell>
          <cell r="C223">
            <v>0</v>
          </cell>
          <cell r="D223">
            <v>0</v>
          </cell>
          <cell r="E223">
            <v>0</v>
          </cell>
        </row>
        <row r="224">
          <cell r="A224" t="str">
            <v>P PRO6</v>
          </cell>
          <cell r="B224">
            <v>0</v>
          </cell>
          <cell r="C224">
            <v>0</v>
          </cell>
          <cell r="D224">
            <v>0</v>
          </cell>
          <cell r="E224">
            <v>0</v>
          </cell>
        </row>
        <row r="225">
          <cell r="A225" t="str">
            <v>P PRO9</v>
          </cell>
          <cell r="B225">
            <v>0</v>
          </cell>
          <cell r="C225">
            <v>0</v>
          </cell>
          <cell r="D225">
            <v>0</v>
          </cell>
          <cell r="E225">
            <v>0</v>
          </cell>
        </row>
        <row r="226">
          <cell r="A226" t="str">
            <v>PAGARÉS</v>
          </cell>
          <cell r="B226">
            <v>0</v>
          </cell>
          <cell r="C226">
            <v>0</v>
          </cell>
          <cell r="D226">
            <v>0.41284454186858599</v>
          </cell>
          <cell r="E226">
            <v>0.41284454186858599</v>
          </cell>
        </row>
        <row r="227">
          <cell r="A227" t="str">
            <v>PAR</v>
          </cell>
          <cell r="C227">
            <v>0</v>
          </cell>
          <cell r="E227">
            <v>0</v>
          </cell>
        </row>
        <row r="228">
          <cell r="A228" t="str">
            <v>PARDM</v>
          </cell>
          <cell r="C228">
            <v>0</v>
          </cell>
          <cell r="E228">
            <v>0</v>
          </cell>
        </row>
        <row r="229">
          <cell r="A229" t="str">
            <v>PRE4</v>
          </cell>
          <cell r="B229">
            <v>6.9231000000000001E-2</v>
          </cell>
          <cell r="E229">
            <v>6.9231000000000001E-2</v>
          </cell>
        </row>
        <row r="230">
          <cell r="A230" t="str">
            <v>PRO1</v>
          </cell>
          <cell r="B230">
            <v>0.56207800402549501</v>
          </cell>
          <cell r="C230">
            <v>0.56207800067091607</v>
          </cell>
          <cell r="D230">
            <v>0.56207800067091607</v>
          </cell>
          <cell r="E230">
            <v>1.686234005367327</v>
          </cell>
        </row>
        <row r="231">
          <cell r="A231" t="str">
            <v>PRO10</v>
          </cell>
          <cell r="B231">
            <v>2.5060360522014498</v>
          </cell>
          <cell r="E231">
            <v>2.5060360522014498</v>
          </cell>
        </row>
        <row r="232">
          <cell r="A232" t="str">
            <v>PRO2</v>
          </cell>
          <cell r="B232">
            <v>5.1671101970904099</v>
          </cell>
          <cell r="C232">
            <v>4.2007059370904098</v>
          </cell>
          <cell r="D232">
            <v>4.2007059370904098</v>
          </cell>
          <cell r="E232">
            <v>13.56852207127123</v>
          </cell>
        </row>
        <row r="233">
          <cell r="A233" t="str">
            <v>PRO3</v>
          </cell>
          <cell r="B233">
            <v>8.2578034216705801E-2</v>
          </cell>
          <cell r="C233">
            <v>8.2578034216705801E-2</v>
          </cell>
          <cell r="D233">
            <v>8.2578034216705801E-2</v>
          </cell>
          <cell r="E233">
            <v>0.24773410265011742</v>
          </cell>
        </row>
        <row r="234">
          <cell r="A234" t="str">
            <v>PRO4</v>
          </cell>
          <cell r="B234">
            <v>7.3620066644655502</v>
          </cell>
          <cell r="C234">
            <v>5.4688883244655493</v>
          </cell>
          <cell r="D234">
            <v>5.4688883244655493</v>
          </cell>
          <cell r="E234">
            <v>18.299783313396649</v>
          </cell>
        </row>
        <row r="235">
          <cell r="A235" t="str">
            <v>PRO5</v>
          </cell>
          <cell r="B235">
            <v>4.4909709761824894</v>
          </cell>
          <cell r="E235">
            <v>4.4909709761824894</v>
          </cell>
        </row>
        <row r="236">
          <cell r="A236" t="str">
            <v>PRO6</v>
          </cell>
          <cell r="B236">
            <v>18.405631173687901</v>
          </cell>
          <cell r="E236">
            <v>18.405631173687901</v>
          </cell>
        </row>
        <row r="237">
          <cell r="A237" t="str">
            <v>PRO7</v>
          </cell>
          <cell r="B237">
            <v>1.0911717411522801</v>
          </cell>
          <cell r="C237">
            <v>1.0884397843343598</v>
          </cell>
          <cell r="D237">
            <v>1.0884397843343598</v>
          </cell>
          <cell r="E237">
            <v>3.2680513098209998</v>
          </cell>
        </row>
        <row r="238">
          <cell r="A238" t="str">
            <v>PRO9</v>
          </cell>
          <cell r="B238">
            <v>1.7757340623951701</v>
          </cell>
          <cell r="E238">
            <v>1.7757340623951701</v>
          </cell>
        </row>
        <row r="239">
          <cell r="A239" t="str">
            <v>SABA/INTGM</v>
          </cell>
          <cell r="C239">
            <v>0.31119439000000004</v>
          </cell>
          <cell r="D239">
            <v>0.20549990000000001</v>
          </cell>
          <cell r="E239">
            <v>0.51669429</v>
          </cell>
        </row>
        <row r="240">
          <cell r="A240" t="str">
            <v>SUD/YACYRETA</v>
          </cell>
          <cell r="B240">
            <v>0.38969410999999998</v>
          </cell>
          <cell r="D240">
            <v>0.38969410999999998</v>
          </cell>
          <cell r="E240">
            <v>0.77938821999999996</v>
          </cell>
        </row>
        <row r="241">
          <cell r="A241" t="str">
            <v>TECH/MOSP</v>
          </cell>
          <cell r="C241">
            <v>4.4779670000000001E-2</v>
          </cell>
          <cell r="D241">
            <v>0.27087187000000001</v>
          </cell>
          <cell r="E241">
            <v>0.31565154000000001</v>
          </cell>
        </row>
        <row r="242">
          <cell r="A242" t="str">
            <v>VARIOS/PAMI</v>
          </cell>
          <cell r="B242">
            <v>29.007519812143542</v>
          </cell>
          <cell r="E242">
            <v>29.007519812143542</v>
          </cell>
        </row>
        <row r="243">
          <cell r="A243" t="str">
            <v>WBC/RELEXT</v>
          </cell>
          <cell r="B243">
            <v>1.2744649876255641E-3</v>
          </cell>
          <cell r="C243">
            <v>1.6251637792982971E-3</v>
          </cell>
          <cell r="D243">
            <v>1.8604600378512122E-3</v>
          </cell>
          <cell r="E243">
            <v>4.7600888047750738E-3</v>
          </cell>
        </row>
        <row r="244">
          <cell r="A244" t="str">
            <v>ZCBMF04</v>
          </cell>
          <cell r="B244">
            <v>249.15231978999998</v>
          </cell>
          <cell r="E244">
            <v>249.15231978999998</v>
          </cell>
        </row>
        <row r="245">
          <cell r="A245" t="str">
            <v>#N/A</v>
          </cell>
          <cell r="B245">
            <v>0.87562398188527368</v>
          </cell>
          <cell r="C245">
            <v>0.79407084535390815</v>
          </cell>
          <cell r="D245">
            <v>0.79407084535390815</v>
          </cell>
          <cell r="E245">
            <v>2.4637656725930901</v>
          </cell>
        </row>
        <row r="246">
          <cell r="A246" t="str">
            <v>Total general</v>
          </cell>
          <cell r="B246">
            <v>1660.1412923740272</v>
          </cell>
          <cell r="C246">
            <v>642.10118868918664</v>
          </cell>
          <cell r="D246">
            <v>2011.0115993126205</v>
          </cell>
          <cell r="E246">
            <v>4313.2540803758347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ITIV 2005"/>
      <sheetName val="INTERES IV 2005"/>
      <sheetName val="KAPITA 2006"/>
      <sheetName val="INT 2006"/>
      <sheetName val="KAPITAL RESTO"/>
      <sheetName val="INTERES RESTO"/>
    </sheetNames>
    <sheetDataSet>
      <sheetData sheetId="0" refreshError="1">
        <row r="4">
          <cell r="A4" t="str">
            <v>DNCI</v>
          </cell>
          <cell r="B4">
            <v>10</v>
          </cell>
          <cell r="C4">
            <v>11</v>
          </cell>
          <cell r="D4">
            <v>12</v>
          </cell>
          <cell r="E4">
            <v>2005</v>
          </cell>
        </row>
        <row r="5">
          <cell r="A5">
            <v>1</v>
          </cell>
          <cell r="B5">
            <v>2</v>
          </cell>
          <cell r="C5">
            <v>3</v>
          </cell>
          <cell r="D5">
            <v>4</v>
          </cell>
          <cell r="E5">
            <v>5</v>
          </cell>
        </row>
        <row r="6">
          <cell r="A6" t="str">
            <v>ABCRA</v>
          </cell>
          <cell r="B6">
            <v>553.64261168384905</v>
          </cell>
          <cell r="C6">
            <v>443.98625429553306</v>
          </cell>
          <cell r="D6">
            <v>1060.1718213058409</v>
          </cell>
          <cell r="E6">
            <v>2057.8006872852229</v>
          </cell>
        </row>
        <row r="7">
          <cell r="A7" t="str">
            <v>ALENIA/FFAA</v>
          </cell>
          <cell r="D7">
            <v>0.72465000000000002</v>
          </cell>
          <cell r="E7">
            <v>0.72465000000000002</v>
          </cell>
        </row>
        <row r="8">
          <cell r="A8" t="str">
            <v>ARMADA-CCI</v>
          </cell>
          <cell r="B8">
            <v>9.801961168384879E-2</v>
          </cell>
          <cell r="C8">
            <v>9.801961168384879E-2</v>
          </cell>
          <cell r="D8">
            <v>9.801961168384879E-2</v>
          </cell>
          <cell r="E8">
            <v>0.2940588350515464</v>
          </cell>
        </row>
        <row r="9">
          <cell r="A9" t="str">
            <v>BBVA/SALUD</v>
          </cell>
          <cell r="C9">
            <v>5.0406329999999999E-2</v>
          </cell>
          <cell r="E9">
            <v>5.0406329999999999E-2</v>
          </cell>
        </row>
        <row r="10">
          <cell r="A10" t="str">
            <v>BD11-UCP</v>
          </cell>
          <cell r="B10">
            <v>30.366699217911002</v>
          </cell>
          <cell r="C10">
            <v>30.366699217911002</v>
          </cell>
          <cell r="D10">
            <v>30.366699217911002</v>
          </cell>
          <cell r="E10">
            <v>91.100097653733002</v>
          </cell>
        </row>
        <row r="11">
          <cell r="A11" t="str">
            <v>BD13-u$s</v>
          </cell>
          <cell r="B11">
            <v>0</v>
          </cell>
          <cell r="E11">
            <v>0</v>
          </cell>
        </row>
        <row r="12">
          <cell r="A12" t="str">
            <v>BESP/TESORO</v>
          </cell>
          <cell r="C12">
            <v>0</v>
          </cell>
          <cell r="E12">
            <v>0</v>
          </cell>
        </row>
        <row r="13">
          <cell r="A13" t="str">
            <v>BG01/03</v>
          </cell>
          <cell r="B13">
            <v>0.10000001</v>
          </cell>
          <cell r="E13">
            <v>0.10000001</v>
          </cell>
        </row>
        <row r="14">
          <cell r="A14" t="str">
            <v>BG04/06</v>
          </cell>
          <cell r="B14">
            <v>0</v>
          </cell>
          <cell r="E14">
            <v>0</v>
          </cell>
        </row>
        <row r="15">
          <cell r="A15" t="str">
            <v>BG07/05</v>
          </cell>
          <cell r="D15">
            <v>300.82351599999998</v>
          </cell>
          <cell r="E15">
            <v>300.82351599999998</v>
          </cell>
        </row>
        <row r="16">
          <cell r="A16" t="str">
            <v>BG08/Pesificado</v>
          </cell>
          <cell r="D16">
            <v>0</v>
          </cell>
          <cell r="E16">
            <v>0</v>
          </cell>
        </row>
        <row r="17">
          <cell r="A17" t="str">
            <v>BG09/09</v>
          </cell>
          <cell r="B17">
            <v>0</v>
          </cell>
          <cell r="E17">
            <v>0</v>
          </cell>
        </row>
        <row r="18">
          <cell r="A18" t="str">
            <v>BG12/15</v>
          </cell>
          <cell r="D18">
            <v>0</v>
          </cell>
          <cell r="E18">
            <v>0</v>
          </cell>
        </row>
        <row r="19">
          <cell r="A19" t="str">
            <v>BG17/08</v>
          </cell>
          <cell r="D19">
            <v>0</v>
          </cell>
          <cell r="E19">
            <v>0</v>
          </cell>
        </row>
        <row r="20">
          <cell r="A20" t="str">
            <v>BID 1008</v>
          </cell>
          <cell r="D20">
            <v>0.19496853</v>
          </cell>
          <cell r="E20">
            <v>0.19496853</v>
          </cell>
        </row>
        <row r="21">
          <cell r="A21" t="str">
            <v>BID 1034</v>
          </cell>
          <cell r="C21">
            <v>2.78781356</v>
          </cell>
          <cell r="E21">
            <v>2.78781356</v>
          </cell>
        </row>
        <row r="22">
          <cell r="A22" t="str">
            <v>BID 1111</v>
          </cell>
          <cell r="D22">
            <v>0.23964007999999998</v>
          </cell>
          <cell r="E22">
            <v>0.23964007999999998</v>
          </cell>
        </row>
        <row r="23">
          <cell r="A23" t="str">
            <v>BID 1134</v>
          </cell>
          <cell r="B23">
            <v>6.6799789999999998E-2</v>
          </cell>
          <cell r="E23">
            <v>6.6799789999999998E-2</v>
          </cell>
        </row>
        <row r="24">
          <cell r="A24" t="str">
            <v>BID 1164</v>
          </cell>
          <cell r="D24">
            <v>1.9875882199999999</v>
          </cell>
          <cell r="E24">
            <v>1.9875882199999999</v>
          </cell>
        </row>
        <row r="25">
          <cell r="A25" t="str">
            <v>BID 1201</v>
          </cell>
          <cell r="C25">
            <v>3.86845346</v>
          </cell>
          <cell r="E25">
            <v>3.86845346</v>
          </cell>
        </row>
        <row r="26">
          <cell r="A26" t="str">
            <v>BID 1279</v>
          </cell>
          <cell r="B26">
            <v>2.8299000000000002E-3</v>
          </cell>
          <cell r="E26">
            <v>2.8299000000000002E-3</v>
          </cell>
        </row>
        <row r="27">
          <cell r="A27" t="str">
            <v>BID 1307</v>
          </cell>
          <cell r="B27">
            <v>0</v>
          </cell>
          <cell r="E27">
            <v>0</v>
          </cell>
        </row>
        <row r="28">
          <cell r="A28" t="str">
            <v>BID 1324</v>
          </cell>
          <cell r="D28">
            <v>0</v>
          </cell>
          <cell r="E28">
            <v>0</v>
          </cell>
        </row>
        <row r="29">
          <cell r="A29" t="str">
            <v>BID 1325</v>
          </cell>
          <cell r="D29">
            <v>1.641366E-2</v>
          </cell>
          <cell r="E29">
            <v>1.641366E-2</v>
          </cell>
        </row>
        <row r="30">
          <cell r="A30" t="str">
            <v>BID 1345</v>
          </cell>
          <cell r="C30">
            <v>0</v>
          </cell>
          <cell r="E30">
            <v>0</v>
          </cell>
        </row>
        <row r="31">
          <cell r="A31" t="str">
            <v>BID 142</v>
          </cell>
          <cell r="C31">
            <v>2.4183670341719301</v>
          </cell>
          <cell r="E31">
            <v>2.4183670341719301</v>
          </cell>
        </row>
        <row r="32">
          <cell r="A32" t="str">
            <v>BID 1606</v>
          </cell>
          <cell r="D32">
            <v>0</v>
          </cell>
          <cell r="E32">
            <v>0</v>
          </cell>
        </row>
        <row r="33">
          <cell r="A33" t="str">
            <v>BID 495</v>
          </cell>
          <cell r="C33">
            <v>2.7553261910351198E-3</v>
          </cell>
          <cell r="E33">
            <v>2.7553261910351198E-3</v>
          </cell>
        </row>
        <row r="34">
          <cell r="A34" t="str">
            <v>BID 545</v>
          </cell>
          <cell r="C34">
            <v>1.96056842802106</v>
          </cell>
          <cell r="E34">
            <v>1.96056842802106</v>
          </cell>
        </row>
        <row r="35">
          <cell r="A35" t="str">
            <v>BID 555</v>
          </cell>
          <cell r="C35">
            <v>10.103479053849199</v>
          </cell>
          <cell r="E35">
            <v>10.103479053849199</v>
          </cell>
        </row>
        <row r="36">
          <cell r="A36" t="str">
            <v>BID 583</v>
          </cell>
          <cell r="B36">
            <v>8.9286692842021491</v>
          </cell>
          <cell r="E36">
            <v>8.9286692842021491</v>
          </cell>
        </row>
        <row r="37">
          <cell r="A37" t="str">
            <v>BID 633</v>
          </cell>
          <cell r="C37">
            <v>12.916520887031199</v>
          </cell>
          <cell r="E37">
            <v>12.916520887031199</v>
          </cell>
        </row>
        <row r="38">
          <cell r="A38" t="str">
            <v>BID 643</v>
          </cell>
          <cell r="B38">
            <v>1.0210456468940599</v>
          </cell>
          <cell r="E38">
            <v>1.0210456468940599</v>
          </cell>
        </row>
        <row r="39">
          <cell r="A39" t="str">
            <v>BID 682</v>
          </cell>
          <cell r="B39">
            <v>9.8853847433235291</v>
          </cell>
          <cell r="E39">
            <v>9.8853847433235291</v>
          </cell>
        </row>
        <row r="40">
          <cell r="A40" t="str">
            <v>BID 684</v>
          </cell>
          <cell r="B40">
            <v>0.120097717509407</v>
          </cell>
          <cell r="E40">
            <v>0.120097717509407</v>
          </cell>
        </row>
        <row r="41">
          <cell r="A41" t="str">
            <v>BID 733</v>
          </cell>
          <cell r="D41">
            <v>12.159303816249</v>
          </cell>
          <cell r="E41">
            <v>12.159303816249</v>
          </cell>
        </row>
        <row r="42">
          <cell r="A42" t="str">
            <v>BID 734</v>
          </cell>
          <cell r="D42">
            <v>14.1368981275685</v>
          </cell>
          <cell r="E42">
            <v>14.1368981275685</v>
          </cell>
        </row>
        <row r="43">
          <cell r="A43" t="str">
            <v>BID 816</v>
          </cell>
          <cell r="D43">
            <v>4.2386606629018804</v>
          </cell>
          <cell r="E43">
            <v>4.2386606629018804</v>
          </cell>
        </row>
        <row r="44">
          <cell r="A44" t="str">
            <v>BID 830</v>
          </cell>
          <cell r="D44">
            <v>5.5496372853334099</v>
          </cell>
          <cell r="E44">
            <v>5.5496372853334099</v>
          </cell>
        </row>
        <row r="45">
          <cell r="A45" t="str">
            <v>BID 845</v>
          </cell>
          <cell r="B45">
            <v>13.0749993304507</v>
          </cell>
          <cell r="E45">
            <v>13.0749993304507</v>
          </cell>
        </row>
        <row r="46">
          <cell r="A46" t="str">
            <v>BID 857</v>
          </cell>
          <cell r="D46">
            <v>7.7543456499816905</v>
          </cell>
          <cell r="E46">
            <v>7.7543456499816905</v>
          </cell>
        </row>
        <row r="47">
          <cell r="A47" t="str">
            <v>BID 863</v>
          </cell>
          <cell r="B47">
            <v>2.1218089999999998E-2</v>
          </cell>
          <cell r="E47">
            <v>2.1218089999999998E-2</v>
          </cell>
        </row>
        <row r="48">
          <cell r="A48" t="str">
            <v>BID 865</v>
          </cell>
          <cell r="D48">
            <v>36.001268495617097</v>
          </cell>
          <cell r="E48">
            <v>36.001268495617097</v>
          </cell>
        </row>
        <row r="49">
          <cell r="A49" t="str">
            <v>BID 867</v>
          </cell>
          <cell r="B49">
            <v>0.47034197999999999</v>
          </cell>
          <cell r="E49">
            <v>0.47034197999999999</v>
          </cell>
        </row>
        <row r="50">
          <cell r="A50" t="str">
            <v>BID 871</v>
          </cell>
          <cell r="D50">
            <v>13.187557351785001</v>
          </cell>
          <cell r="E50">
            <v>13.187557351785001</v>
          </cell>
        </row>
        <row r="51">
          <cell r="A51" t="str">
            <v>BID 925</v>
          </cell>
          <cell r="D51">
            <v>0.47286607000000003</v>
          </cell>
          <cell r="E51">
            <v>0.47286607000000003</v>
          </cell>
        </row>
        <row r="52">
          <cell r="A52" t="str">
            <v>BID 932</v>
          </cell>
          <cell r="D52">
            <v>0.9375</v>
          </cell>
          <cell r="E52">
            <v>0.9375</v>
          </cell>
        </row>
        <row r="53">
          <cell r="A53" t="str">
            <v>BID 961</v>
          </cell>
          <cell r="D53">
            <v>15.962</v>
          </cell>
          <cell r="E53">
            <v>15.962</v>
          </cell>
        </row>
        <row r="54">
          <cell r="A54" t="str">
            <v>BID CBA</v>
          </cell>
          <cell r="C54">
            <v>0</v>
          </cell>
          <cell r="E54">
            <v>0</v>
          </cell>
        </row>
        <row r="55">
          <cell r="A55" t="str">
            <v>BIRF 3280</v>
          </cell>
          <cell r="B55">
            <v>8.4093992100000001</v>
          </cell>
          <cell r="E55">
            <v>8.4093992100000001</v>
          </cell>
        </row>
        <row r="56">
          <cell r="A56" t="str">
            <v>BIRF 3281</v>
          </cell>
          <cell r="C56">
            <v>1.7077424699999999</v>
          </cell>
          <cell r="E56">
            <v>1.7077424699999999</v>
          </cell>
        </row>
        <row r="57">
          <cell r="A57" t="str">
            <v>BIRF 3460</v>
          </cell>
          <cell r="C57">
            <v>0.82952760000000003</v>
          </cell>
          <cell r="E57">
            <v>0.82952760000000003</v>
          </cell>
        </row>
        <row r="58">
          <cell r="A58" t="str">
            <v>BIRF 3520</v>
          </cell>
          <cell r="C58">
            <v>13.125</v>
          </cell>
          <cell r="E58">
            <v>13.125</v>
          </cell>
        </row>
        <row r="59">
          <cell r="A59" t="str">
            <v>BIRF 3521</v>
          </cell>
          <cell r="C59">
            <v>7.3053167299999995</v>
          </cell>
          <cell r="E59">
            <v>7.3053167299999995</v>
          </cell>
        </row>
        <row r="60">
          <cell r="A60" t="str">
            <v>BIRF 3558</v>
          </cell>
          <cell r="C60">
            <v>20</v>
          </cell>
          <cell r="E60">
            <v>20</v>
          </cell>
        </row>
        <row r="61">
          <cell r="A61" t="str">
            <v>BIRF 3611</v>
          </cell>
          <cell r="D61">
            <v>16.252800000000001</v>
          </cell>
          <cell r="E61">
            <v>16.252800000000001</v>
          </cell>
        </row>
        <row r="62">
          <cell r="A62" t="str">
            <v>BIRF 3643</v>
          </cell>
          <cell r="C62">
            <v>4.9783999999999997</v>
          </cell>
          <cell r="E62">
            <v>4.9783999999999997</v>
          </cell>
        </row>
        <row r="63">
          <cell r="A63" t="str">
            <v>BIRF 3794</v>
          </cell>
          <cell r="C63">
            <v>8.3864314599999989</v>
          </cell>
          <cell r="E63">
            <v>8.3864314599999989</v>
          </cell>
        </row>
        <row r="64">
          <cell r="A64" t="str">
            <v>BIRF 3860</v>
          </cell>
          <cell r="C64">
            <v>9.6390486400000004</v>
          </cell>
          <cell r="E64">
            <v>9.6390486400000004</v>
          </cell>
        </row>
        <row r="65">
          <cell r="A65" t="str">
            <v>BIRF 3877</v>
          </cell>
          <cell r="B65">
            <v>11.31027052</v>
          </cell>
          <cell r="E65">
            <v>11.31027052</v>
          </cell>
        </row>
        <row r="66">
          <cell r="A66" t="str">
            <v>BIRF 3921</v>
          </cell>
          <cell r="B66">
            <v>6.4135</v>
          </cell>
          <cell r="E66">
            <v>6.4135</v>
          </cell>
        </row>
        <row r="67">
          <cell r="A67" t="str">
            <v>BIRF 3927</v>
          </cell>
          <cell r="B67">
            <v>1.4013238100000001</v>
          </cell>
          <cell r="E67">
            <v>1.4013238100000001</v>
          </cell>
        </row>
        <row r="68">
          <cell r="A68" t="str">
            <v>BIRF 3960</v>
          </cell>
          <cell r="B68">
            <v>1.1284000000000001</v>
          </cell>
          <cell r="E68">
            <v>1.1284000000000001</v>
          </cell>
        </row>
        <row r="69">
          <cell r="A69" t="str">
            <v>BIRF 3971</v>
          </cell>
          <cell r="C69">
            <v>4.7869166700000001</v>
          </cell>
          <cell r="E69">
            <v>4.7869166700000001</v>
          </cell>
        </row>
        <row r="70">
          <cell r="A70" t="str">
            <v>BIRF 4085</v>
          </cell>
          <cell r="B70">
            <v>0.33587914000000002</v>
          </cell>
          <cell r="E70">
            <v>0.33587914000000002</v>
          </cell>
        </row>
        <row r="71">
          <cell r="A71" t="str">
            <v>BIRF 4131</v>
          </cell>
          <cell r="B71">
            <v>1</v>
          </cell>
          <cell r="E71">
            <v>1</v>
          </cell>
        </row>
        <row r="72">
          <cell r="A72" t="str">
            <v>BIRF 4163</v>
          </cell>
          <cell r="D72">
            <v>7.3964802300000008</v>
          </cell>
          <cell r="E72">
            <v>7.3964802300000008</v>
          </cell>
        </row>
        <row r="73">
          <cell r="A73" t="str">
            <v>BIRF 4168</v>
          </cell>
          <cell r="D73">
            <v>0.74906143000000003</v>
          </cell>
          <cell r="E73">
            <v>0.74906143000000003</v>
          </cell>
        </row>
        <row r="74">
          <cell r="A74" t="str">
            <v>BIRF 4218</v>
          </cell>
          <cell r="C74">
            <v>2.4998999999999998</v>
          </cell>
          <cell r="E74">
            <v>2.4998999999999998</v>
          </cell>
        </row>
        <row r="75">
          <cell r="A75" t="str">
            <v>BIRF 4219</v>
          </cell>
          <cell r="C75">
            <v>3.75</v>
          </cell>
          <cell r="E75">
            <v>3.75</v>
          </cell>
        </row>
        <row r="76">
          <cell r="A76" t="str">
            <v>BIRF 4220</v>
          </cell>
          <cell r="C76">
            <v>1.7499</v>
          </cell>
          <cell r="E76">
            <v>1.7499</v>
          </cell>
        </row>
        <row r="77">
          <cell r="A77" t="str">
            <v>BIRF 4221</v>
          </cell>
          <cell r="C77">
            <v>5</v>
          </cell>
          <cell r="E77">
            <v>5</v>
          </cell>
        </row>
        <row r="78">
          <cell r="A78" t="str">
            <v>BIRF 4281</v>
          </cell>
          <cell r="B78">
            <v>0.2999</v>
          </cell>
          <cell r="E78">
            <v>0.2999</v>
          </cell>
        </row>
        <row r="79">
          <cell r="A79" t="str">
            <v>BIRF 4295</v>
          </cell>
          <cell r="C79">
            <v>20.757190000000001</v>
          </cell>
          <cell r="E79">
            <v>20.757190000000001</v>
          </cell>
        </row>
        <row r="80">
          <cell r="A80" t="str">
            <v>BIRF 4313</v>
          </cell>
          <cell r="C80">
            <v>5.9256000000000002</v>
          </cell>
          <cell r="E80">
            <v>5.9256000000000002</v>
          </cell>
        </row>
        <row r="81">
          <cell r="A81" t="str">
            <v>BIRF 4314</v>
          </cell>
          <cell r="C81">
            <v>0.16971082999999998</v>
          </cell>
          <cell r="E81">
            <v>0.16971082999999998</v>
          </cell>
        </row>
        <row r="82">
          <cell r="A82" t="str">
            <v>BIRF 4398</v>
          </cell>
          <cell r="B82">
            <v>3.0147331200000003</v>
          </cell>
          <cell r="E82">
            <v>3.0147331200000003</v>
          </cell>
        </row>
        <row r="83">
          <cell r="A83" t="str">
            <v>BIRF 4405-1</v>
          </cell>
          <cell r="B83">
            <v>62.5</v>
          </cell>
          <cell r="E83">
            <v>62.5</v>
          </cell>
        </row>
        <row r="84">
          <cell r="A84" t="str">
            <v>BIRF 4459</v>
          </cell>
          <cell r="B84">
            <v>0.5</v>
          </cell>
          <cell r="E84">
            <v>0.5</v>
          </cell>
        </row>
        <row r="85">
          <cell r="A85" t="str">
            <v>BIRF 4472</v>
          </cell>
          <cell r="D85">
            <v>1.6999999999999999E-3</v>
          </cell>
          <cell r="E85">
            <v>1.6999999999999999E-3</v>
          </cell>
        </row>
        <row r="86">
          <cell r="A86" t="str">
            <v>BIRF 4578</v>
          </cell>
          <cell r="B86">
            <v>0</v>
          </cell>
          <cell r="E86">
            <v>0</v>
          </cell>
        </row>
        <row r="87">
          <cell r="A87" t="str">
            <v>BIRF 4580</v>
          </cell>
          <cell r="D87">
            <v>0.11405221</v>
          </cell>
          <cell r="E87">
            <v>0.11405221</v>
          </cell>
        </row>
        <row r="88">
          <cell r="A88" t="str">
            <v>BIRF 4585</v>
          </cell>
          <cell r="B88">
            <v>0</v>
          </cell>
          <cell r="E88">
            <v>0</v>
          </cell>
        </row>
        <row r="89">
          <cell r="A89" t="str">
            <v>BIRF 4586</v>
          </cell>
          <cell r="B89">
            <v>0</v>
          </cell>
          <cell r="E89">
            <v>0</v>
          </cell>
        </row>
        <row r="90">
          <cell r="A90" t="str">
            <v>BIRF 4640</v>
          </cell>
          <cell r="B90">
            <v>0</v>
          </cell>
          <cell r="E90">
            <v>0</v>
          </cell>
        </row>
        <row r="91">
          <cell r="A91" t="str">
            <v>BIRF 7157</v>
          </cell>
          <cell r="B91">
            <v>0</v>
          </cell>
          <cell r="E91">
            <v>0</v>
          </cell>
        </row>
        <row r="92">
          <cell r="A92" t="str">
            <v>BIRF 7199</v>
          </cell>
          <cell r="B92">
            <v>0</v>
          </cell>
          <cell r="E92">
            <v>0</v>
          </cell>
        </row>
        <row r="93">
          <cell r="A93" t="str">
            <v>BIRF 7242</v>
          </cell>
          <cell r="D93">
            <v>0</v>
          </cell>
          <cell r="E93">
            <v>0</v>
          </cell>
        </row>
        <row r="94">
          <cell r="A94" t="str">
            <v>BIRF 7268</v>
          </cell>
          <cell r="B94">
            <v>0</v>
          </cell>
          <cell r="E94">
            <v>0</v>
          </cell>
        </row>
        <row r="95">
          <cell r="A95" t="str">
            <v>BNA/ATC</v>
          </cell>
          <cell r="C95">
            <v>0.30828412744261502</v>
          </cell>
          <cell r="E95">
            <v>0.30828412744261502</v>
          </cell>
        </row>
        <row r="96">
          <cell r="A96" t="str">
            <v>BNA/PROVLP</v>
          </cell>
          <cell r="B96">
            <v>0</v>
          </cell>
          <cell r="E96">
            <v>0</v>
          </cell>
        </row>
        <row r="97">
          <cell r="A97" t="str">
            <v>BNA/REST</v>
          </cell>
          <cell r="D97">
            <v>46.279892787083405</v>
          </cell>
          <cell r="E97">
            <v>46.279892787083405</v>
          </cell>
        </row>
        <row r="98">
          <cell r="A98" t="str">
            <v>BNA/SALUD</v>
          </cell>
          <cell r="D98">
            <v>6.1561009424821602</v>
          </cell>
          <cell r="E98">
            <v>6.1561009424821602</v>
          </cell>
        </row>
        <row r="99">
          <cell r="A99" t="str">
            <v>BNA/TESORO/BCO</v>
          </cell>
          <cell r="B99">
            <v>0.58926548797250899</v>
          </cell>
          <cell r="C99">
            <v>0.1047259670404298</v>
          </cell>
          <cell r="E99">
            <v>0.6939914550129388</v>
          </cell>
        </row>
        <row r="100">
          <cell r="A100" t="str">
            <v>BNLH/PROVMI</v>
          </cell>
          <cell r="B100">
            <v>0.32500000000000001</v>
          </cell>
          <cell r="E100">
            <v>0.32500000000000001</v>
          </cell>
        </row>
        <row r="101">
          <cell r="A101" t="str">
            <v>BOGAR</v>
          </cell>
          <cell r="B101">
            <v>45.412243590220911</v>
          </cell>
          <cell r="C101">
            <v>45.412243590220911</v>
          </cell>
          <cell r="D101">
            <v>45.412243590220911</v>
          </cell>
          <cell r="E101">
            <v>136.23673077066275</v>
          </cell>
        </row>
        <row r="102">
          <cell r="A102" t="str">
            <v>BONOS/PROVSJ</v>
          </cell>
          <cell r="D102">
            <v>7.6175639259664401</v>
          </cell>
          <cell r="E102">
            <v>7.6175639259664401</v>
          </cell>
        </row>
        <row r="103">
          <cell r="A103" t="str">
            <v>BP06/B450-Fid1</v>
          </cell>
          <cell r="B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BP07/B450</v>
          </cell>
          <cell r="B106">
            <v>0</v>
          </cell>
          <cell r="D106">
            <v>0</v>
          </cell>
          <cell r="E106">
            <v>0</v>
          </cell>
        </row>
        <row r="107">
          <cell r="A107" t="str">
            <v>BRA/TESORO</v>
          </cell>
          <cell r="C107">
            <v>0.12253164</v>
          </cell>
          <cell r="E107">
            <v>0.12253164</v>
          </cell>
        </row>
        <row r="108">
          <cell r="A108" t="str">
            <v>BRA/YACYRETA</v>
          </cell>
          <cell r="B108">
            <v>0.35944986000000001</v>
          </cell>
          <cell r="C108">
            <v>0.30919657</v>
          </cell>
          <cell r="D108">
            <v>0.15270265</v>
          </cell>
          <cell r="E108">
            <v>0.82134908000000006</v>
          </cell>
        </row>
        <row r="109">
          <cell r="A109" t="str">
            <v>BT02</v>
          </cell>
          <cell r="B109">
            <v>0.23093246428193001</v>
          </cell>
          <cell r="E109">
            <v>0.23093246428193001</v>
          </cell>
        </row>
        <row r="110">
          <cell r="A110" t="str">
            <v>BT03</v>
          </cell>
          <cell r="B110">
            <v>0.18381261938240501</v>
          </cell>
          <cell r="E110">
            <v>0.18381261938240501</v>
          </cell>
        </row>
        <row r="111">
          <cell r="A111" t="str">
            <v>BT03Flot</v>
          </cell>
          <cell r="B111">
            <v>3.3677651041114795E-2</v>
          </cell>
          <cell r="E111">
            <v>3.3677651041114795E-2</v>
          </cell>
        </row>
        <row r="112">
          <cell r="A112" t="str">
            <v>BT04</v>
          </cell>
          <cell r="B112">
            <v>2.3927169215877796E-3</v>
          </cell>
          <cell r="E112">
            <v>2.3927169215877796E-3</v>
          </cell>
        </row>
        <row r="113">
          <cell r="A113" t="str">
            <v>BT05</v>
          </cell>
          <cell r="B113">
            <v>3.358436480009622</v>
          </cell>
          <cell r="E113">
            <v>3.358436480009622</v>
          </cell>
        </row>
        <row r="114">
          <cell r="A114" t="str">
            <v>BT06</v>
          </cell>
          <cell r="C114">
            <v>0</v>
          </cell>
          <cell r="E114">
            <v>0</v>
          </cell>
        </row>
        <row r="115">
          <cell r="A115" t="str">
            <v>BX92</v>
          </cell>
          <cell r="B115">
            <v>1.6578229804148401E-2</v>
          </cell>
          <cell r="E115">
            <v>1.6578229804148401E-2</v>
          </cell>
        </row>
        <row r="116">
          <cell r="A116" t="str">
            <v>CAF I</v>
          </cell>
          <cell r="C116">
            <v>0</v>
          </cell>
          <cell r="E116">
            <v>0</v>
          </cell>
        </row>
        <row r="117">
          <cell r="A117" t="str">
            <v>CHINA/EJERCITO</v>
          </cell>
          <cell r="D117">
            <v>0.33333333000000004</v>
          </cell>
          <cell r="E117">
            <v>0.33333333000000004</v>
          </cell>
        </row>
        <row r="118">
          <cell r="A118" t="str">
            <v>CITILA/RELEXT</v>
          </cell>
          <cell r="B118">
            <v>3.6863299999999998E-3</v>
          </cell>
          <cell r="C118">
            <v>3.43079E-3</v>
          </cell>
          <cell r="D118">
            <v>3.7266599999999997E-3</v>
          </cell>
          <cell r="E118">
            <v>1.0843779999999999E-2</v>
          </cell>
        </row>
        <row r="119">
          <cell r="A119" t="str">
            <v>CLPARIS</v>
          </cell>
          <cell r="C119">
            <v>153.65669578221414</v>
          </cell>
          <cell r="D119">
            <v>0</v>
          </cell>
          <cell r="E119">
            <v>153.65669578221414</v>
          </cell>
        </row>
        <row r="120">
          <cell r="A120" t="str">
            <v>DBF/CONEA</v>
          </cell>
          <cell r="D120">
            <v>4.3933865520971001</v>
          </cell>
          <cell r="E120">
            <v>4.3933865520971001</v>
          </cell>
        </row>
        <row r="121">
          <cell r="A121" t="str">
            <v>DISC $+CER</v>
          </cell>
          <cell r="D121">
            <v>0</v>
          </cell>
          <cell r="E121">
            <v>0</v>
          </cell>
        </row>
        <row r="122">
          <cell r="A122" t="str">
            <v>DISC EUR</v>
          </cell>
          <cell r="D122">
            <v>0</v>
          </cell>
          <cell r="E122">
            <v>0</v>
          </cell>
        </row>
        <row r="123">
          <cell r="A123" t="str">
            <v>DISC JPY</v>
          </cell>
          <cell r="D123">
            <v>0</v>
          </cell>
          <cell r="E123">
            <v>0</v>
          </cell>
        </row>
        <row r="124">
          <cell r="A124" t="str">
            <v>DISC USD</v>
          </cell>
          <cell r="D124">
            <v>0</v>
          </cell>
          <cell r="E124">
            <v>0</v>
          </cell>
        </row>
        <row r="125">
          <cell r="A125" t="str">
            <v>DISD</v>
          </cell>
          <cell r="C125">
            <v>0</v>
          </cell>
          <cell r="E125">
            <v>0</v>
          </cell>
        </row>
        <row r="126">
          <cell r="A126" t="str">
            <v>DISDDM</v>
          </cell>
          <cell r="C126">
            <v>0</v>
          </cell>
          <cell r="E126">
            <v>0</v>
          </cell>
        </row>
        <row r="127">
          <cell r="A127" t="str">
            <v>EEUU/TESORO</v>
          </cell>
          <cell r="D127">
            <v>0</v>
          </cell>
          <cell r="E127">
            <v>0</v>
          </cell>
        </row>
        <row r="128">
          <cell r="A128" t="str">
            <v>EIB/VIALIDAD</v>
          </cell>
          <cell r="D128">
            <v>1.2617216</v>
          </cell>
          <cell r="E128">
            <v>1.2617216</v>
          </cell>
        </row>
        <row r="129">
          <cell r="A129" t="str">
            <v>EL/DEM-55</v>
          </cell>
          <cell r="C129">
            <v>0</v>
          </cell>
          <cell r="E129">
            <v>0</v>
          </cell>
        </row>
        <row r="130">
          <cell r="A130" t="str">
            <v>EL/DEM-72</v>
          </cell>
          <cell r="B130">
            <v>0</v>
          </cell>
          <cell r="E130">
            <v>0</v>
          </cell>
        </row>
        <row r="131">
          <cell r="A131" t="str">
            <v>EL/DEM-86</v>
          </cell>
          <cell r="C131">
            <v>0</v>
          </cell>
          <cell r="E131">
            <v>0</v>
          </cell>
        </row>
        <row r="132">
          <cell r="A132" t="str">
            <v>EL/ITL-77</v>
          </cell>
          <cell r="B132">
            <v>0</v>
          </cell>
          <cell r="E132">
            <v>0</v>
          </cell>
        </row>
        <row r="133">
          <cell r="A133" t="str">
            <v>EN/YACYRETA</v>
          </cell>
          <cell r="C133">
            <v>0.39573040999999998</v>
          </cell>
          <cell r="D133">
            <v>3.5519750000000003E-2</v>
          </cell>
          <cell r="E133">
            <v>0.43125015999999999</v>
          </cell>
        </row>
        <row r="134">
          <cell r="A134" t="str">
            <v>EXIMUS/YACYRETA</v>
          </cell>
          <cell r="C134">
            <v>11.608162530000001</v>
          </cell>
          <cell r="E134">
            <v>11.608162530000001</v>
          </cell>
        </row>
        <row r="135">
          <cell r="A135" t="str">
            <v>FEM/TESORO</v>
          </cell>
          <cell r="B135">
            <v>1.2540010309278399E-2</v>
          </cell>
          <cell r="C135">
            <v>1.2540010309278399E-2</v>
          </cell>
          <cell r="D135">
            <v>1.2540010309278399E-2</v>
          </cell>
          <cell r="E135">
            <v>3.7620030927835196E-2</v>
          </cell>
        </row>
        <row r="136">
          <cell r="A136" t="str">
            <v>FERRO</v>
          </cell>
          <cell r="B136">
            <v>0</v>
          </cell>
          <cell r="E136">
            <v>0</v>
          </cell>
        </row>
        <row r="137">
          <cell r="A137" t="str">
            <v>FIDA 225</v>
          </cell>
          <cell r="D137">
            <v>0.446332133702941</v>
          </cell>
          <cell r="E137">
            <v>0.446332133702941</v>
          </cell>
        </row>
        <row r="138">
          <cell r="A138" t="str">
            <v>FIDA 417</v>
          </cell>
          <cell r="D138">
            <v>0.15552810572994</v>
          </cell>
          <cell r="E138">
            <v>0.15552810572994</v>
          </cell>
        </row>
        <row r="139">
          <cell r="A139" t="str">
            <v>FIDA 514</v>
          </cell>
          <cell r="D139">
            <v>8.6038594155029412E-3</v>
          </cell>
          <cell r="E139">
            <v>8.6038594155029412E-3</v>
          </cell>
        </row>
        <row r="140">
          <cell r="A140" t="str">
            <v>FKUW/PROVSF</v>
          </cell>
          <cell r="D140">
            <v>1.11886518315645</v>
          </cell>
          <cell r="E140">
            <v>1.11886518315645</v>
          </cell>
        </row>
        <row r="141">
          <cell r="A141" t="str">
            <v>FMI 2000</v>
          </cell>
          <cell r="C141">
            <v>0</v>
          </cell>
          <cell r="D141">
            <v>287.90948085160704</v>
          </cell>
          <cell r="E141">
            <v>287.90948085160704</v>
          </cell>
        </row>
        <row r="142">
          <cell r="A142" t="str">
            <v>FMI 2000/SRF</v>
          </cell>
          <cell r="B142">
            <v>138.622949059951</v>
          </cell>
          <cell r="C142">
            <v>138.622949059951</v>
          </cell>
          <cell r="D142">
            <v>138.622949059951</v>
          </cell>
          <cell r="E142">
            <v>415.86884717985299</v>
          </cell>
        </row>
        <row r="143">
          <cell r="A143" t="str">
            <v>FMI 2003</v>
          </cell>
          <cell r="C143">
            <v>0</v>
          </cell>
          <cell r="E143">
            <v>0</v>
          </cell>
        </row>
        <row r="144">
          <cell r="A144" t="str">
            <v>FMI 2003 II</v>
          </cell>
          <cell r="C144">
            <v>0</v>
          </cell>
          <cell r="E144">
            <v>0</v>
          </cell>
        </row>
        <row r="145">
          <cell r="A145" t="str">
            <v>FMI 92</v>
          </cell>
          <cell r="C145">
            <v>0</v>
          </cell>
          <cell r="D145">
            <v>30.967852226424103</v>
          </cell>
          <cell r="E145">
            <v>30.967852226424103</v>
          </cell>
        </row>
        <row r="146">
          <cell r="A146" t="str">
            <v>FON/TESORO</v>
          </cell>
          <cell r="B146">
            <v>0.83559331958762884</v>
          </cell>
          <cell r="C146">
            <v>0.94917368041237116</v>
          </cell>
          <cell r="D146">
            <v>1.8767240618556704</v>
          </cell>
          <cell r="E146">
            <v>3.6614910618556706</v>
          </cell>
        </row>
        <row r="147">
          <cell r="A147" t="str">
            <v>FONAVI/TESORO</v>
          </cell>
          <cell r="B147">
            <v>13.25130884536083</v>
          </cell>
          <cell r="C147">
            <v>3.3128272061855699</v>
          </cell>
          <cell r="D147">
            <v>3.3128272061855699</v>
          </cell>
          <cell r="E147">
            <v>19.876963257731969</v>
          </cell>
        </row>
        <row r="148">
          <cell r="A148" t="str">
            <v>FONP 06/94</v>
          </cell>
          <cell r="B148">
            <v>0</v>
          </cell>
          <cell r="E148">
            <v>0</v>
          </cell>
        </row>
        <row r="149">
          <cell r="A149" t="str">
            <v>FONP 10/96</v>
          </cell>
          <cell r="C149">
            <v>0</v>
          </cell>
          <cell r="E149">
            <v>0</v>
          </cell>
        </row>
        <row r="150">
          <cell r="A150" t="str">
            <v>FUB/RELEXT</v>
          </cell>
          <cell r="B150">
            <v>1.8833599999999999E-3</v>
          </cell>
          <cell r="C150">
            <v>1.4164100000000001E-3</v>
          </cell>
          <cell r="D150">
            <v>2.1425200000000002E-3</v>
          </cell>
          <cell r="E150">
            <v>5.4422900000000007E-3</v>
          </cell>
        </row>
        <row r="151">
          <cell r="A151" t="str">
            <v>GEN/YACYRETA</v>
          </cell>
          <cell r="B151">
            <v>8.5383000000000008E-4</v>
          </cell>
          <cell r="E151">
            <v>8.5383000000000008E-4</v>
          </cell>
        </row>
        <row r="152">
          <cell r="A152" t="str">
            <v>GLO17 PES</v>
          </cell>
          <cell r="B152">
            <v>0</v>
          </cell>
          <cell r="E152">
            <v>0</v>
          </cell>
        </row>
        <row r="153">
          <cell r="A153" t="str">
            <v>ICE/BANADE</v>
          </cell>
          <cell r="D153">
            <v>0.92688078000000007</v>
          </cell>
          <cell r="E153">
            <v>0.92688078000000007</v>
          </cell>
        </row>
        <row r="154">
          <cell r="A154" t="str">
            <v>ICE/CORTE</v>
          </cell>
          <cell r="B154">
            <v>0</v>
          </cell>
          <cell r="E154">
            <v>0</v>
          </cell>
        </row>
        <row r="155">
          <cell r="A155" t="str">
            <v>ICE/MCBA</v>
          </cell>
          <cell r="D155">
            <v>0.35395259000000001</v>
          </cell>
          <cell r="E155">
            <v>0.35395259000000001</v>
          </cell>
        </row>
        <row r="156">
          <cell r="A156" t="str">
            <v>ICE/PREFEC</v>
          </cell>
          <cell r="D156">
            <v>6.6803979999999999E-2</v>
          </cell>
          <cell r="E156">
            <v>6.6803979999999999E-2</v>
          </cell>
        </row>
        <row r="157">
          <cell r="A157" t="str">
            <v>ICE/PROVCB</v>
          </cell>
          <cell r="B157">
            <v>0.62365181000000003</v>
          </cell>
          <cell r="E157">
            <v>0.62365181000000003</v>
          </cell>
        </row>
        <row r="158">
          <cell r="A158" t="str">
            <v>ICE/SALUD</v>
          </cell>
          <cell r="C158">
            <v>2.34358567</v>
          </cell>
          <cell r="E158">
            <v>2.34358567</v>
          </cell>
        </row>
        <row r="159">
          <cell r="A159" t="str">
            <v>ICO/CBA</v>
          </cell>
          <cell r="B159">
            <v>0</v>
          </cell>
          <cell r="E159">
            <v>0</v>
          </cell>
        </row>
        <row r="160">
          <cell r="A160" t="str">
            <v>ICO/SALUD</v>
          </cell>
          <cell r="B160">
            <v>0</v>
          </cell>
          <cell r="E160">
            <v>0</v>
          </cell>
        </row>
        <row r="161">
          <cell r="A161" t="str">
            <v>IRB/RELEXT</v>
          </cell>
          <cell r="D161">
            <v>3.6561110443456301E-3</v>
          </cell>
          <cell r="E161">
            <v>3.6561110443456301E-3</v>
          </cell>
        </row>
        <row r="162">
          <cell r="A162" t="str">
            <v>JBIC/HIDRONOR</v>
          </cell>
          <cell r="C162">
            <v>2.8317977627058899</v>
          </cell>
          <cell r="E162">
            <v>2.8317977627058899</v>
          </cell>
        </row>
        <row r="163">
          <cell r="A163" t="str">
            <v>JBIC/TESORO</v>
          </cell>
          <cell r="B163">
            <v>54.861102792213536</v>
          </cell>
          <cell r="E163">
            <v>54.861102792213536</v>
          </cell>
        </row>
        <row r="164">
          <cell r="A164" t="str">
            <v>JBIC/YACYRETA</v>
          </cell>
          <cell r="D164">
            <v>7.6138163921430504</v>
          </cell>
          <cell r="E164">
            <v>7.6138163921430504</v>
          </cell>
        </row>
        <row r="165">
          <cell r="A165" t="str">
            <v>KFW/INTI</v>
          </cell>
          <cell r="D165">
            <v>0.28425349116692722</v>
          </cell>
          <cell r="E165">
            <v>0.28425349116692722</v>
          </cell>
        </row>
        <row r="166">
          <cell r="A166" t="str">
            <v>KFW/YACYRETA</v>
          </cell>
          <cell r="C166">
            <v>0.34118306693907002</v>
          </cell>
          <cell r="E166">
            <v>0.34118306693907002</v>
          </cell>
        </row>
        <row r="167">
          <cell r="A167" t="str">
            <v>LEU$</v>
          </cell>
          <cell r="B167">
            <v>7.6769007397055528E-2</v>
          </cell>
          <cell r="E167">
            <v>7.6769007397055528E-2</v>
          </cell>
        </row>
        <row r="168">
          <cell r="A168" t="str">
            <v>MEDIO/BANADE</v>
          </cell>
          <cell r="B168">
            <v>4.6278854945318999</v>
          </cell>
          <cell r="C168">
            <v>2.1660289508472501</v>
          </cell>
          <cell r="D168">
            <v>1.9980904458598698</v>
          </cell>
          <cell r="E168">
            <v>8.792004891239019</v>
          </cell>
        </row>
        <row r="169">
          <cell r="A169" t="str">
            <v>MEDIO/BCRA</v>
          </cell>
          <cell r="B169">
            <v>1.4385553799999999</v>
          </cell>
          <cell r="E169">
            <v>1.4385553799999999</v>
          </cell>
        </row>
        <row r="170">
          <cell r="A170" t="str">
            <v>MEDIO/HIDRONOR</v>
          </cell>
          <cell r="B170">
            <v>6.5103881744982606E-2</v>
          </cell>
          <cell r="E170">
            <v>6.5103881744982606E-2</v>
          </cell>
        </row>
        <row r="171">
          <cell r="A171" t="str">
            <v>MEDIO/JUSTICIA</v>
          </cell>
          <cell r="C171">
            <v>5.6662050000000005E-2</v>
          </cell>
          <cell r="E171">
            <v>5.6662050000000005E-2</v>
          </cell>
        </row>
        <row r="172">
          <cell r="A172" t="str">
            <v>MEDIO/NASA</v>
          </cell>
          <cell r="C172">
            <v>0.239855726475183</v>
          </cell>
          <cell r="E172">
            <v>0.239855726475183</v>
          </cell>
        </row>
        <row r="173">
          <cell r="A173" t="str">
            <v>MEDIO/PROVBA</v>
          </cell>
          <cell r="D173">
            <v>0.473955462083884</v>
          </cell>
          <cell r="E173">
            <v>0.473955462083884</v>
          </cell>
        </row>
        <row r="174">
          <cell r="A174" t="str">
            <v>MEDIO/SALUD</v>
          </cell>
          <cell r="C174">
            <v>0.57456817690181494</v>
          </cell>
          <cell r="E174">
            <v>0.57456817690181494</v>
          </cell>
        </row>
        <row r="175">
          <cell r="A175" t="str">
            <v>OCMO</v>
          </cell>
          <cell r="B175">
            <v>0.195558717577823</v>
          </cell>
          <cell r="E175">
            <v>0.195558717577823</v>
          </cell>
        </row>
        <row r="176">
          <cell r="A176" t="str">
            <v>P BG01/03</v>
          </cell>
          <cell r="B176">
            <v>0</v>
          </cell>
          <cell r="C176">
            <v>0</v>
          </cell>
          <cell r="D176">
            <v>0</v>
          </cell>
          <cell r="E176">
            <v>0</v>
          </cell>
        </row>
        <row r="177">
          <cell r="A177" t="str">
            <v>P BG04/06</v>
          </cell>
          <cell r="B177">
            <v>0</v>
          </cell>
          <cell r="C177">
            <v>0</v>
          </cell>
          <cell r="D177">
            <v>0</v>
          </cell>
          <cell r="E177">
            <v>0</v>
          </cell>
        </row>
        <row r="178">
          <cell r="A178" t="str">
            <v>P BG05/17</v>
          </cell>
          <cell r="B178">
            <v>0</v>
          </cell>
          <cell r="C178">
            <v>0</v>
          </cell>
          <cell r="D178">
            <v>0</v>
          </cell>
          <cell r="E178">
            <v>0</v>
          </cell>
        </row>
        <row r="179">
          <cell r="A179" t="str">
            <v>P BG06/27</v>
          </cell>
          <cell r="B179">
            <v>0</v>
          </cell>
          <cell r="C179">
            <v>0</v>
          </cell>
          <cell r="D179">
            <v>0</v>
          </cell>
          <cell r="E179">
            <v>0</v>
          </cell>
        </row>
        <row r="180">
          <cell r="A180" t="str">
            <v>P BG07/05</v>
          </cell>
          <cell r="B180">
            <v>0</v>
          </cell>
          <cell r="C180">
            <v>0</v>
          </cell>
          <cell r="D180">
            <v>0</v>
          </cell>
          <cell r="E180">
            <v>0</v>
          </cell>
        </row>
        <row r="181">
          <cell r="A181" t="str">
            <v>P BG08/19</v>
          </cell>
          <cell r="B181">
            <v>0</v>
          </cell>
          <cell r="C181">
            <v>0</v>
          </cell>
          <cell r="D181">
            <v>0</v>
          </cell>
          <cell r="E181">
            <v>0</v>
          </cell>
        </row>
        <row r="182">
          <cell r="A182" t="str">
            <v>P BG09/09</v>
          </cell>
          <cell r="B182">
            <v>0</v>
          </cell>
          <cell r="C182">
            <v>0</v>
          </cell>
          <cell r="D182">
            <v>0</v>
          </cell>
          <cell r="E182">
            <v>0</v>
          </cell>
        </row>
        <row r="183">
          <cell r="A183" t="str">
            <v>P BG10/20</v>
          </cell>
          <cell r="B183">
            <v>0</v>
          </cell>
          <cell r="C183">
            <v>0</v>
          </cell>
          <cell r="D183">
            <v>0</v>
          </cell>
          <cell r="E183">
            <v>0</v>
          </cell>
        </row>
        <row r="184">
          <cell r="A184" t="str">
            <v>P BG11/10</v>
          </cell>
          <cell r="B184">
            <v>0</v>
          </cell>
          <cell r="C184">
            <v>0</v>
          </cell>
          <cell r="D184">
            <v>0</v>
          </cell>
          <cell r="E184">
            <v>0</v>
          </cell>
        </row>
        <row r="185">
          <cell r="A185" t="str">
            <v>P BG12/15</v>
          </cell>
          <cell r="B185">
            <v>0</v>
          </cell>
          <cell r="C185">
            <v>0</v>
          </cell>
          <cell r="D185">
            <v>0</v>
          </cell>
          <cell r="E185">
            <v>0</v>
          </cell>
        </row>
        <row r="186">
          <cell r="A186" t="str">
            <v>P BG13/30</v>
          </cell>
          <cell r="B186">
            <v>0</v>
          </cell>
          <cell r="C186">
            <v>0</v>
          </cell>
          <cell r="D186">
            <v>0</v>
          </cell>
          <cell r="E186">
            <v>0</v>
          </cell>
        </row>
        <row r="187">
          <cell r="A187" t="str">
            <v>P BG14/31</v>
          </cell>
          <cell r="B187">
            <v>0</v>
          </cell>
          <cell r="C187">
            <v>0</v>
          </cell>
          <cell r="D187">
            <v>0</v>
          </cell>
          <cell r="E187">
            <v>0</v>
          </cell>
        </row>
        <row r="188">
          <cell r="A188" t="str">
            <v>P BG15/12</v>
          </cell>
          <cell r="B188">
            <v>0</v>
          </cell>
          <cell r="C188">
            <v>0</v>
          </cell>
          <cell r="D188">
            <v>0</v>
          </cell>
          <cell r="E188">
            <v>0</v>
          </cell>
        </row>
        <row r="189">
          <cell r="A189" t="str">
            <v>P BG16/08$</v>
          </cell>
          <cell r="B189">
            <v>0</v>
          </cell>
          <cell r="C189">
            <v>0</v>
          </cell>
          <cell r="D189">
            <v>0</v>
          </cell>
          <cell r="E189">
            <v>0</v>
          </cell>
        </row>
        <row r="190">
          <cell r="A190" t="str">
            <v>P BG17/08</v>
          </cell>
          <cell r="B190">
            <v>0</v>
          </cell>
          <cell r="C190">
            <v>0</v>
          </cell>
          <cell r="D190">
            <v>0</v>
          </cell>
          <cell r="E190">
            <v>0</v>
          </cell>
        </row>
        <row r="191">
          <cell r="A191" t="str">
            <v>P BIHD</v>
          </cell>
          <cell r="B191">
            <v>4.1784514580761895E-3</v>
          </cell>
          <cell r="C191">
            <v>4.1784514580761895E-3</v>
          </cell>
          <cell r="D191">
            <v>4.1784514580761895E-3</v>
          </cell>
          <cell r="E191">
            <v>1.2535354374228569E-2</v>
          </cell>
        </row>
        <row r="192">
          <cell r="A192" t="str">
            <v>P BP02/E330</v>
          </cell>
          <cell r="B192">
            <v>0</v>
          </cell>
          <cell r="C192">
            <v>0</v>
          </cell>
          <cell r="D192">
            <v>0</v>
          </cell>
          <cell r="E192">
            <v>0</v>
          </cell>
        </row>
        <row r="193">
          <cell r="A193" t="str">
            <v>P BP02/E400</v>
          </cell>
          <cell r="B193">
            <v>0</v>
          </cell>
          <cell r="C193">
            <v>0</v>
          </cell>
          <cell r="D193">
            <v>0</v>
          </cell>
          <cell r="E193">
            <v>0</v>
          </cell>
        </row>
        <row r="194">
          <cell r="A194" t="str">
            <v>P BP02/E580</v>
          </cell>
          <cell r="B194">
            <v>0</v>
          </cell>
          <cell r="C194">
            <v>0</v>
          </cell>
          <cell r="D194">
            <v>0</v>
          </cell>
          <cell r="E194">
            <v>0</v>
          </cell>
        </row>
        <row r="195">
          <cell r="A195" t="str">
            <v>P BP02/E580-II</v>
          </cell>
          <cell r="B195">
            <v>4.37988275824544</v>
          </cell>
          <cell r="E195">
            <v>4.37988275824544</v>
          </cell>
        </row>
        <row r="196">
          <cell r="A196" t="str">
            <v>P BP03/B405 (Radar I)</v>
          </cell>
          <cell r="B196">
            <v>0</v>
          </cell>
          <cell r="C196">
            <v>0</v>
          </cell>
          <cell r="D196">
            <v>0</v>
          </cell>
          <cell r="E196">
            <v>0</v>
          </cell>
        </row>
        <row r="197">
          <cell r="A197" t="str">
            <v>P BP03/B405 (Radar II)</v>
          </cell>
          <cell r="B197">
            <v>0</v>
          </cell>
          <cell r="C197">
            <v>0</v>
          </cell>
          <cell r="D197">
            <v>0</v>
          </cell>
          <cell r="E197">
            <v>0</v>
          </cell>
        </row>
        <row r="198">
          <cell r="A198" t="str">
            <v>P BP04/E435</v>
          </cell>
          <cell r="B198">
            <v>0</v>
          </cell>
          <cell r="C198">
            <v>0</v>
          </cell>
          <cell r="D198">
            <v>0</v>
          </cell>
          <cell r="E198">
            <v>0</v>
          </cell>
        </row>
        <row r="199">
          <cell r="A199" t="str">
            <v>P BP05/B400 (Hexagon IV)</v>
          </cell>
          <cell r="B199">
            <v>0</v>
          </cell>
          <cell r="C199">
            <v>0</v>
          </cell>
          <cell r="D199">
            <v>0</v>
          </cell>
          <cell r="E199">
            <v>0</v>
          </cell>
        </row>
        <row r="200">
          <cell r="A200" t="str">
            <v>P BP06/B450 (Radar III)</v>
          </cell>
          <cell r="B200">
            <v>0</v>
          </cell>
          <cell r="C200">
            <v>0</v>
          </cell>
          <cell r="D200">
            <v>0</v>
          </cell>
          <cell r="E200">
            <v>0</v>
          </cell>
        </row>
        <row r="201">
          <cell r="A201" t="str">
            <v>P BP06/B450 (Radar IV)</v>
          </cell>
          <cell r="B201">
            <v>0</v>
          </cell>
          <cell r="C201">
            <v>0</v>
          </cell>
          <cell r="D201">
            <v>0</v>
          </cell>
          <cell r="E201">
            <v>0</v>
          </cell>
        </row>
        <row r="202">
          <cell r="A202" t="str">
            <v>P BP06/E580</v>
          </cell>
          <cell r="B202">
            <v>0</v>
          </cell>
          <cell r="C202">
            <v>0</v>
          </cell>
          <cell r="D202">
            <v>0</v>
          </cell>
          <cell r="E202">
            <v>0</v>
          </cell>
        </row>
        <row r="203">
          <cell r="A203" t="str">
            <v>P BP07/B450 (Celtic I)</v>
          </cell>
          <cell r="B203">
            <v>0</v>
          </cell>
          <cell r="C203">
            <v>0</v>
          </cell>
          <cell r="D203">
            <v>0</v>
          </cell>
          <cell r="E203">
            <v>0</v>
          </cell>
        </row>
        <row r="204">
          <cell r="A204" t="str">
            <v>P BP07/B450 (Celtic II)</v>
          </cell>
          <cell r="B204">
            <v>0</v>
          </cell>
          <cell r="C204">
            <v>0</v>
          </cell>
          <cell r="D204">
            <v>0</v>
          </cell>
          <cell r="E204">
            <v>0</v>
          </cell>
        </row>
        <row r="205">
          <cell r="A205" t="str">
            <v>P BT03</v>
          </cell>
          <cell r="B205">
            <v>0</v>
          </cell>
          <cell r="C205">
            <v>0</v>
          </cell>
          <cell r="D205">
            <v>0</v>
          </cell>
          <cell r="E205">
            <v>0</v>
          </cell>
        </row>
        <row r="206">
          <cell r="A206" t="str">
            <v>P BT03Flot</v>
          </cell>
          <cell r="B206">
            <v>0</v>
          </cell>
          <cell r="C206">
            <v>0</v>
          </cell>
          <cell r="D206">
            <v>0</v>
          </cell>
          <cell r="E206">
            <v>0</v>
          </cell>
        </row>
        <row r="207">
          <cell r="A207" t="str">
            <v>P BT04</v>
          </cell>
          <cell r="B207">
            <v>0</v>
          </cell>
          <cell r="C207">
            <v>0</v>
          </cell>
          <cell r="D207">
            <v>0</v>
          </cell>
          <cell r="E207">
            <v>0</v>
          </cell>
        </row>
        <row r="208">
          <cell r="A208" t="str">
            <v>P BT05</v>
          </cell>
          <cell r="B208">
            <v>0</v>
          </cell>
          <cell r="C208">
            <v>0</v>
          </cell>
          <cell r="D208">
            <v>0</v>
          </cell>
          <cell r="E208">
            <v>0</v>
          </cell>
        </row>
        <row r="209">
          <cell r="A209" t="str">
            <v>P BT06</v>
          </cell>
          <cell r="B209">
            <v>0</v>
          </cell>
          <cell r="C209">
            <v>0</v>
          </cell>
          <cell r="D209">
            <v>0</v>
          </cell>
          <cell r="E209">
            <v>0</v>
          </cell>
        </row>
        <row r="210">
          <cell r="A210" t="str">
            <v>P BT2006</v>
          </cell>
          <cell r="B210">
            <v>0</v>
          </cell>
          <cell r="C210">
            <v>55.352283316103097</v>
          </cell>
          <cell r="D210">
            <v>0</v>
          </cell>
          <cell r="E210">
            <v>55.352283316103097</v>
          </cell>
        </row>
        <row r="211">
          <cell r="A211" t="str">
            <v>P BT27</v>
          </cell>
          <cell r="B211">
            <v>0</v>
          </cell>
          <cell r="C211">
            <v>0</v>
          </cell>
          <cell r="D211">
            <v>0</v>
          </cell>
          <cell r="E211">
            <v>0</v>
          </cell>
        </row>
        <row r="212">
          <cell r="A212" t="str">
            <v>P DC$</v>
          </cell>
          <cell r="B212">
            <v>0.33870796219931298</v>
          </cell>
          <cell r="C212">
            <v>0.33870796219931298</v>
          </cell>
          <cell r="D212">
            <v>0.33870796219931298</v>
          </cell>
          <cell r="E212">
            <v>1.016123886597939</v>
          </cell>
        </row>
        <row r="213">
          <cell r="A213" t="str">
            <v>P EL/ARP-61</v>
          </cell>
          <cell r="B213">
            <v>0</v>
          </cell>
          <cell r="C213">
            <v>0</v>
          </cell>
          <cell r="D213">
            <v>0</v>
          </cell>
          <cell r="E213">
            <v>0</v>
          </cell>
        </row>
        <row r="214">
          <cell r="A214" t="str">
            <v>P EL/USD-74</v>
          </cell>
          <cell r="B214">
            <v>0</v>
          </cell>
          <cell r="C214">
            <v>3.5847083704427098</v>
          </cell>
          <cell r="E214">
            <v>3.5847083704427098</v>
          </cell>
        </row>
        <row r="215">
          <cell r="A215" t="str">
            <v>P EL/USD-79</v>
          </cell>
          <cell r="B215">
            <v>0</v>
          </cell>
          <cell r="C215">
            <v>0</v>
          </cell>
          <cell r="D215">
            <v>0</v>
          </cell>
          <cell r="E215">
            <v>0</v>
          </cell>
        </row>
        <row r="216">
          <cell r="A216" t="str">
            <v>P EL/USD-91</v>
          </cell>
          <cell r="B216">
            <v>0</v>
          </cell>
          <cell r="C216">
            <v>0</v>
          </cell>
          <cell r="D216">
            <v>0</v>
          </cell>
          <cell r="E216">
            <v>0</v>
          </cell>
        </row>
        <row r="217">
          <cell r="A217" t="str">
            <v>P FRB</v>
          </cell>
          <cell r="B217">
            <v>0</v>
          </cell>
          <cell r="C217">
            <v>0</v>
          </cell>
          <cell r="D217">
            <v>0</v>
          </cell>
          <cell r="E217">
            <v>0</v>
          </cell>
        </row>
        <row r="218">
          <cell r="A218" t="str">
            <v>P PFIXSI (Hexagon II)</v>
          </cell>
          <cell r="B218">
            <v>0</v>
          </cell>
          <cell r="C218">
            <v>95.3783324751642</v>
          </cell>
          <cell r="E218">
            <v>95.3783324751642</v>
          </cell>
        </row>
        <row r="219">
          <cell r="A219" t="str">
            <v>P PFIXSII (Hexagon III)</v>
          </cell>
          <cell r="B219">
            <v>0</v>
          </cell>
          <cell r="C219">
            <v>0</v>
          </cell>
          <cell r="D219">
            <v>94.967116843693901</v>
          </cell>
          <cell r="E219">
            <v>94.967116843693901</v>
          </cell>
        </row>
        <row r="220">
          <cell r="A220" t="str">
            <v>P PRO1</v>
          </cell>
          <cell r="B220">
            <v>1.9153318762886602</v>
          </cell>
          <cell r="C220">
            <v>1.9153318762886602</v>
          </cell>
          <cell r="D220">
            <v>1.9153318762886602</v>
          </cell>
          <cell r="E220">
            <v>5.7459956288659804</v>
          </cell>
        </row>
        <row r="221">
          <cell r="A221" t="str">
            <v>P PRO10</v>
          </cell>
          <cell r="B221">
            <v>0</v>
          </cell>
          <cell r="C221">
            <v>0</v>
          </cell>
          <cell r="D221">
            <v>0</v>
          </cell>
          <cell r="E221">
            <v>0</v>
          </cell>
        </row>
        <row r="222">
          <cell r="A222" t="str">
            <v>P PRO2</v>
          </cell>
          <cell r="B222">
            <v>1.5060887875759228</v>
          </cell>
          <cell r="C222">
            <v>1.4398688347131827</v>
          </cell>
          <cell r="D222">
            <v>1.4522181830678127</v>
          </cell>
          <cell r="E222">
            <v>4.3981758053569182</v>
          </cell>
        </row>
        <row r="223">
          <cell r="A223" t="str">
            <v>P PRO3</v>
          </cell>
          <cell r="B223">
            <v>4.4903505154639195E-3</v>
          </cell>
          <cell r="C223">
            <v>4.4903505154639195E-3</v>
          </cell>
          <cell r="D223">
            <v>4.4903505154639195E-3</v>
          </cell>
          <cell r="E223">
            <v>1.3471051546391759E-2</v>
          </cell>
        </row>
        <row r="224">
          <cell r="A224" t="str">
            <v>P PRO4</v>
          </cell>
          <cell r="B224">
            <v>2.368926765427712</v>
          </cell>
          <cell r="C224">
            <v>2.3801730905258722</v>
          </cell>
          <cell r="D224">
            <v>2.3801730905258722</v>
          </cell>
          <cell r="E224">
            <v>7.1292729464794569</v>
          </cell>
        </row>
        <row r="225">
          <cell r="A225" t="str">
            <v>P PRO5</v>
          </cell>
          <cell r="B225">
            <v>2.3163469450171799</v>
          </cell>
          <cell r="C225">
            <v>0</v>
          </cell>
          <cell r="D225">
            <v>0</v>
          </cell>
          <cell r="E225">
            <v>2.3163469450171799</v>
          </cell>
        </row>
        <row r="226">
          <cell r="A226" t="str">
            <v>P PRO6</v>
          </cell>
          <cell r="B226">
            <v>11.13985930989452</v>
          </cell>
          <cell r="C226">
            <v>0</v>
          </cell>
          <cell r="D226">
            <v>0</v>
          </cell>
          <cell r="E226">
            <v>11.13985930989452</v>
          </cell>
        </row>
        <row r="227">
          <cell r="A227" t="str">
            <v>P PRO9</v>
          </cell>
          <cell r="B227">
            <v>0</v>
          </cell>
          <cell r="C227">
            <v>0</v>
          </cell>
          <cell r="D227">
            <v>0</v>
          </cell>
          <cell r="E227">
            <v>0</v>
          </cell>
        </row>
        <row r="228">
          <cell r="A228" t="str">
            <v>PAR</v>
          </cell>
          <cell r="C228">
            <v>0</v>
          </cell>
          <cell r="E228">
            <v>0</v>
          </cell>
        </row>
        <row r="229">
          <cell r="A229" t="str">
            <v>PARDM</v>
          </cell>
          <cell r="C229">
            <v>0</v>
          </cell>
          <cell r="E229">
            <v>0</v>
          </cell>
        </row>
        <row r="230">
          <cell r="A230" t="str">
            <v>PRE3</v>
          </cell>
          <cell r="B230">
            <v>9.9432302405498309E-3</v>
          </cell>
          <cell r="E230">
            <v>9.9432302405498309E-3</v>
          </cell>
        </row>
        <row r="231">
          <cell r="A231" t="str">
            <v>PRE4</v>
          </cell>
          <cell r="B231">
            <v>8.7405328211390299E-2</v>
          </cell>
          <cell r="E231">
            <v>8.7405328211390299E-2</v>
          </cell>
        </row>
        <row r="232">
          <cell r="A232" t="str">
            <v>PRO1</v>
          </cell>
          <cell r="B232">
            <v>0.25622375945017201</v>
          </cell>
          <cell r="C232">
            <v>0.22863392783505099</v>
          </cell>
          <cell r="D232">
            <v>0.22863392783505099</v>
          </cell>
          <cell r="E232">
            <v>0.71349161512027393</v>
          </cell>
        </row>
        <row r="233">
          <cell r="A233" t="str">
            <v>PRO10</v>
          </cell>
          <cell r="B233">
            <v>0.59741532842668599</v>
          </cell>
          <cell r="E233">
            <v>0.59741532842668599</v>
          </cell>
        </row>
        <row r="234">
          <cell r="A234" t="str">
            <v>PRO2</v>
          </cell>
          <cell r="B234">
            <v>1.1563370027604789</v>
          </cell>
          <cell r="C234">
            <v>1.096338613215156</v>
          </cell>
          <cell r="D234">
            <v>1.096338613215156</v>
          </cell>
          <cell r="E234">
            <v>3.3490142291907912</v>
          </cell>
        </row>
        <row r="235">
          <cell r="A235" t="str">
            <v>PRO3</v>
          </cell>
          <cell r="B235">
            <v>0.10125758419243948</v>
          </cell>
          <cell r="C235">
            <v>0.10126101374570448</v>
          </cell>
          <cell r="D235">
            <v>0.10126101374570448</v>
          </cell>
          <cell r="E235">
            <v>0.30377961168384848</v>
          </cell>
        </row>
        <row r="236">
          <cell r="A236" t="str">
            <v>PRO4</v>
          </cell>
          <cell r="B236">
            <v>3.5780090037496191</v>
          </cell>
          <cell r="C236">
            <v>3.5862716545950186</v>
          </cell>
          <cell r="D236">
            <v>3.5862716545950186</v>
          </cell>
          <cell r="E236">
            <v>10.750552312939655</v>
          </cell>
        </row>
        <row r="237">
          <cell r="A237" t="str">
            <v>PRO5</v>
          </cell>
          <cell r="B237">
            <v>0.31369018213058431</v>
          </cell>
          <cell r="E237">
            <v>0.31369018213058431</v>
          </cell>
        </row>
        <row r="238">
          <cell r="A238" t="str">
            <v>PRO6</v>
          </cell>
          <cell r="B238">
            <v>3.704201604481165</v>
          </cell>
          <cell r="E238">
            <v>3.704201604481165</v>
          </cell>
        </row>
        <row r="239">
          <cell r="A239" t="str">
            <v>PRO7</v>
          </cell>
          <cell r="B239">
            <v>1.55675258839667</v>
          </cell>
          <cell r="C239">
            <v>1.55675258839667</v>
          </cell>
          <cell r="D239">
            <v>1.55675258839667</v>
          </cell>
          <cell r="E239">
            <v>4.6702577651900103</v>
          </cell>
        </row>
        <row r="240">
          <cell r="A240" t="str">
            <v>PRO9</v>
          </cell>
          <cell r="B240">
            <v>0.35449604810996527</v>
          </cell>
          <cell r="E240">
            <v>0.35449604810996527</v>
          </cell>
        </row>
        <row r="241">
          <cell r="A241" t="str">
            <v>SABA/INTGM</v>
          </cell>
          <cell r="C241">
            <v>0.31119439000000004</v>
          </cell>
          <cell r="E241">
            <v>0.31119439000000004</v>
          </cell>
        </row>
        <row r="242">
          <cell r="A242" t="str">
            <v>SUD/YACYRETA</v>
          </cell>
          <cell r="D242">
            <v>0.38969410999999998</v>
          </cell>
          <cell r="E242">
            <v>0.38969410999999998</v>
          </cell>
        </row>
        <row r="243">
          <cell r="A243" t="str">
            <v>TBA/TESORO</v>
          </cell>
          <cell r="B243">
            <v>1.3766524432989693</v>
          </cell>
          <cell r="C243">
            <v>0.3441630962199313</v>
          </cell>
          <cell r="D243">
            <v>0.3441630962199313</v>
          </cell>
          <cell r="E243">
            <v>2.0649786357388318</v>
          </cell>
        </row>
        <row r="244">
          <cell r="A244" t="str">
            <v>TECH/MOSP</v>
          </cell>
          <cell r="D244">
            <v>0.12523916000000002</v>
          </cell>
          <cell r="E244">
            <v>0.12523916000000002</v>
          </cell>
        </row>
        <row r="245">
          <cell r="A245" t="str">
            <v>VARIOS/PAMI</v>
          </cell>
          <cell r="B245">
            <v>29.831551443299016</v>
          </cell>
          <cell r="C245">
            <v>2.9072003436426103E-2</v>
          </cell>
          <cell r="D245">
            <v>2.9072003436426103E-2</v>
          </cell>
          <cell r="E245">
            <v>29.889695450171867</v>
          </cell>
        </row>
        <row r="246">
          <cell r="A246" t="str">
            <v>WBC/RELEXT</v>
          </cell>
          <cell r="B246">
            <v>1.5767159853569252E-3</v>
          </cell>
          <cell r="C246">
            <v>1.936165344722387E-3</v>
          </cell>
          <cell r="D246">
            <v>2.1773718730933459E-3</v>
          </cell>
          <cell r="E246">
            <v>5.6902532031726585E-3</v>
          </cell>
        </row>
        <row r="247">
          <cell r="A247" t="str">
            <v>#N/A</v>
          </cell>
          <cell r="B247">
            <v>0.1952059862542955</v>
          </cell>
          <cell r="C247">
            <v>0.1952059862542955</v>
          </cell>
          <cell r="D247">
            <v>0.1952059862542955</v>
          </cell>
          <cell r="E247">
            <v>0.58561795876288647</v>
          </cell>
        </row>
        <row r="248">
          <cell r="A248" t="str">
            <v>Total general</v>
          </cell>
          <cell r="B248">
            <v>1046.3358851997414</v>
          </cell>
          <cell r="C248">
            <v>1150.3925149484919</v>
          </cell>
          <cell r="D248">
            <v>2226.0559204966771</v>
          </cell>
          <cell r="E248">
            <v>4422.7843206449115</v>
          </cell>
        </row>
      </sheetData>
      <sheetData sheetId="1" refreshError="1"/>
      <sheetData sheetId="2"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2006</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ABCRA</v>
          </cell>
          <cell r="B6">
            <v>618.55670103092802</v>
          </cell>
          <cell r="C6">
            <v>893.470790378007</v>
          </cell>
          <cell r="E6">
            <v>618.55670103092802</v>
          </cell>
          <cell r="F6">
            <v>206.185567010309</v>
          </cell>
          <cell r="H6">
            <v>481.09965635738899</v>
          </cell>
          <cell r="I6">
            <v>257.73195876288702</v>
          </cell>
          <cell r="J6">
            <v>178.69415807560131</v>
          </cell>
          <cell r="N6">
            <v>3254.2955326460497</v>
          </cell>
        </row>
        <row r="7">
          <cell r="A7" t="str">
            <v>ALENIA/FFAA</v>
          </cell>
          <cell r="M7">
            <v>0.76323700000000005</v>
          </cell>
          <cell r="N7">
            <v>0.76323700000000005</v>
          </cell>
        </row>
        <row r="8">
          <cell r="A8" t="str">
            <v>ARMADA-CCI</v>
          </cell>
          <cell r="B8">
            <v>9.801961168384879E-2</v>
          </cell>
          <cell r="C8">
            <v>9.801961168384879E-2</v>
          </cell>
          <cell r="D8">
            <v>9.801961168384879E-2</v>
          </cell>
          <cell r="E8">
            <v>9.801961168384879E-2</v>
          </cell>
          <cell r="F8">
            <v>9.801961168384879E-2</v>
          </cell>
          <cell r="G8">
            <v>9.801961168384879E-2</v>
          </cell>
          <cell r="H8">
            <v>9.801961168384879E-2</v>
          </cell>
          <cell r="I8">
            <v>9.801961168384879E-2</v>
          </cell>
          <cell r="J8">
            <v>9.801961168384879E-2</v>
          </cell>
          <cell r="K8">
            <v>9.801961168384879E-2</v>
          </cell>
          <cell r="L8">
            <v>9.801961168384879E-2</v>
          </cell>
          <cell r="M8">
            <v>9.801961168384879E-2</v>
          </cell>
          <cell r="N8">
            <v>1.1762353402061854</v>
          </cell>
        </row>
        <row r="9">
          <cell r="A9" t="str">
            <v>BBVA/SALUD</v>
          </cell>
          <cell r="C9">
            <v>7.3629550000000002E-2</v>
          </cell>
          <cell r="F9">
            <v>1.6589669999999997E-2</v>
          </cell>
          <cell r="N9">
            <v>9.0219220000000003E-2</v>
          </cell>
        </row>
        <row r="10">
          <cell r="A10" t="str">
            <v>BD06-u$s</v>
          </cell>
          <cell r="B10">
            <v>15.803000000000001</v>
          </cell>
          <cell r="N10">
            <v>15.803000000000001</v>
          </cell>
        </row>
        <row r="11">
          <cell r="A11" t="str">
            <v>BD07-I $</v>
          </cell>
          <cell r="C11">
            <v>171.712753881092</v>
          </cell>
          <cell r="I11">
            <v>171.712753881092</v>
          </cell>
          <cell r="N11">
            <v>343.425507762184</v>
          </cell>
        </row>
        <row r="12">
          <cell r="A12" t="str">
            <v>BD08-UCP</v>
          </cell>
          <cell r="D12">
            <v>108.183685474795</v>
          </cell>
          <cell r="J12">
            <v>108.183685474795</v>
          </cell>
          <cell r="N12">
            <v>216.36737094959</v>
          </cell>
        </row>
        <row r="13">
          <cell r="A13" t="str">
            <v>BD11-UCP</v>
          </cell>
          <cell r="B13">
            <v>30.366699217911002</v>
          </cell>
          <cell r="C13">
            <v>30.366699217911002</v>
          </cell>
          <cell r="D13">
            <v>30.366699217911002</v>
          </cell>
          <cell r="E13">
            <v>30.366699217911002</v>
          </cell>
          <cell r="F13">
            <v>30.366699217911002</v>
          </cell>
          <cell r="G13">
            <v>30.366699217911002</v>
          </cell>
          <cell r="H13">
            <v>30.366699217911002</v>
          </cell>
          <cell r="I13">
            <v>30.366699217911002</v>
          </cell>
          <cell r="J13">
            <v>30.366699217911002</v>
          </cell>
          <cell r="K13">
            <v>30.366699217911002</v>
          </cell>
          <cell r="L13">
            <v>30.366699217911002</v>
          </cell>
          <cell r="M13">
            <v>30.366699217911002</v>
          </cell>
          <cell r="N13">
            <v>364.40039061493195</v>
          </cell>
        </row>
        <row r="14">
          <cell r="A14" t="str">
            <v>BD12-I u$s</v>
          </cell>
          <cell r="C14">
            <v>0</v>
          </cell>
          <cell r="I14">
            <v>1523.6552460299999</v>
          </cell>
          <cell r="N14">
            <v>1523.6552460299999</v>
          </cell>
        </row>
        <row r="15">
          <cell r="A15" t="str">
            <v>BD13-u$s</v>
          </cell>
          <cell r="E15">
            <v>245.462425</v>
          </cell>
          <cell r="K15">
            <v>0</v>
          </cell>
          <cell r="N15">
            <v>245.462425</v>
          </cell>
        </row>
        <row r="16">
          <cell r="A16" t="str">
            <v>BERL/YACYRETA</v>
          </cell>
          <cell r="B16">
            <v>0.5819824660497539</v>
          </cell>
          <cell r="H16">
            <v>0.5819824660497539</v>
          </cell>
          <cell r="N16">
            <v>1.1639649320995078</v>
          </cell>
        </row>
        <row r="17">
          <cell r="A17" t="str">
            <v>BESP</v>
          </cell>
          <cell r="D17">
            <v>0</v>
          </cell>
          <cell r="J17">
            <v>0</v>
          </cell>
          <cell r="N17">
            <v>0</v>
          </cell>
        </row>
        <row r="18">
          <cell r="A18" t="str">
            <v>BG04/06</v>
          </cell>
          <cell r="E18">
            <v>0</v>
          </cell>
          <cell r="K18">
            <v>470.93302699999998</v>
          </cell>
          <cell r="N18">
            <v>470.93302699999998</v>
          </cell>
        </row>
        <row r="19">
          <cell r="A19" t="str">
            <v>BG05/17</v>
          </cell>
          <cell r="B19">
            <v>0</v>
          </cell>
          <cell r="H19">
            <v>0</v>
          </cell>
          <cell r="N19">
            <v>0</v>
          </cell>
        </row>
        <row r="20">
          <cell r="A20" t="str">
            <v>BG06/27</v>
          </cell>
          <cell r="D20">
            <v>0</v>
          </cell>
          <cell r="J20">
            <v>0</v>
          </cell>
          <cell r="N20">
            <v>0</v>
          </cell>
        </row>
        <row r="21">
          <cell r="A21" t="str">
            <v>BG08/19</v>
          </cell>
          <cell r="C21">
            <v>0</v>
          </cell>
          <cell r="I21">
            <v>0</v>
          </cell>
          <cell r="N21">
            <v>0</v>
          </cell>
        </row>
        <row r="22">
          <cell r="A22" t="str">
            <v>BG08/Pesificado</v>
          </cell>
          <cell r="G22">
            <v>3.8874089686792099E-3</v>
          </cell>
          <cell r="M22">
            <v>3.8874089686792099E-3</v>
          </cell>
          <cell r="N22">
            <v>7.7748179373584199E-3</v>
          </cell>
        </row>
        <row r="23">
          <cell r="A23" t="str">
            <v>BG09/09</v>
          </cell>
          <cell r="E23">
            <v>0</v>
          </cell>
          <cell r="K23">
            <v>0</v>
          </cell>
          <cell r="N23">
            <v>0</v>
          </cell>
        </row>
        <row r="24">
          <cell r="A24" t="str">
            <v>BG10/20</v>
          </cell>
          <cell r="C24">
            <v>0</v>
          </cell>
          <cell r="I24">
            <v>0</v>
          </cell>
          <cell r="N24">
            <v>0</v>
          </cell>
        </row>
        <row r="25">
          <cell r="A25" t="str">
            <v>BG11/10</v>
          </cell>
          <cell r="D25">
            <v>0</v>
          </cell>
          <cell r="J25">
            <v>0</v>
          </cell>
          <cell r="N25">
            <v>0</v>
          </cell>
        </row>
        <row r="26">
          <cell r="A26" t="str">
            <v>BG12/15</v>
          </cell>
          <cell r="G26">
            <v>0</v>
          </cell>
          <cell r="M26">
            <v>0</v>
          </cell>
          <cell r="N26">
            <v>0</v>
          </cell>
        </row>
        <row r="27">
          <cell r="A27" t="str">
            <v>BG13/30</v>
          </cell>
          <cell r="B27">
            <v>0</v>
          </cell>
          <cell r="H27">
            <v>0</v>
          </cell>
          <cell r="N27">
            <v>0</v>
          </cell>
        </row>
        <row r="28">
          <cell r="A28" t="str">
            <v>BG14/31</v>
          </cell>
          <cell r="B28">
            <v>0</v>
          </cell>
          <cell r="H28">
            <v>0</v>
          </cell>
          <cell r="N28">
            <v>0</v>
          </cell>
        </row>
        <row r="29">
          <cell r="A29" t="str">
            <v>BG15/12</v>
          </cell>
          <cell r="C29">
            <v>0</v>
          </cell>
          <cell r="I29">
            <v>0</v>
          </cell>
          <cell r="N29">
            <v>0</v>
          </cell>
        </row>
        <row r="30">
          <cell r="A30" t="str">
            <v>BG16/08$</v>
          </cell>
          <cell r="D30">
            <v>0</v>
          </cell>
          <cell r="J30">
            <v>0</v>
          </cell>
          <cell r="N30">
            <v>0</v>
          </cell>
        </row>
        <row r="31">
          <cell r="A31" t="str">
            <v>BG17/08</v>
          </cell>
          <cell r="G31">
            <v>73.481211580000007</v>
          </cell>
          <cell r="M31">
            <v>73.481211580000007</v>
          </cell>
          <cell r="N31">
            <v>146.96242316000001</v>
          </cell>
        </row>
        <row r="32">
          <cell r="A32" t="str">
            <v>BG18/18</v>
          </cell>
          <cell r="M32">
            <v>0</v>
          </cell>
          <cell r="N32">
            <v>0</v>
          </cell>
        </row>
        <row r="33">
          <cell r="A33" t="str">
            <v>BG19/31</v>
          </cell>
          <cell r="M33">
            <v>0</v>
          </cell>
          <cell r="N33">
            <v>0</v>
          </cell>
        </row>
        <row r="34">
          <cell r="A34" t="str">
            <v>BID 1008</v>
          </cell>
          <cell r="G34">
            <v>0.19496853</v>
          </cell>
          <cell r="M34">
            <v>0.19496853</v>
          </cell>
          <cell r="N34">
            <v>0.38993706</v>
          </cell>
        </row>
        <row r="35">
          <cell r="A35" t="str">
            <v>BID 1021</v>
          </cell>
          <cell r="D35">
            <v>0</v>
          </cell>
          <cell r="J35">
            <v>0.36248480999999999</v>
          </cell>
          <cell r="N35">
            <v>0.36248480999999999</v>
          </cell>
        </row>
        <row r="36">
          <cell r="A36" t="str">
            <v>BID 1031</v>
          </cell>
          <cell r="C36">
            <v>10.877888480000001</v>
          </cell>
          <cell r="I36">
            <v>10.877888480000001</v>
          </cell>
          <cell r="N36">
            <v>21.755776960000002</v>
          </cell>
        </row>
        <row r="37">
          <cell r="A37" t="str">
            <v>BID 1034</v>
          </cell>
          <cell r="F37">
            <v>2.85013205</v>
          </cell>
          <cell r="L37">
            <v>2.85013205</v>
          </cell>
          <cell r="N37">
            <v>5.7002641000000001</v>
          </cell>
        </row>
        <row r="38">
          <cell r="A38" t="str">
            <v>BID 1059</v>
          </cell>
          <cell r="C38">
            <v>5.56628875</v>
          </cell>
          <cell r="I38">
            <v>5.56628875</v>
          </cell>
          <cell r="N38">
            <v>11.1325775</v>
          </cell>
        </row>
        <row r="39">
          <cell r="A39" t="str">
            <v>BID 1060</v>
          </cell>
          <cell r="B39">
            <v>1.5309737999999999</v>
          </cell>
          <cell r="H39">
            <v>1.5309737999999999</v>
          </cell>
          <cell r="N39">
            <v>3.0619475999999999</v>
          </cell>
        </row>
        <row r="40">
          <cell r="A40" t="str">
            <v>BID 1068</v>
          </cell>
          <cell r="D40">
            <v>3.1377501899999998</v>
          </cell>
          <cell r="J40">
            <v>3.1377501899999998</v>
          </cell>
          <cell r="N40">
            <v>6.2755003799999995</v>
          </cell>
        </row>
        <row r="41">
          <cell r="A41" t="str">
            <v>BID 1082</v>
          </cell>
          <cell r="C41">
            <v>5.6778839999999997E-2</v>
          </cell>
          <cell r="I41">
            <v>5.6778839999999997E-2</v>
          </cell>
          <cell r="N41">
            <v>0.11355767999999999</v>
          </cell>
        </row>
        <row r="42">
          <cell r="A42" t="str">
            <v>BID 1111</v>
          </cell>
          <cell r="G42">
            <v>0.23964007999999998</v>
          </cell>
          <cell r="M42">
            <v>0.23964007999999998</v>
          </cell>
          <cell r="N42">
            <v>0.47928015999999996</v>
          </cell>
        </row>
        <row r="43">
          <cell r="A43" t="str">
            <v>BID 1118</v>
          </cell>
          <cell r="C43">
            <v>0</v>
          </cell>
          <cell r="I43">
            <v>0</v>
          </cell>
          <cell r="N43">
            <v>0</v>
          </cell>
        </row>
        <row r="44">
          <cell r="A44" t="str">
            <v>BID 1133</v>
          </cell>
          <cell r="B44">
            <v>4.7266240000000001E-2</v>
          </cell>
          <cell r="H44">
            <v>4.7266240000000001E-2</v>
          </cell>
          <cell r="N44">
            <v>9.4532480000000002E-2</v>
          </cell>
        </row>
        <row r="45">
          <cell r="A45" t="str">
            <v>BID 1134</v>
          </cell>
          <cell r="E45">
            <v>0.53420967000000008</v>
          </cell>
          <cell r="K45">
            <v>0.53420967000000008</v>
          </cell>
          <cell r="N45">
            <v>1.0684193400000002</v>
          </cell>
        </row>
        <row r="46">
          <cell r="A46" t="str">
            <v>BID 1164</v>
          </cell>
          <cell r="G46">
            <v>1.9875882199999999</v>
          </cell>
          <cell r="M46">
            <v>1.9875882199999999</v>
          </cell>
          <cell r="N46">
            <v>3.9751764399999998</v>
          </cell>
        </row>
        <row r="47">
          <cell r="A47" t="str">
            <v>BID 1192</v>
          </cell>
          <cell r="D47">
            <v>0.51831315999999994</v>
          </cell>
          <cell r="J47">
            <v>0.51831315999999994</v>
          </cell>
          <cell r="N47">
            <v>1.0366263199999999</v>
          </cell>
        </row>
        <row r="48">
          <cell r="A48" t="str">
            <v>BID 1193</v>
          </cell>
          <cell r="D48">
            <v>0</v>
          </cell>
          <cell r="J48">
            <v>0</v>
          </cell>
          <cell r="N48">
            <v>0</v>
          </cell>
        </row>
        <row r="49">
          <cell r="A49" t="str">
            <v>BID 1201</v>
          </cell>
          <cell r="F49">
            <v>4.2663325099999998</v>
          </cell>
          <cell r="L49">
            <v>4.2663325099999998</v>
          </cell>
          <cell r="N49">
            <v>8.5326650199999996</v>
          </cell>
        </row>
        <row r="50">
          <cell r="A50" t="str">
            <v>BID 1206</v>
          </cell>
          <cell r="D50">
            <v>5.5740660000000004E-2</v>
          </cell>
          <cell r="J50">
            <v>5.5740660000000004E-2</v>
          </cell>
          <cell r="N50">
            <v>0.11148132000000001</v>
          </cell>
        </row>
        <row r="51">
          <cell r="A51" t="str">
            <v>BID 1279</v>
          </cell>
          <cell r="E51">
            <v>2.4502929999999999E-2</v>
          </cell>
          <cell r="K51">
            <v>2.4502929999999999E-2</v>
          </cell>
          <cell r="N51">
            <v>4.9005859999999998E-2</v>
          </cell>
        </row>
        <row r="52">
          <cell r="A52" t="str">
            <v>BID 1287</v>
          </cell>
          <cell r="B52">
            <v>5.3303964600000002</v>
          </cell>
          <cell r="H52">
            <v>5.3303964600000002</v>
          </cell>
          <cell r="N52">
            <v>10.66079292</v>
          </cell>
        </row>
        <row r="53">
          <cell r="A53" t="str">
            <v>BID 1295</v>
          </cell>
          <cell r="C53">
            <v>0</v>
          </cell>
          <cell r="I53">
            <v>13.33333333</v>
          </cell>
          <cell r="N53">
            <v>13.33333333</v>
          </cell>
        </row>
        <row r="54">
          <cell r="A54" t="str">
            <v>BID 1307</v>
          </cell>
          <cell r="E54">
            <v>0</v>
          </cell>
          <cell r="K54">
            <v>0</v>
          </cell>
          <cell r="N54">
            <v>0</v>
          </cell>
        </row>
        <row r="55">
          <cell r="A55" t="str">
            <v>BID 1324</v>
          </cell>
          <cell r="G55">
            <v>0</v>
          </cell>
          <cell r="M55">
            <v>16.666666670000001</v>
          </cell>
          <cell r="N55">
            <v>16.666666670000001</v>
          </cell>
        </row>
        <row r="56">
          <cell r="A56" t="str">
            <v>BID 1325</v>
          </cell>
          <cell r="G56">
            <v>1.641366E-2</v>
          </cell>
          <cell r="M56">
            <v>1.641366E-2</v>
          </cell>
          <cell r="N56">
            <v>3.282732E-2</v>
          </cell>
        </row>
        <row r="57">
          <cell r="A57" t="str">
            <v>BID 1341</v>
          </cell>
          <cell r="D57">
            <v>0</v>
          </cell>
          <cell r="J57">
            <v>0</v>
          </cell>
          <cell r="N57">
            <v>0</v>
          </cell>
        </row>
        <row r="58">
          <cell r="A58" t="str">
            <v>BID 1345</v>
          </cell>
          <cell r="F58">
            <v>0</v>
          </cell>
          <cell r="L58">
            <v>0</v>
          </cell>
          <cell r="N58">
            <v>0</v>
          </cell>
        </row>
        <row r="59">
          <cell r="A59" t="str">
            <v>BID 1353</v>
          </cell>
          <cell r="C59">
            <v>1.1576972800000001</v>
          </cell>
          <cell r="N59">
            <v>1.1576972800000001</v>
          </cell>
        </row>
        <row r="60">
          <cell r="A60" t="str">
            <v>BID 1452</v>
          </cell>
          <cell r="C60">
            <v>300</v>
          </cell>
          <cell r="I60">
            <v>300</v>
          </cell>
          <cell r="N60">
            <v>600</v>
          </cell>
        </row>
        <row r="61">
          <cell r="A61" t="str">
            <v>BID 1463</v>
          </cell>
          <cell r="D61">
            <v>0</v>
          </cell>
          <cell r="J61">
            <v>0</v>
          </cell>
          <cell r="N61">
            <v>0</v>
          </cell>
        </row>
        <row r="62">
          <cell r="A62" t="str">
            <v>BID 1517</v>
          </cell>
          <cell r="C62">
            <v>0</v>
          </cell>
          <cell r="G62">
            <v>100</v>
          </cell>
          <cell r="I62">
            <v>0</v>
          </cell>
          <cell r="M62">
            <v>100</v>
          </cell>
          <cell r="N62">
            <v>200</v>
          </cell>
        </row>
        <row r="63">
          <cell r="A63" t="str">
            <v>BID 1570</v>
          </cell>
          <cell r="D63">
            <v>0</v>
          </cell>
          <cell r="J63">
            <v>0.22885248</v>
          </cell>
          <cell r="N63">
            <v>0.22885248</v>
          </cell>
        </row>
        <row r="64">
          <cell r="A64" t="str">
            <v>BID 1606</v>
          </cell>
          <cell r="G64">
            <v>0</v>
          </cell>
          <cell r="M64">
            <v>0</v>
          </cell>
          <cell r="N64">
            <v>0</v>
          </cell>
        </row>
        <row r="65">
          <cell r="A65" t="str">
            <v>BID 165</v>
          </cell>
          <cell r="B65">
            <v>7.18012346619398E-2</v>
          </cell>
          <cell r="N65">
            <v>7.18012346619398E-2</v>
          </cell>
        </row>
        <row r="66">
          <cell r="A66" t="str">
            <v>BID 206</v>
          </cell>
          <cell r="B66">
            <v>3.8688875451482798</v>
          </cell>
          <cell r="H66">
            <v>3.8688875451482798</v>
          </cell>
          <cell r="N66">
            <v>7.7377750902965596</v>
          </cell>
        </row>
        <row r="67">
          <cell r="A67" t="str">
            <v>BID 214</v>
          </cell>
          <cell r="B67">
            <v>1.0987524224487499</v>
          </cell>
          <cell r="H67">
            <v>1.0987524224487499</v>
          </cell>
          <cell r="N67">
            <v>2.1975048448974999</v>
          </cell>
        </row>
        <row r="68">
          <cell r="A68" t="str">
            <v>BID 4</v>
          </cell>
          <cell r="C68">
            <v>8.0314430771878491E-3</v>
          </cell>
          <cell r="I68">
            <v>8.0314430771878491E-3</v>
          </cell>
          <cell r="N68">
            <v>1.6062886154375698E-2</v>
          </cell>
        </row>
        <row r="69">
          <cell r="A69" t="str">
            <v>BID 504</v>
          </cell>
          <cell r="B69">
            <v>3.9271100000000001E-3</v>
          </cell>
          <cell r="N69">
            <v>3.9271100000000001E-3</v>
          </cell>
        </row>
        <row r="70">
          <cell r="A70" t="str">
            <v>BID 514</v>
          </cell>
          <cell r="B70">
            <v>4.1075199999999999E-2</v>
          </cell>
          <cell r="H70">
            <v>4.1075199999999999E-2</v>
          </cell>
          <cell r="N70">
            <v>8.2150399999999998E-2</v>
          </cell>
        </row>
        <row r="71">
          <cell r="A71" t="str">
            <v>BID 515</v>
          </cell>
          <cell r="D71">
            <v>1.7006229100424599</v>
          </cell>
          <cell r="J71">
            <v>1.7006229100424599</v>
          </cell>
          <cell r="N71">
            <v>3.4012458200849198</v>
          </cell>
        </row>
        <row r="72">
          <cell r="A72" t="str">
            <v>BID 516</v>
          </cell>
          <cell r="D72">
            <v>1.2880448589280999</v>
          </cell>
          <cell r="J72">
            <v>1.2880448589280999</v>
          </cell>
          <cell r="N72">
            <v>2.5760897178561999</v>
          </cell>
        </row>
        <row r="73">
          <cell r="A73" t="str">
            <v>BID 528</v>
          </cell>
          <cell r="D73">
            <v>0.70864637261835106</v>
          </cell>
          <cell r="J73">
            <v>0.70864637261835106</v>
          </cell>
          <cell r="N73">
            <v>1.4172927452367021</v>
          </cell>
        </row>
        <row r="74">
          <cell r="A74" t="str">
            <v>BID 545</v>
          </cell>
          <cell r="F74">
            <v>1.87645755707303</v>
          </cell>
          <cell r="L74">
            <v>1.87645755707303</v>
          </cell>
          <cell r="N74">
            <v>3.7529151141460599</v>
          </cell>
        </row>
        <row r="75">
          <cell r="A75" t="str">
            <v>BID 553</v>
          </cell>
          <cell r="B75">
            <v>0.12921470858502301</v>
          </cell>
          <cell r="H75">
            <v>0.12921470858502301</v>
          </cell>
          <cell r="N75">
            <v>0.25842941717004603</v>
          </cell>
        </row>
        <row r="76">
          <cell r="A76" t="str">
            <v>BID 555</v>
          </cell>
          <cell r="F76">
            <v>9.7115555241198894</v>
          </cell>
          <cell r="L76">
            <v>9.7115555241198894</v>
          </cell>
          <cell r="N76">
            <v>19.423111048239779</v>
          </cell>
        </row>
        <row r="77">
          <cell r="A77" t="str">
            <v>BID 583</v>
          </cell>
          <cell r="E77">
            <v>9.1163717524635999</v>
          </cell>
          <cell r="K77">
            <v>9.1163717524635999</v>
          </cell>
          <cell r="N77">
            <v>18.2327435049272</v>
          </cell>
        </row>
        <row r="78">
          <cell r="A78" t="str">
            <v>BID 618</v>
          </cell>
          <cell r="D78">
            <v>1.72828626032447</v>
          </cell>
          <cell r="J78">
            <v>1.72828626032447</v>
          </cell>
          <cell r="N78">
            <v>3.4565725206489399</v>
          </cell>
        </row>
        <row r="79">
          <cell r="A79" t="str">
            <v>BID 619</v>
          </cell>
          <cell r="D79">
            <v>13.155169939215</v>
          </cell>
          <cell r="J79">
            <v>13.155169939215</v>
          </cell>
          <cell r="N79">
            <v>26.31033987843</v>
          </cell>
        </row>
        <row r="80">
          <cell r="A80" t="str">
            <v>BID 621</v>
          </cell>
          <cell r="B80">
            <v>2.0692985251152001</v>
          </cell>
          <cell r="H80">
            <v>2.0692985251152001</v>
          </cell>
          <cell r="N80">
            <v>4.1385970502304001</v>
          </cell>
        </row>
        <row r="81">
          <cell r="A81" t="str">
            <v>BID 633</v>
          </cell>
          <cell r="F81">
            <v>11.5007549082752</v>
          </cell>
          <cell r="L81">
            <v>11.5007549082752</v>
          </cell>
          <cell r="N81">
            <v>23.001509816550399</v>
          </cell>
        </row>
        <row r="82">
          <cell r="A82" t="str">
            <v>BID 643</v>
          </cell>
          <cell r="E82">
            <v>1.0412584466980199</v>
          </cell>
          <cell r="K82">
            <v>1.0412584466980199</v>
          </cell>
          <cell r="N82">
            <v>2.0825168933960398</v>
          </cell>
        </row>
        <row r="83">
          <cell r="A83" t="str">
            <v>BID 661</v>
          </cell>
          <cell r="D83">
            <v>0.41505735999999999</v>
          </cell>
          <cell r="J83">
            <v>0.41505735999999999</v>
          </cell>
          <cell r="N83">
            <v>0.83011471999999997</v>
          </cell>
        </row>
        <row r="84">
          <cell r="A84" t="str">
            <v>BID 682</v>
          </cell>
          <cell r="E84">
            <v>10.0858137232446</v>
          </cell>
          <cell r="K84">
            <v>10.0858137232446</v>
          </cell>
          <cell r="N84">
            <v>20.1716274464892</v>
          </cell>
        </row>
        <row r="85">
          <cell r="A85" t="str">
            <v>BID 684</v>
          </cell>
          <cell r="E85">
            <v>0.120364073556537</v>
          </cell>
          <cell r="K85">
            <v>0.120364073556537</v>
          </cell>
          <cell r="N85">
            <v>0.240728147113074</v>
          </cell>
        </row>
        <row r="86">
          <cell r="A86" t="str">
            <v>BID 718</v>
          </cell>
          <cell r="D86">
            <v>0.56482353000000007</v>
          </cell>
          <cell r="J86">
            <v>0.56482353000000007</v>
          </cell>
          <cell r="N86">
            <v>1.1296470600000001</v>
          </cell>
        </row>
        <row r="87">
          <cell r="A87" t="str">
            <v>BID 733</v>
          </cell>
          <cell r="G87">
            <v>12.159303816249</v>
          </cell>
          <cell r="M87">
            <v>12.159303816249</v>
          </cell>
          <cell r="N87">
            <v>24.318607632498001</v>
          </cell>
        </row>
        <row r="88">
          <cell r="A88" t="str">
            <v>BID 734</v>
          </cell>
          <cell r="G88">
            <v>14.1368981275685</v>
          </cell>
          <cell r="M88">
            <v>14.1368981275685</v>
          </cell>
          <cell r="N88">
            <v>28.273796255137</v>
          </cell>
        </row>
        <row r="89">
          <cell r="A89" t="str">
            <v>BID 740</v>
          </cell>
          <cell r="B89">
            <v>0.77434701676462503</v>
          </cell>
          <cell r="H89">
            <v>0.77434701676462503</v>
          </cell>
          <cell r="N89">
            <v>1.5486940335292501</v>
          </cell>
        </row>
        <row r="90">
          <cell r="A90" t="str">
            <v>BID 760</v>
          </cell>
          <cell r="B90">
            <v>2.9665633845187998</v>
          </cell>
          <cell r="H90">
            <v>2.9665633845187998</v>
          </cell>
          <cell r="N90">
            <v>5.9331267690375995</v>
          </cell>
        </row>
        <row r="91">
          <cell r="A91" t="str">
            <v>BID 768</v>
          </cell>
          <cell r="D91">
            <v>0.179826653091746</v>
          </cell>
          <cell r="J91">
            <v>0.179826653091746</v>
          </cell>
          <cell r="N91">
            <v>0.35965330618349201</v>
          </cell>
        </row>
        <row r="92">
          <cell r="A92" t="str">
            <v>BID 795</v>
          </cell>
          <cell r="D92">
            <v>12.9784992441372</v>
          </cell>
          <cell r="J92">
            <v>12.9784992441372</v>
          </cell>
          <cell r="N92">
            <v>25.956998488274401</v>
          </cell>
        </row>
        <row r="93">
          <cell r="A93" t="str">
            <v>BID 797</v>
          </cell>
          <cell r="D93">
            <v>6.8305078628982905</v>
          </cell>
          <cell r="J93">
            <v>6.8305078628982905</v>
          </cell>
          <cell r="N93">
            <v>13.661015725796581</v>
          </cell>
        </row>
        <row r="94">
          <cell r="A94" t="str">
            <v>BID 798</v>
          </cell>
          <cell r="D94">
            <v>1.80484351432682</v>
          </cell>
          <cell r="J94">
            <v>1.80484351432682</v>
          </cell>
          <cell r="N94">
            <v>3.60968702865364</v>
          </cell>
        </row>
        <row r="95">
          <cell r="A95" t="str">
            <v>BID 802</v>
          </cell>
          <cell r="D95">
            <v>3.2605394337105</v>
          </cell>
          <cell r="J95">
            <v>3.2605394337105</v>
          </cell>
          <cell r="N95">
            <v>6.5210788674210001</v>
          </cell>
        </row>
        <row r="96">
          <cell r="A96" t="str">
            <v>BID 816</v>
          </cell>
          <cell r="G96">
            <v>4.2386606629018804</v>
          </cell>
          <cell r="M96">
            <v>4.2386606629018804</v>
          </cell>
          <cell r="N96">
            <v>8.4773213258037607</v>
          </cell>
        </row>
        <row r="97">
          <cell r="A97" t="str">
            <v>BID 826</v>
          </cell>
          <cell r="B97">
            <v>1.9348335859696</v>
          </cell>
          <cell r="H97">
            <v>1.9348335859696</v>
          </cell>
          <cell r="N97">
            <v>3.8696671719392</v>
          </cell>
        </row>
        <row r="98">
          <cell r="A98" t="str">
            <v>BID 830</v>
          </cell>
          <cell r="G98">
            <v>5.5496372853334099</v>
          </cell>
          <cell r="M98">
            <v>5.5496372853334099</v>
          </cell>
          <cell r="N98">
            <v>11.09927457066682</v>
          </cell>
        </row>
        <row r="99">
          <cell r="A99" t="str">
            <v>BID 845</v>
          </cell>
          <cell r="E99">
            <v>13.032710224898901</v>
          </cell>
          <cell r="K99">
            <v>13.032710224898901</v>
          </cell>
          <cell r="N99">
            <v>26.065420449797802</v>
          </cell>
        </row>
        <row r="100">
          <cell r="A100" t="str">
            <v>BID 855</v>
          </cell>
          <cell r="C100">
            <v>0.84320547999999995</v>
          </cell>
          <cell r="I100">
            <v>0.84320547999999995</v>
          </cell>
          <cell r="N100">
            <v>1.6864109599999999</v>
          </cell>
        </row>
        <row r="101">
          <cell r="A101" t="str">
            <v>BID 857</v>
          </cell>
          <cell r="G101">
            <v>7.7543456499816905</v>
          </cell>
          <cell r="M101">
            <v>7.7543456499816905</v>
          </cell>
          <cell r="N101">
            <v>15.508691299963381</v>
          </cell>
        </row>
        <row r="102">
          <cell r="A102" t="str">
            <v>BID 863</v>
          </cell>
          <cell r="E102">
            <v>2.1218089999999998E-2</v>
          </cell>
          <cell r="K102">
            <v>2.1218089999999998E-2</v>
          </cell>
          <cell r="N102">
            <v>4.2436179999999997E-2</v>
          </cell>
        </row>
        <row r="103">
          <cell r="A103" t="str">
            <v>BID 865</v>
          </cell>
          <cell r="G103">
            <v>36.001268495617097</v>
          </cell>
          <cell r="M103">
            <v>36.001268495617097</v>
          </cell>
          <cell r="N103">
            <v>72.002536991234194</v>
          </cell>
        </row>
        <row r="104">
          <cell r="A104" t="str">
            <v>BID 867</v>
          </cell>
          <cell r="E104">
            <v>0.47034197999999999</v>
          </cell>
          <cell r="K104">
            <v>0.47034197999999999</v>
          </cell>
          <cell r="N104">
            <v>0.94068395999999999</v>
          </cell>
        </row>
        <row r="105">
          <cell r="A105" t="str">
            <v>BID 871</v>
          </cell>
          <cell r="G105">
            <v>13.187557351785001</v>
          </cell>
          <cell r="M105">
            <v>13.187557351785001</v>
          </cell>
          <cell r="N105">
            <v>26.375114703570002</v>
          </cell>
        </row>
        <row r="106">
          <cell r="A106" t="str">
            <v>BID 899</v>
          </cell>
          <cell r="D106">
            <v>5.0458772279226798</v>
          </cell>
          <cell r="J106">
            <v>5.0458772279226798</v>
          </cell>
          <cell r="N106">
            <v>10.09175445584536</v>
          </cell>
        </row>
        <row r="107">
          <cell r="A107" t="str">
            <v>BID 907</v>
          </cell>
          <cell r="D107">
            <v>0.64739437</v>
          </cell>
          <cell r="J107">
            <v>0.64739437</v>
          </cell>
          <cell r="N107">
            <v>1.29478874</v>
          </cell>
        </row>
        <row r="108">
          <cell r="A108" t="str">
            <v>BID 925</v>
          </cell>
          <cell r="G108">
            <v>0.47286607000000003</v>
          </cell>
          <cell r="M108">
            <v>0.47286607000000003</v>
          </cell>
          <cell r="N108">
            <v>0.94573214000000005</v>
          </cell>
        </row>
        <row r="109">
          <cell r="A109" t="str">
            <v>BID 925/OC</v>
          </cell>
          <cell r="D109">
            <v>0.56708312999999999</v>
          </cell>
          <cell r="J109">
            <v>0.56708312999999999</v>
          </cell>
          <cell r="N109">
            <v>1.13416626</v>
          </cell>
        </row>
        <row r="110">
          <cell r="A110" t="str">
            <v>BID 932</v>
          </cell>
          <cell r="G110">
            <v>0.9375</v>
          </cell>
          <cell r="M110">
            <v>0.9375</v>
          </cell>
          <cell r="N110">
            <v>1.875</v>
          </cell>
        </row>
        <row r="111">
          <cell r="A111" t="str">
            <v>BID 940</v>
          </cell>
          <cell r="C111">
            <v>0</v>
          </cell>
          <cell r="I111">
            <v>0</v>
          </cell>
          <cell r="N111">
            <v>0</v>
          </cell>
        </row>
        <row r="112">
          <cell r="A112" t="str">
            <v>BID 961</v>
          </cell>
          <cell r="G112">
            <v>15.962</v>
          </cell>
          <cell r="M112">
            <v>15.962</v>
          </cell>
          <cell r="N112">
            <v>31.923999999999999</v>
          </cell>
        </row>
        <row r="113">
          <cell r="A113" t="str">
            <v>BID 962</v>
          </cell>
          <cell r="C113">
            <v>1.7143301399999999</v>
          </cell>
          <cell r="I113">
            <v>1.7143301399999999</v>
          </cell>
          <cell r="N113">
            <v>3.4286602799999999</v>
          </cell>
        </row>
        <row r="114">
          <cell r="A114" t="str">
            <v>BID 979</v>
          </cell>
          <cell r="C114">
            <v>11.91359209</v>
          </cell>
          <cell r="I114">
            <v>11.91359209</v>
          </cell>
          <cell r="N114">
            <v>23.82718418</v>
          </cell>
        </row>
        <row r="115">
          <cell r="A115" t="str">
            <v>BID 989</v>
          </cell>
          <cell r="D115">
            <v>0.45427601000000001</v>
          </cell>
          <cell r="J115">
            <v>0.88438320999999998</v>
          </cell>
          <cell r="N115">
            <v>1.33865922</v>
          </cell>
        </row>
        <row r="116">
          <cell r="A116" t="str">
            <v>BID 996</v>
          </cell>
          <cell r="D116">
            <v>0.44471572999999998</v>
          </cell>
          <cell r="J116">
            <v>0.44471572999999998</v>
          </cell>
          <cell r="N116">
            <v>0.88943145999999995</v>
          </cell>
        </row>
        <row r="117">
          <cell r="A117" t="str">
            <v>BID CBA</v>
          </cell>
          <cell r="F117">
            <v>2.6290665600000001</v>
          </cell>
          <cell r="L117">
            <v>2.6290665600000001</v>
          </cell>
          <cell r="N117">
            <v>5.2581331200000001</v>
          </cell>
        </row>
        <row r="118">
          <cell r="A118" t="str">
            <v>BIRF 302</v>
          </cell>
          <cell r="G118">
            <v>0.13857376999999999</v>
          </cell>
          <cell r="M118">
            <v>0.13857376999999999</v>
          </cell>
          <cell r="N118">
            <v>0.27714753999999997</v>
          </cell>
        </row>
        <row r="119">
          <cell r="A119" t="str">
            <v>BIRF 3280</v>
          </cell>
          <cell r="E119">
            <v>8.4093992100000001</v>
          </cell>
          <cell r="K119">
            <v>8.4093992100000001</v>
          </cell>
          <cell r="N119">
            <v>16.81879842</v>
          </cell>
        </row>
        <row r="120">
          <cell r="A120" t="str">
            <v>BIRF 3281</v>
          </cell>
          <cell r="F120">
            <v>1.7077424699999999</v>
          </cell>
          <cell r="L120">
            <v>1.7077424699999999</v>
          </cell>
          <cell r="N120">
            <v>3.4154849399999998</v>
          </cell>
        </row>
        <row r="121">
          <cell r="A121" t="str">
            <v>BIRF 3291</v>
          </cell>
          <cell r="D121">
            <v>12.5</v>
          </cell>
          <cell r="J121">
            <v>12.5</v>
          </cell>
          <cell r="N121">
            <v>25</v>
          </cell>
        </row>
        <row r="122">
          <cell r="A122" t="str">
            <v>BIRF 3292</v>
          </cell>
          <cell r="D122">
            <v>0.95935999999999999</v>
          </cell>
          <cell r="J122">
            <v>0.95935999999999999</v>
          </cell>
          <cell r="N122">
            <v>1.91872</v>
          </cell>
        </row>
        <row r="123">
          <cell r="A123" t="str">
            <v>BIRF 3297</v>
          </cell>
          <cell r="D123">
            <v>1.35653</v>
          </cell>
          <cell r="J123">
            <v>1.35653</v>
          </cell>
          <cell r="N123">
            <v>2.71306</v>
          </cell>
        </row>
        <row r="124">
          <cell r="A124" t="str">
            <v>BIRF 3362</v>
          </cell>
          <cell r="D124">
            <v>0.96</v>
          </cell>
          <cell r="J124">
            <v>0.96</v>
          </cell>
          <cell r="N124">
            <v>1.92</v>
          </cell>
        </row>
        <row r="125">
          <cell r="A125" t="str">
            <v>BIRF 3394</v>
          </cell>
          <cell r="D125">
            <v>15.96</v>
          </cell>
          <cell r="J125">
            <v>16.574999999999999</v>
          </cell>
          <cell r="N125">
            <v>32.534999999999997</v>
          </cell>
        </row>
        <row r="126">
          <cell r="A126" t="str">
            <v>BIRF 343</v>
          </cell>
          <cell r="B126">
            <v>0.16967599999999999</v>
          </cell>
          <cell r="H126">
            <v>0.16967599999999999</v>
          </cell>
          <cell r="N126">
            <v>0.33935199999999999</v>
          </cell>
        </row>
        <row r="127">
          <cell r="A127" t="str">
            <v>BIRF 3460</v>
          </cell>
          <cell r="F127">
            <v>0.82952760000000003</v>
          </cell>
          <cell r="L127">
            <v>0.82952760000000003</v>
          </cell>
          <cell r="N127">
            <v>1.6590552000000001</v>
          </cell>
        </row>
        <row r="128">
          <cell r="A128" t="str">
            <v>BIRF 352</v>
          </cell>
          <cell r="G128">
            <v>3.0675689999999999E-2</v>
          </cell>
          <cell r="M128">
            <v>3.0675689999999999E-2</v>
          </cell>
          <cell r="N128">
            <v>6.1351379999999997E-2</v>
          </cell>
        </row>
        <row r="129">
          <cell r="A129" t="str">
            <v>BIRF 3520</v>
          </cell>
          <cell r="F129">
            <v>13.625</v>
          </cell>
          <cell r="L129">
            <v>14.145</v>
          </cell>
          <cell r="N129">
            <v>27.77</v>
          </cell>
        </row>
        <row r="130">
          <cell r="A130" t="str">
            <v>BIRF 3521</v>
          </cell>
          <cell r="F130">
            <v>7.5791002499999998</v>
          </cell>
          <cell r="L130">
            <v>7.8687161199999993</v>
          </cell>
          <cell r="N130">
            <v>15.447816369999998</v>
          </cell>
        </row>
        <row r="131">
          <cell r="A131" t="str">
            <v>BIRF 3555</v>
          </cell>
          <cell r="D131">
            <v>22.5</v>
          </cell>
          <cell r="J131">
            <v>22.5</v>
          </cell>
          <cell r="N131">
            <v>45</v>
          </cell>
        </row>
        <row r="132">
          <cell r="A132" t="str">
            <v>BIRF 3556</v>
          </cell>
          <cell r="B132">
            <v>13.125</v>
          </cell>
          <cell r="H132">
            <v>13.625</v>
          </cell>
          <cell r="N132">
            <v>26.75</v>
          </cell>
        </row>
        <row r="133">
          <cell r="A133" t="str">
            <v>BIRF 3558</v>
          </cell>
          <cell r="F133">
            <v>20</v>
          </cell>
          <cell r="L133">
            <v>20</v>
          </cell>
          <cell r="N133">
            <v>40</v>
          </cell>
        </row>
        <row r="134">
          <cell r="A134" t="str">
            <v>BIRF 3611</v>
          </cell>
          <cell r="G134">
            <v>16.252800000000001</v>
          </cell>
          <cell r="M134">
            <v>16.252800000000001</v>
          </cell>
          <cell r="N134">
            <v>32.505600000000001</v>
          </cell>
        </row>
        <row r="135">
          <cell r="A135" t="str">
            <v>BIRF 3643</v>
          </cell>
          <cell r="F135">
            <v>4.9783999999999997</v>
          </cell>
          <cell r="L135">
            <v>4.9783999999999997</v>
          </cell>
          <cell r="N135">
            <v>9.9567999999999994</v>
          </cell>
        </row>
        <row r="136">
          <cell r="A136" t="str">
            <v>BIRF 3709</v>
          </cell>
          <cell r="B136">
            <v>6.6467400000000003</v>
          </cell>
          <cell r="H136">
            <v>6.6467400000000003</v>
          </cell>
          <cell r="N136">
            <v>13.293480000000001</v>
          </cell>
        </row>
        <row r="137">
          <cell r="A137" t="str">
            <v>BIRF 3710</v>
          </cell>
          <cell r="D137">
            <v>0.34299999999999997</v>
          </cell>
          <cell r="J137">
            <v>0.34299999999999997</v>
          </cell>
          <cell r="N137">
            <v>0.68599999999999994</v>
          </cell>
        </row>
        <row r="138">
          <cell r="A138" t="str">
            <v>BIRF 3794</v>
          </cell>
          <cell r="F138">
            <v>8.3864314599999989</v>
          </cell>
          <cell r="L138">
            <v>8.3864314599999989</v>
          </cell>
          <cell r="N138">
            <v>16.772862919999998</v>
          </cell>
        </row>
        <row r="139">
          <cell r="A139" t="str">
            <v>BIRF 3836</v>
          </cell>
          <cell r="D139">
            <v>15</v>
          </cell>
          <cell r="J139">
            <v>15</v>
          </cell>
          <cell r="N139">
            <v>30</v>
          </cell>
        </row>
        <row r="140">
          <cell r="A140" t="str">
            <v>BIRF 3860</v>
          </cell>
          <cell r="F140">
            <v>9.4340392499999997</v>
          </cell>
          <cell r="L140">
            <v>9.4340392499999997</v>
          </cell>
          <cell r="N140">
            <v>18.868078499999999</v>
          </cell>
        </row>
        <row r="141">
          <cell r="A141" t="str">
            <v>BIRF 3877</v>
          </cell>
          <cell r="E141">
            <v>11.186620789999999</v>
          </cell>
          <cell r="K141">
            <v>11.186620789999999</v>
          </cell>
          <cell r="N141">
            <v>22.373241579999998</v>
          </cell>
        </row>
        <row r="142">
          <cell r="A142" t="str">
            <v>BIRF 3878</v>
          </cell>
          <cell r="C142">
            <v>25</v>
          </cell>
          <cell r="I142">
            <v>25</v>
          </cell>
          <cell r="N142">
            <v>50</v>
          </cell>
        </row>
        <row r="143">
          <cell r="A143" t="str">
            <v>BIRF 3921</v>
          </cell>
          <cell r="E143">
            <v>6.4135</v>
          </cell>
          <cell r="K143">
            <v>6.4135</v>
          </cell>
          <cell r="N143">
            <v>12.827</v>
          </cell>
        </row>
        <row r="144">
          <cell r="A144" t="str">
            <v>BIRF 3926</v>
          </cell>
          <cell r="C144">
            <v>27.777777659999998</v>
          </cell>
          <cell r="I144">
            <v>27.777777659999998</v>
          </cell>
          <cell r="N144">
            <v>55.555555319999996</v>
          </cell>
        </row>
        <row r="145">
          <cell r="A145" t="str">
            <v>BIRF 3927</v>
          </cell>
          <cell r="E145">
            <v>1.3862619600000001</v>
          </cell>
          <cell r="K145">
            <v>1.3862619600000001</v>
          </cell>
          <cell r="N145">
            <v>2.7725239200000003</v>
          </cell>
        </row>
        <row r="146">
          <cell r="A146" t="str">
            <v>BIRF 3931</v>
          </cell>
          <cell r="D146">
            <v>3.7231199999999998</v>
          </cell>
          <cell r="J146">
            <v>3.7231199999999998</v>
          </cell>
          <cell r="N146">
            <v>7.4462399999999995</v>
          </cell>
        </row>
        <row r="147">
          <cell r="A147" t="str">
            <v>BIRF 3948</v>
          </cell>
          <cell r="D147">
            <v>0.50019683999999998</v>
          </cell>
          <cell r="J147">
            <v>0.50019683999999998</v>
          </cell>
          <cell r="N147">
            <v>1.00039368</v>
          </cell>
        </row>
        <row r="148">
          <cell r="A148" t="str">
            <v>BIRF 3957</v>
          </cell>
          <cell r="C148">
            <v>8.4426269299999994</v>
          </cell>
          <cell r="I148">
            <v>8.4426269299999994</v>
          </cell>
          <cell r="N148">
            <v>16.885253859999999</v>
          </cell>
        </row>
        <row r="149">
          <cell r="A149" t="str">
            <v>BIRF 3958</v>
          </cell>
          <cell r="C149">
            <v>0.47318707999999998</v>
          </cell>
          <cell r="I149">
            <v>0.47318707999999998</v>
          </cell>
          <cell r="N149">
            <v>0.94637415999999996</v>
          </cell>
        </row>
        <row r="150">
          <cell r="A150" t="str">
            <v>BIRF 3960</v>
          </cell>
          <cell r="E150">
            <v>1.1284000000000001</v>
          </cell>
          <cell r="K150">
            <v>1.1284000000000001</v>
          </cell>
          <cell r="N150">
            <v>2.2568000000000001</v>
          </cell>
        </row>
        <row r="151">
          <cell r="A151" t="str">
            <v>BIRF 3971</v>
          </cell>
          <cell r="F151">
            <v>4.6810999999999998</v>
          </cell>
          <cell r="L151">
            <v>4.6810999999999998</v>
          </cell>
          <cell r="N151">
            <v>9.3621999999999996</v>
          </cell>
        </row>
        <row r="152">
          <cell r="A152" t="str">
            <v>BIRF 4002</v>
          </cell>
          <cell r="D152">
            <v>13.888888810000001</v>
          </cell>
          <cell r="J152">
            <v>13.888888810000001</v>
          </cell>
          <cell r="N152">
            <v>27.777777620000002</v>
          </cell>
        </row>
        <row r="153">
          <cell r="A153" t="str">
            <v>BIRF 4003</v>
          </cell>
          <cell r="B153">
            <v>5</v>
          </cell>
          <cell r="H153">
            <v>5</v>
          </cell>
          <cell r="N153">
            <v>10</v>
          </cell>
        </row>
        <row r="154">
          <cell r="A154" t="str">
            <v>BIRF 4004</v>
          </cell>
          <cell r="B154">
            <v>1.20150504</v>
          </cell>
          <cell r="H154">
            <v>1.20150504</v>
          </cell>
          <cell r="N154">
            <v>2.40301008</v>
          </cell>
        </row>
        <row r="155">
          <cell r="A155" t="str">
            <v>BIRF 4085</v>
          </cell>
          <cell r="E155">
            <v>0.33587914000000002</v>
          </cell>
          <cell r="K155">
            <v>0.33587914000000002</v>
          </cell>
          <cell r="N155">
            <v>0.67175828000000004</v>
          </cell>
        </row>
        <row r="156">
          <cell r="A156" t="str">
            <v>BIRF 4093</v>
          </cell>
          <cell r="D156">
            <v>12.935024010000001</v>
          </cell>
          <cell r="J156">
            <v>12.935024010000001</v>
          </cell>
          <cell r="N156">
            <v>25.870048020000002</v>
          </cell>
        </row>
        <row r="157">
          <cell r="A157" t="str">
            <v>BIRF 4116</v>
          </cell>
          <cell r="C157">
            <v>15</v>
          </cell>
          <cell r="I157">
            <v>15</v>
          </cell>
          <cell r="N157">
            <v>30</v>
          </cell>
        </row>
        <row r="158">
          <cell r="A158" t="str">
            <v>BIRF 4117</v>
          </cell>
          <cell r="C158">
            <v>8.7592408000000006</v>
          </cell>
          <cell r="I158">
            <v>8.7592408000000006</v>
          </cell>
          <cell r="N158">
            <v>17.518481600000001</v>
          </cell>
        </row>
        <row r="159">
          <cell r="A159" t="str">
            <v>BIRF 4131</v>
          </cell>
          <cell r="E159">
            <v>1</v>
          </cell>
          <cell r="K159">
            <v>1</v>
          </cell>
          <cell r="N159">
            <v>2</v>
          </cell>
        </row>
        <row r="160">
          <cell r="A160" t="str">
            <v>BIRF 4150</v>
          </cell>
          <cell r="D160">
            <v>3.03481215</v>
          </cell>
          <cell r="J160">
            <v>3.03481215</v>
          </cell>
          <cell r="N160">
            <v>6.0696243000000001</v>
          </cell>
        </row>
        <row r="161">
          <cell r="A161" t="str">
            <v>BIRF 4163</v>
          </cell>
          <cell r="G161">
            <v>7.3964802300000008</v>
          </cell>
          <cell r="M161">
            <v>7.3964802300000008</v>
          </cell>
          <cell r="N161">
            <v>14.792960460000002</v>
          </cell>
        </row>
        <row r="162">
          <cell r="A162" t="str">
            <v>BIRF 4164</v>
          </cell>
          <cell r="B162">
            <v>5</v>
          </cell>
          <cell r="H162">
            <v>5</v>
          </cell>
          <cell r="N162">
            <v>10</v>
          </cell>
        </row>
        <row r="163">
          <cell r="A163" t="str">
            <v>BIRF 4168</v>
          </cell>
          <cell r="G163">
            <v>0.74906143000000003</v>
          </cell>
          <cell r="M163">
            <v>0.74906143000000003</v>
          </cell>
          <cell r="N163">
            <v>1.4981228600000001</v>
          </cell>
        </row>
        <row r="164">
          <cell r="A164" t="str">
            <v>BIRF 4195</v>
          </cell>
          <cell r="D164">
            <v>9.9977800000000006</v>
          </cell>
          <cell r="J164">
            <v>9.9977800000000006</v>
          </cell>
          <cell r="N164">
            <v>19.995560000000001</v>
          </cell>
        </row>
        <row r="165">
          <cell r="A165" t="str">
            <v>BIRF 4212</v>
          </cell>
          <cell r="D165">
            <v>2.54078933</v>
          </cell>
          <cell r="J165">
            <v>2.54078933</v>
          </cell>
          <cell r="N165">
            <v>5.0815786599999999</v>
          </cell>
        </row>
        <row r="166">
          <cell r="A166" t="str">
            <v>BIRF 4218</v>
          </cell>
          <cell r="F166">
            <v>2.4998999999999998</v>
          </cell>
          <cell r="L166">
            <v>2.4998999999999998</v>
          </cell>
          <cell r="N166">
            <v>4.9997999999999996</v>
          </cell>
        </row>
        <row r="167">
          <cell r="A167" t="str">
            <v>BIRF 4219</v>
          </cell>
          <cell r="F167">
            <v>3.75</v>
          </cell>
          <cell r="L167">
            <v>3.75</v>
          </cell>
          <cell r="N167">
            <v>7.5</v>
          </cell>
        </row>
        <row r="168">
          <cell r="A168" t="str">
            <v>BIRF 4220</v>
          </cell>
          <cell r="F168">
            <v>1.7499</v>
          </cell>
          <cell r="L168">
            <v>1.7499</v>
          </cell>
          <cell r="N168">
            <v>3.4998</v>
          </cell>
        </row>
        <row r="169">
          <cell r="A169" t="str">
            <v>BIRF 4221</v>
          </cell>
          <cell r="F169">
            <v>5</v>
          </cell>
          <cell r="L169">
            <v>5</v>
          </cell>
          <cell r="N169">
            <v>10</v>
          </cell>
        </row>
        <row r="170">
          <cell r="A170" t="str">
            <v>BIRF 4273</v>
          </cell>
          <cell r="C170">
            <v>1.8156000000000001</v>
          </cell>
          <cell r="I170">
            <v>1.8156000000000001</v>
          </cell>
          <cell r="N170">
            <v>3.6312000000000002</v>
          </cell>
        </row>
        <row r="171">
          <cell r="A171" t="str">
            <v>BIRF 4281</v>
          </cell>
          <cell r="E171">
            <v>0.2999</v>
          </cell>
          <cell r="K171">
            <v>0.2999</v>
          </cell>
          <cell r="N171">
            <v>0.5998</v>
          </cell>
        </row>
        <row r="172">
          <cell r="A172" t="str">
            <v>BIRF 4282</v>
          </cell>
          <cell r="D172">
            <v>1.3681000000000001</v>
          </cell>
          <cell r="J172">
            <v>1.3681000000000001</v>
          </cell>
          <cell r="N172">
            <v>2.7362000000000002</v>
          </cell>
        </row>
        <row r="173">
          <cell r="A173" t="str">
            <v>BIRF 4295</v>
          </cell>
          <cell r="F173">
            <v>20.757190000000001</v>
          </cell>
          <cell r="L173">
            <v>20.757190000000001</v>
          </cell>
          <cell r="N173">
            <v>41.514380000000003</v>
          </cell>
        </row>
        <row r="174">
          <cell r="A174" t="str">
            <v>BIRF 4313</v>
          </cell>
          <cell r="F174">
            <v>5.9256000000000002</v>
          </cell>
          <cell r="L174">
            <v>5.9256000000000002</v>
          </cell>
          <cell r="N174">
            <v>11.8512</v>
          </cell>
        </row>
        <row r="175">
          <cell r="A175" t="str">
            <v>BIRF 4314</v>
          </cell>
          <cell r="F175">
            <v>0.16971082999999998</v>
          </cell>
          <cell r="L175">
            <v>0.16971082999999998</v>
          </cell>
          <cell r="N175">
            <v>0.33942165999999996</v>
          </cell>
        </row>
        <row r="176">
          <cell r="A176" t="str">
            <v>BIRF 4366</v>
          </cell>
          <cell r="C176">
            <v>14.2</v>
          </cell>
          <cell r="I176">
            <v>14.2</v>
          </cell>
          <cell r="N176">
            <v>28.4</v>
          </cell>
        </row>
        <row r="177">
          <cell r="A177" t="str">
            <v>BIRF 4398</v>
          </cell>
          <cell r="E177">
            <v>3.10749414</v>
          </cell>
          <cell r="K177">
            <v>3.1956171099999997</v>
          </cell>
          <cell r="N177">
            <v>6.3031112499999997</v>
          </cell>
        </row>
        <row r="178">
          <cell r="A178" t="str">
            <v>BIRF 4405-1</v>
          </cell>
          <cell r="E178">
            <v>62.5</v>
          </cell>
          <cell r="K178">
            <v>62.5</v>
          </cell>
          <cell r="N178">
            <v>125</v>
          </cell>
        </row>
        <row r="179">
          <cell r="A179" t="str">
            <v>BIRF 4423</v>
          </cell>
          <cell r="D179">
            <v>0.44629316999999996</v>
          </cell>
          <cell r="J179">
            <v>0.44629316999999996</v>
          </cell>
          <cell r="N179">
            <v>0.89258633999999992</v>
          </cell>
        </row>
        <row r="180">
          <cell r="A180" t="str">
            <v>BIRF 4454</v>
          </cell>
          <cell r="C180">
            <v>1.6246049999999998E-2</v>
          </cell>
          <cell r="I180">
            <v>1.6246049999999998E-2</v>
          </cell>
          <cell r="N180">
            <v>3.2492099999999996E-2</v>
          </cell>
        </row>
        <row r="181">
          <cell r="A181" t="str">
            <v>BIRF 4459</v>
          </cell>
          <cell r="E181">
            <v>0.5</v>
          </cell>
          <cell r="K181">
            <v>0.5</v>
          </cell>
          <cell r="N181">
            <v>1</v>
          </cell>
        </row>
        <row r="182">
          <cell r="A182" t="str">
            <v>BIRF 4472</v>
          </cell>
          <cell r="G182">
            <v>1.6999999999999999E-3</v>
          </cell>
          <cell r="M182">
            <v>1.75E-3</v>
          </cell>
          <cell r="N182">
            <v>3.4499999999999999E-3</v>
          </cell>
        </row>
        <row r="183">
          <cell r="A183" t="str">
            <v>BIRF 4484</v>
          </cell>
          <cell r="B183">
            <v>0.51347856999999997</v>
          </cell>
          <cell r="H183">
            <v>0.51347856999999997</v>
          </cell>
          <cell r="N183">
            <v>1.0269571399999999</v>
          </cell>
        </row>
        <row r="184">
          <cell r="A184" t="str">
            <v>BIRF 4516</v>
          </cell>
          <cell r="C184">
            <v>2.2760489100000001</v>
          </cell>
          <cell r="I184">
            <v>2.2760489100000001</v>
          </cell>
          <cell r="N184">
            <v>4.5520978200000002</v>
          </cell>
        </row>
        <row r="185">
          <cell r="A185" t="str">
            <v>BIRF 4578</v>
          </cell>
          <cell r="E185">
            <v>2.2849999900000002</v>
          </cell>
          <cell r="K185">
            <v>2.2849999900000002</v>
          </cell>
          <cell r="N185">
            <v>4.5699999800000004</v>
          </cell>
        </row>
        <row r="186">
          <cell r="A186" t="str">
            <v>BIRF 4580</v>
          </cell>
          <cell r="G186">
            <v>0.11405221</v>
          </cell>
          <cell r="M186">
            <v>0.11405221</v>
          </cell>
          <cell r="N186">
            <v>0.22810442</v>
          </cell>
        </row>
        <row r="187">
          <cell r="A187" t="str">
            <v>BIRF 4585</v>
          </cell>
          <cell r="E187">
            <v>11.39999999</v>
          </cell>
          <cell r="K187">
            <v>11.39999999</v>
          </cell>
          <cell r="N187">
            <v>22.799999979999999</v>
          </cell>
        </row>
        <row r="188">
          <cell r="A188" t="str">
            <v>BIRF 4586</v>
          </cell>
          <cell r="E188">
            <v>2.29767308</v>
          </cell>
          <cell r="K188">
            <v>2.29767308</v>
          </cell>
          <cell r="N188">
            <v>4.5953461600000001</v>
          </cell>
        </row>
        <row r="189">
          <cell r="A189" t="str">
            <v>BIRF 4634</v>
          </cell>
          <cell r="D189">
            <v>0</v>
          </cell>
          <cell r="J189">
            <v>0</v>
          </cell>
          <cell r="N189">
            <v>0</v>
          </cell>
        </row>
        <row r="190">
          <cell r="A190" t="str">
            <v>BIRF 4640</v>
          </cell>
          <cell r="E190">
            <v>0</v>
          </cell>
          <cell r="K190">
            <v>0.15237532000000001</v>
          </cell>
          <cell r="N190">
            <v>0.15237532000000001</v>
          </cell>
        </row>
        <row r="191">
          <cell r="A191" t="str">
            <v>BIRF 7075</v>
          </cell>
          <cell r="C191">
            <v>10</v>
          </cell>
          <cell r="I191">
            <v>10</v>
          </cell>
          <cell r="N191">
            <v>20</v>
          </cell>
        </row>
        <row r="192">
          <cell r="A192" t="str">
            <v>BIRF 7157</v>
          </cell>
          <cell r="E192">
            <v>0</v>
          </cell>
          <cell r="K192">
            <v>0</v>
          </cell>
          <cell r="N192">
            <v>0</v>
          </cell>
        </row>
        <row r="193">
          <cell r="A193" t="str">
            <v>BIRF 7171</v>
          </cell>
          <cell r="C193">
            <v>0</v>
          </cell>
          <cell r="I193">
            <v>13.6</v>
          </cell>
          <cell r="N193">
            <v>13.6</v>
          </cell>
        </row>
        <row r="194">
          <cell r="A194" t="str">
            <v>BIRF 7199</v>
          </cell>
          <cell r="E194">
            <v>0</v>
          </cell>
          <cell r="K194">
            <v>0</v>
          </cell>
          <cell r="N194">
            <v>0</v>
          </cell>
        </row>
        <row r="195">
          <cell r="A195" t="str">
            <v>BIRF 7242</v>
          </cell>
          <cell r="G195">
            <v>0</v>
          </cell>
          <cell r="M195">
            <v>0</v>
          </cell>
          <cell r="N195">
            <v>0</v>
          </cell>
        </row>
        <row r="196">
          <cell r="A196" t="str">
            <v>BIRF 7268</v>
          </cell>
          <cell r="E196">
            <v>0</v>
          </cell>
          <cell r="K196">
            <v>0</v>
          </cell>
          <cell r="N196">
            <v>0</v>
          </cell>
        </row>
        <row r="197">
          <cell r="A197" t="str">
            <v>BIRF 7295</v>
          </cell>
          <cell r="C197">
            <v>0</v>
          </cell>
          <cell r="I197">
            <v>0</v>
          </cell>
          <cell r="N197">
            <v>0</v>
          </cell>
        </row>
        <row r="198">
          <cell r="A198" t="str">
            <v>BNA/ATC</v>
          </cell>
          <cell r="F198">
            <v>0.33032446954692901</v>
          </cell>
          <cell r="N198">
            <v>0.33032446954692901</v>
          </cell>
        </row>
        <row r="199">
          <cell r="A199" t="str">
            <v>BNA/NASA</v>
          </cell>
          <cell r="B199">
            <v>8.4081100000000006</v>
          </cell>
          <cell r="H199">
            <v>8.5130769999999991</v>
          </cell>
          <cell r="N199">
            <v>16.921187</v>
          </cell>
        </row>
        <row r="200">
          <cell r="A200" t="str">
            <v>BNA/PROVLP</v>
          </cell>
          <cell r="E200">
            <v>1.55024107585204</v>
          </cell>
          <cell r="K200">
            <v>0</v>
          </cell>
          <cell r="N200">
            <v>1.55024107585204</v>
          </cell>
        </row>
        <row r="201">
          <cell r="A201" t="str">
            <v>BNA/SALUD</v>
          </cell>
          <cell r="G201">
            <v>6.1561009424821602</v>
          </cell>
          <cell r="M201">
            <v>6.1561009424821602</v>
          </cell>
          <cell r="N201">
            <v>12.31220188496432</v>
          </cell>
        </row>
        <row r="202">
          <cell r="A202" t="str">
            <v>BNA/TESORO/BCO</v>
          </cell>
          <cell r="E202">
            <v>0.589265512027491</v>
          </cell>
          <cell r="F202">
            <v>0.11816767945741209</v>
          </cell>
          <cell r="L202">
            <v>7.1170615696291711E-2</v>
          </cell>
          <cell r="N202">
            <v>0.77860380718119482</v>
          </cell>
        </row>
        <row r="203">
          <cell r="A203" t="str">
            <v>BNLH/PROVMI</v>
          </cell>
          <cell r="F203">
            <v>0.32500000000000001</v>
          </cell>
          <cell r="K203">
            <v>0.32500000000000001</v>
          </cell>
          <cell r="N203">
            <v>0.65</v>
          </cell>
        </row>
        <row r="204">
          <cell r="A204" t="str">
            <v>BODEN 2007 - II</v>
          </cell>
          <cell r="C204">
            <v>57.274916736589795</v>
          </cell>
          <cell r="I204">
            <v>57.274916736589795</v>
          </cell>
          <cell r="N204">
            <v>114.54983347317959</v>
          </cell>
        </row>
        <row r="205">
          <cell r="A205" t="str">
            <v>BODEN 2012 - II</v>
          </cell>
          <cell r="C205">
            <v>0</v>
          </cell>
          <cell r="I205">
            <v>45.980799879999999</v>
          </cell>
          <cell r="N205">
            <v>45.980799879999999</v>
          </cell>
        </row>
        <row r="206">
          <cell r="A206" t="str">
            <v>BODEN 2014 ($+CER)</v>
          </cell>
          <cell r="D206">
            <v>0</v>
          </cell>
          <cell r="J206">
            <v>0</v>
          </cell>
          <cell r="N206">
            <v>0</v>
          </cell>
        </row>
        <row r="207">
          <cell r="A207" t="str">
            <v>BOGAR</v>
          </cell>
          <cell r="B207">
            <v>45.412243590220911</v>
          </cell>
          <cell r="C207">
            <v>45.412243590220911</v>
          </cell>
          <cell r="D207">
            <v>45.412243590220911</v>
          </cell>
          <cell r="E207">
            <v>45.412243590220911</v>
          </cell>
          <cell r="F207">
            <v>45.412243590220911</v>
          </cell>
          <cell r="G207">
            <v>45.412243590220911</v>
          </cell>
          <cell r="H207">
            <v>45.412243590220911</v>
          </cell>
          <cell r="I207">
            <v>45.412243590220911</v>
          </cell>
          <cell r="J207">
            <v>45.412243590220911</v>
          </cell>
          <cell r="K207">
            <v>45.412243590220911</v>
          </cell>
          <cell r="L207">
            <v>45.412243590220911</v>
          </cell>
          <cell r="M207">
            <v>45.412243590220911</v>
          </cell>
          <cell r="N207">
            <v>544.94692308265087</v>
          </cell>
        </row>
        <row r="208">
          <cell r="A208" t="str">
            <v>BONOS/PROVSJ</v>
          </cell>
          <cell r="G208">
            <v>0</v>
          </cell>
          <cell r="M208">
            <v>7.6175639259664401</v>
          </cell>
          <cell r="N208">
            <v>7.6175639259664401</v>
          </cell>
        </row>
        <row r="209">
          <cell r="A209" t="str">
            <v>BP06/B450-Fid1</v>
          </cell>
          <cell r="B209">
            <v>0</v>
          </cell>
          <cell r="D209">
            <v>0</v>
          </cell>
          <cell r="E209">
            <v>0</v>
          </cell>
          <cell r="F209">
            <v>0</v>
          </cell>
          <cell r="H209">
            <v>0</v>
          </cell>
          <cell r="I209">
            <v>0</v>
          </cell>
          <cell r="K209">
            <v>0</v>
          </cell>
          <cell r="L209">
            <v>0</v>
          </cell>
          <cell r="N209">
            <v>0</v>
          </cell>
        </row>
        <row r="210">
          <cell r="A210" t="str">
            <v>BP06/B450-Fid3</v>
          </cell>
          <cell r="B210">
            <v>0</v>
          </cell>
          <cell r="D210">
            <v>0</v>
          </cell>
          <cell r="F210">
            <v>0</v>
          </cell>
          <cell r="H210">
            <v>5.5275449393315398E-2</v>
          </cell>
          <cell r="N210">
            <v>5.5275449393315398E-2</v>
          </cell>
        </row>
        <row r="211">
          <cell r="A211" t="str">
            <v>BP06/B450-Fid4</v>
          </cell>
          <cell r="C211">
            <v>0</v>
          </cell>
          <cell r="D211">
            <v>0</v>
          </cell>
          <cell r="F211">
            <v>0</v>
          </cell>
          <cell r="G211">
            <v>0</v>
          </cell>
          <cell r="I211">
            <v>4.0092441715612902E-2</v>
          </cell>
          <cell r="N211">
            <v>4.0092441715612902E-2</v>
          </cell>
        </row>
        <row r="212">
          <cell r="A212" t="str">
            <v>BP07/B450</v>
          </cell>
          <cell r="B212">
            <v>0</v>
          </cell>
          <cell r="D212">
            <v>0</v>
          </cell>
          <cell r="E212">
            <v>0</v>
          </cell>
          <cell r="G212">
            <v>0</v>
          </cell>
          <cell r="H212">
            <v>0</v>
          </cell>
          <cell r="J212">
            <v>0</v>
          </cell>
          <cell r="K212">
            <v>0</v>
          </cell>
          <cell r="M212">
            <v>0</v>
          </cell>
          <cell r="N212">
            <v>0</v>
          </cell>
        </row>
        <row r="213">
          <cell r="A213" t="str">
            <v>BRA/TESORO</v>
          </cell>
          <cell r="F213">
            <v>0.12253164</v>
          </cell>
          <cell r="L213">
            <v>0.12253164</v>
          </cell>
          <cell r="N213">
            <v>0.24506327999999999</v>
          </cell>
        </row>
        <row r="214">
          <cell r="A214" t="str">
            <v>BRA/YACYRETA</v>
          </cell>
          <cell r="B214">
            <v>0.14338096</v>
          </cell>
          <cell r="C214">
            <v>0.30954139999999997</v>
          </cell>
          <cell r="D214">
            <v>0.28640345</v>
          </cell>
          <cell r="E214">
            <v>8.7582880000000002E-2</v>
          </cell>
          <cell r="F214">
            <v>0.27797112999999996</v>
          </cell>
          <cell r="G214">
            <v>4.1217989999999996E-2</v>
          </cell>
          <cell r="H214">
            <v>0.10347461000000001</v>
          </cell>
          <cell r="I214">
            <v>0.16917945000000001</v>
          </cell>
          <cell r="J214">
            <v>0.21724642000000002</v>
          </cell>
          <cell r="K214">
            <v>4.2788039999999999E-2</v>
          </cell>
          <cell r="N214">
            <v>1.6787863299999999</v>
          </cell>
        </row>
        <row r="215">
          <cell r="A215" t="str">
            <v>BT06</v>
          </cell>
          <cell r="F215">
            <v>26.13342284702447</v>
          </cell>
          <cell r="N215">
            <v>26.13342284702447</v>
          </cell>
        </row>
        <row r="216">
          <cell r="A216" t="str">
            <v>CAF I</v>
          </cell>
          <cell r="F216">
            <v>0</v>
          </cell>
          <cell r="L216">
            <v>0</v>
          </cell>
          <cell r="N216">
            <v>0</v>
          </cell>
        </row>
        <row r="217">
          <cell r="A217" t="str">
            <v>CCF06</v>
          </cell>
          <cell r="M217">
            <v>45.665320181103297</v>
          </cell>
          <cell r="N217">
            <v>45.665320181103297</v>
          </cell>
        </row>
        <row r="218">
          <cell r="A218" t="str">
            <v>CHINA/EJERCITO</v>
          </cell>
          <cell r="M218">
            <v>0.33333333000000004</v>
          </cell>
          <cell r="N218">
            <v>0.33333333000000004</v>
          </cell>
        </row>
        <row r="219">
          <cell r="A219" t="str">
            <v>CITILA/RELEXT</v>
          </cell>
          <cell r="B219">
            <v>3.4727099999999999E-3</v>
          </cell>
          <cell r="C219">
            <v>3.4930399999999998E-3</v>
          </cell>
          <cell r="D219">
            <v>4.3347700000000008E-3</v>
          </cell>
          <cell r="E219">
            <v>3.5388800000000003E-3</v>
          </cell>
          <cell r="F219">
            <v>3.8318699999999998E-3</v>
          </cell>
          <cell r="G219">
            <v>3.5820399999999999E-3</v>
          </cell>
          <cell r="H219">
            <v>3.8738800000000001E-3</v>
          </cell>
          <cell r="I219">
            <v>3.62569E-3</v>
          </cell>
          <cell r="J219">
            <v>3.6469300000000001E-3</v>
          </cell>
          <cell r="K219">
            <v>3.9370500000000001E-3</v>
          </cell>
          <cell r="L219">
            <v>3.69133E-3</v>
          </cell>
          <cell r="M219">
            <v>3.9802700000000002E-3</v>
          </cell>
          <cell r="N219">
            <v>4.5008460000000007E-2</v>
          </cell>
        </row>
        <row r="220">
          <cell r="A220" t="str">
            <v>CLPARIS</v>
          </cell>
          <cell r="D220">
            <v>0</v>
          </cell>
          <cell r="F220">
            <v>180.14689091238688</v>
          </cell>
          <cell r="G220">
            <v>0</v>
          </cell>
          <cell r="J220">
            <v>0</v>
          </cell>
          <cell r="L220">
            <v>185.44532479331616</v>
          </cell>
          <cell r="M220">
            <v>0</v>
          </cell>
          <cell r="N220">
            <v>365.59221570570304</v>
          </cell>
        </row>
        <row r="221">
          <cell r="A221" t="str">
            <v>DBF/CONEA</v>
          </cell>
          <cell r="M221">
            <v>4.3933865520971001</v>
          </cell>
          <cell r="N221">
            <v>4.3933865520971001</v>
          </cell>
        </row>
        <row r="222">
          <cell r="A222" t="str">
            <v>DISC $+CER</v>
          </cell>
          <cell r="G222">
            <v>0</v>
          </cell>
          <cell r="M222">
            <v>0</v>
          </cell>
          <cell r="N222">
            <v>0</v>
          </cell>
        </row>
        <row r="223">
          <cell r="A223" t="str">
            <v>DISC EUR</v>
          </cell>
          <cell r="G223">
            <v>0</v>
          </cell>
          <cell r="M223">
            <v>0</v>
          </cell>
          <cell r="N223">
            <v>0</v>
          </cell>
        </row>
        <row r="224">
          <cell r="A224" t="str">
            <v>DISC JPY</v>
          </cell>
          <cell r="G224">
            <v>0</v>
          </cell>
          <cell r="M224">
            <v>0</v>
          </cell>
          <cell r="N224">
            <v>0</v>
          </cell>
        </row>
        <row r="225">
          <cell r="A225" t="str">
            <v>DISC USD</v>
          </cell>
          <cell r="G225">
            <v>0</v>
          </cell>
          <cell r="M225">
            <v>0</v>
          </cell>
          <cell r="N225">
            <v>0</v>
          </cell>
        </row>
        <row r="226">
          <cell r="A226" t="str">
            <v>DISD</v>
          </cell>
          <cell r="F226">
            <v>0</v>
          </cell>
          <cell r="L226">
            <v>0</v>
          </cell>
          <cell r="N226">
            <v>0</v>
          </cell>
        </row>
        <row r="227">
          <cell r="A227" t="str">
            <v>DISDDM</v>
          </cell>
          <cell r="F227">
            <v>0</v>
          </cell>
          <cell r="L227">
            <v>0</v>
          </cell>
          <cell r="N227">
            <v>0</v>
          </cell>
        </row>
        <row r="228">
          <cell r="A228" t="str">
            <v>EDC/YACYRETA</v>
          </cell>
          <cell r="D228">
            <v>2.3741216999999999</v>
          </cell>
          <cell r="J228">
            <v>2.3741216999999999</v>
          </cell>
          <cell r="N228">
            <v>4.7482433999999998</v>
          </cell>
        </row>
        <row r="229">
          <cell r="A229" t="str">
            <v>EEUU/TESORO</v>
          </cell>
          <cell r="D229">
            <v>0</v>
          </cell>
          <cell r="G229">
            <v>0</v>
          </cell>
          <cell r="J229">
            <v>2.6910750000000001</v>
          </cell>
          <cell r="M229">
            <v>0</v>
          </cell>
          <cell r="N229">
            <v>2.6910750000000001</v>
          </cell>
        </row>
        <row r="230">
          <cell r="A230" t="str">
            <v>EIB/VIALIDAD</v>
          </cell>
          <cell r="G230">
            <v>1.3048031499999999</v>
          </cell>
          <cell r="M230">
            <v>1.3484918300000002</v>
          </cell>
          <cell r="N230">
            <v>2.6532949800000001</v>
          </cell>
        </row>
        <row r="231">
          <cell r="A231" t="str">
            <v>EL/ARP-61</v>
          </cell>
          <cell r="C231">
            <v>0</v>
          </cell>
          <cell r="I231">
            <v>0</v>
          </cell>
          <cell r="N231">
            <v>0</v>
          </cell>
        </row>
        <row r="232">
          <cell r="A232" t="str">
            <v>EL/DEM-40</v>
          </cell>
          <cell r="E232">
            <v>221.59627312823</v>
          </cell>
          <cell r="N232">
            <v>221.59627312823</v>
          </cell>
        </row>
        <row r="233">
          <cell r="A233" t="str">
            <v>EL/DEM-44</v>
          </cell>
          <cell r="F233">
            <v>0</v>
          </cell>
          <cell r="N233">
            <v>0</v>
          </cell>
        </row>
        <row r="234">
          <cell r="A234" t="str">
            <v>EL/DEM-52</v>
          </cell>
          <cell r="J234">
            <v>0</v>
          </cell>
          <cell r="N234">
            <v>0</v>
          </cell>
        </row>
        <row r="235">
          <cell r="A235" t="str">
            <v>EL/DEM-55</v>
          </cell>
          <cell r="L235">
            <v>0</v>
          </cell>
          <cell r="N235">
            <v>0</v>
          </cell>
        </row>
        <row r="236">
          <cell r="A236" t="str">
            <v>EL/DEM-72</v>
          </cell>
          <cell r="K236">
            <v>0</v>
          </cell>
          <cell r="N236">
            <v>0</v>
          </cell>
        </row>
        <row r="237">
          <cell r="A237" t="str">
            <v>EL/DEM-76</v>
          </cell>
          <cell r="C237">
            <v>0</v>
          </cell>
          <cell r="N237">
            <v>0</v>
          </cell>
        </row>
        <row r="238">
          <cell r="A238" t="str">
            <v>EL/DEM-82</v>
          </cell>
          <cell r="H238">
            <v>0</v>
          </cell>
          <cell r="N238">
            <v>0</v>
          </cell>
        </row>
        <row r="239">
          <cell r="A239" t="str">
            <v>EL/DEM-86</v>
          </cell>
          <cell r="L239">
            <v>0</v>
          </cell>
          <cell r="N239">
            <v>0</v>
          </cell>
        </row>
        <row r="240">
          <cell r="A240" t="str">
            <v>EL/EUR-108</v>
          </cell>
          <cell r="B240">
            <v>0</v>
          </cell>
          <cell r="N240">
            <v>0</v>
          </cell>
        </row>
        <row r="241">
          <cell r="A241" t="str">
            <v>EL/EUR-114</v>
          </cell>
          <cell r="J241">
            <v>0</v>
          </cell>
          <cell r="N241">
            <v>0</v>
          </cell>
        </row>
        <row r="242">
          <cell r="A242" t="str">
            <v>EL/EUR-116</v>
          </cell>
          <cell r="C242">
            <v>0</v>
          </cell>
          <cell r="N242">
            <v>0</v>
          </cell>
        </row>
        <row r="243">
          <cell r="A243" t="str">
            <v>EL/EUR-80</v>
          </cell>
          <cell r="E243">
            <v>0</v>
          </cell>
          <cell r="N243">
            <v>0</v>
          </cell>
        </row>
        <row r="244">
          <cell r="A244" t="str">
            <v>EL/EUR-81</v>
          </cell>
          <cell r="F244">
            <v>0</v>
          </cell>
          <cell r="N244">
            <v>0</v>
          </cell>
        </row>
        <row r="245">
          <cell r="A245" t="str">
            <v>EL/EUR-85</v>
          </cell>
          <cell r="H245">
            <v>0</v>
          </cell>
          <cell r="N245">
            <v>0</v>
          </cell>
        </row>
        <row r="246">
          <cell r="A246" t="str">
            <v>EL/EUR-88</v>
          </cell>
          <cell r="C246">
            <v>0</v>
          </cell>
          <cell r="N246">
            <v>0</v>
          </cell>
        </row>
        <row r="247">
          <cell r="A247" t="str">
            <v>EL/EUR-92</v>
          </cell>
          <cell r="C247">
            <v>0</v>
          </cell>
          <cell r="N247">
            <v>0</v>
          </cell>
        </row>
        <row r="248">
          <cell r="A248" t="str">
            <v>EL/EUR-93</v>
          </cell>
          <cell r="E248">
            <v>217.43900973440699</v>
          </cell>
          <cell r="N248">
            <v>217.43900973440699</v>
          </cell>
        </row>
        <row r="249">
          <cell r="A249" t="str">
            <v>EL/EUR-95</v>
          </cell>
          <cell r="F249">
            <v>0</v>
          </cell>
          <cell r="N249">
            <v>0</v>
          </cell>
        </row>
        <row r="250">
          <cell r="A250" t="str">
            <v>EL/ITL-60</v>
          </cell>
          <cell r="B250">
            <v>0</v>
          </cell>
          <cell r="N250">
            <v>0</v>
          </cell>
        </row>
        <row r="251">
          <cell r="A251" t="str">
            <v>EL/ITL-69</v>
          </cell>
          <cell r="I251">
            <v>0</v>
          </cell>
          <cell r="N251">
            <v>0</v>
          </cell>
        </row>
        <row r="252">
          <cell r="A252" t="str">
            <v>EL/ITL-77</v>
          </cell>
          <cell r="K252">
            <v>0</v>
          </cell>
          <cell r="N252">
            <v>0</v>
          </cell>
        </row>
        <row r="253">
          <cell r="A253" t="str">
            <v>EL/JPY-39</v>
          </cell>
          <cell r="E253">
            <v>2.0258962388795902</v>
          </cell>
          <cell r="N253">
            <v>2.0258962388795902</v>
          </cell>
        </row>
        <row r="254">
          <cell r="A254" t="str">
            <v>EL/JPY-42</v>
          </cell>
          <cell r="E254">
            <v>8.8082445168677896</v>
          </cell>
          <cell r="N254">
            <v>8.8082445168677896</v>
          </cell>
        </row>
        <row r="255">
          <cell r="A255" t="str">
            <v>EL/JPY-46</v>
          </cell>
          <cell r="F255">
            <v>0.88082445168677903</v>
          </cell>
          <cell r="N255">
            <v>0.88082445168677903</v>
          </cell>
        </row>
        <row r="256">
          <cell r="A256" t="str">
            <v>EL/JPY-99</v>
          </cell>
          <cell r="I256">
            <v>0</v>
          </cell>
          <cell r="N256">
            <v>0</v>
          </cell>
        </row>
        <row r="257">
          <cell r="A257" t="str">
            <v>EL/LIB-67</v>
          </cell>
          <cell r="G257">
            <v>0</v>
          </cell>
          <cell r="N257">
            <v>0</v>
          </cell>
        </row>
        <row r="258">
          <cell r="A258" t="str">
            <v>EL/NLG-78</v>
          </cell>
          <cell r="C258">
            <v>0</v>
          </cell>
          <cell r="N258">
            <v>0</v>
          </cell>
        </row>
        <row r="259">
          <cell r="A259" t="str">
            <v>EL/USD-89</v>
          </cell>
          <cell r="D259">
            <v>0.54615119999999995</v>
          </cell>
          <cell r="J259">
            <v>0.54615119999999995</v>
          </cell>
          <cell r="N259">
            <v>1.0923023999999999</v>
          </cell>
        </row>
        <row r="260">
          <cell r="A260" t="str">
            <v>EN/YACYRETA</v>
          </cell>
          <cell r="D260">
            <v>1.386424E-2</v>
          </cell>
          <cell r="F260">
            <v>0.39573040999999998</v>
          </cell>
          <cell r="G260">
            <v>1.386424E-2</v>
          </cell>
          <cell r="L260">
            <v>0.16076685999999998</v>
          </cell>
          <cell r="N260">
            <v>0.58422574999999988</v>
          </cell>
        </row>
        <row r="261">
          <cell r="A261" t="str">
            <v>EXIMUS/YACYRETA</v>
          </cell>
          <cell r="F261">
            <v>11.608162530000001</v>
          </cell>
          <cell r="L261">
            <v>11.608162530000001</v>
          </cell>
          <cell r="N261">
            <v>23.216325060000003</v>
          </cell>
        </row>
        <row r="262">
          <cell r="A262" t="str">
            <v>FEM/TESORO</v>
          </cell>
          <cell r="B262">
            <v>1.2540010309278399E-2</v>
          </cell>
          <cell r="C262">
            <v>1.2540010309278399E-2</v>
          </cell>
          <cell r="D262">
            <v>1.2540010309278399E-2</v>
          </cell>
          <cell r="E262">
            <v>1.2540010309278399E-2</v>
          </cell>
          <cell r="N262">
            <v>5.0160041237113595E-2</v>
          </cell>
        </row>
        <row r="263">
          <cell r="A263" t="str">
            <v>FERRO</v>
          </cell>
          <cell r="E263">
            <v>0</v>
          </cell>
          <cell r="K263">
            <v>0</v>
          </cell>
          <cell r="N263">
            <v>0</v>
          </cell>
        </row>
        <row r="264">
          <cell r="A264" t="str">
            <v>FIDA 225</v>
          </cell>
          <cell r="G264">
            <v>0.446332133702941</v>
          </cell>
          <cell r="M264">
            <v>0.45597701699645604</v>
          </cell>
          <cell r="N264">
            <v>0.90230915069939699</v>
          </cell>
        </row>
        <row r="265">
          <cell r="A265" t="str">
            <v>FIDA 417</v>
          </cell>
          <cell r="G265">
            <v>0.15552810572994</v>
          </cell>
          <cell r="M265">
            <v>0.15552810572994</v>
          </cell>
          <cell r="N265">
            <v>0.31105621145987999</v>
          </cell>
        </row>
        <row r="266">
          <cell r="A266" t="str">
            <v>FIDA 514</v>
          </cell>
          <cell r="G266">
            <v>8.6038594155029412E-3</v>
          </cell>
          <cell r="M266">
            <v>8.6038594155029412E-3</v>
          </cell>
          <cell r="N266">
            <v>1.7207718831005882E-2</v>
          </cell>
        </row>
        <row r="267">
          <cell r="A267" t="str">
            <v>FKUW/PROVSF</v>
          </cell>
          <cell r="G267">
            <v>1.11886518315645</v>
          </cell>
          <cell r="M267">
            <v>1.11886518315645</v>
          </cell>
          <cell r="N267">
            <v>2.2377303663129</v>
          </cell>
        </row>
        <row r="268">
          <cell r="A268" t="str">
            <v>FMI 2000</v>
          </cell>
          <cell r="C268">
            <v>0</v>
          </cell>
          <cell r="N268">
            <v>0</v>
          </cell>
        </row>
        <row r="269">
          <cell r="A269" t="str">
            <v>FMI 2000/SRF</v>
          </cell>
          <cell r="B269">
            <v>138.622949059951</v>
          </cell>
          <cell r="C269">
            <v>0</v>
          </cell>
          <cell r="F269">
            <v>138.622949059951</v>
          </cell>
          <cell r="G269">
            <v>138.622949059951</v>
          </cell>
          <cell r="I269">
            <v>0</v>
          </cell>
          <cell r="J269">
            <v>138.622949059951</v>
          </cell>
          <cell r="L269">
            <v>0</v>
          </cell>
          <cell r="N269">
            <v>554.49179623980399</v>
          </cell>
        </row>
        <row r="270">
          <cell r="A270" t="str">
            <v>FMI 2003</v>
          </cell>
          <cell r="B270">
            <v>135.44799014765502</v>
          </cell>
          <cell r="C270">
            <v>0</v>
          </cell>
          <cell r="E270">
            <v>135.44799014765502</v>
          </cell>
          <cell r="F270">
            <v>41.0151745266392</v>
          </cell>
          <cell r="G270">
            <v>123.0455235799176</v>
          </cell>
          <cell r="H270">
            <v>542.48098651104806</v>
          </cell>
          <cell r="I270">
            <v>41.0151745266392</v>
          </cell>
          <cell r="J270">
            <v>164.0606981065568</v>
          </cell>
          <cell r="K270">
            <v>542.48098651104897</v>
          </cell>
          <cell r="L270">
            <v>82.0303490532784</v>
          </cell>
          <cell r="M270">
            <v>164.0606981065568</v>
          </cell>
          <cell r="N270">
            <v>1971.085571216995</v>
          </cell>
        </row>
        <row r="271">
          <cell r="A271" t="str">
            <v>FMI 2003 II</v>
          </cell>
          <cell r="C271">
            <v>0</v>
          </cell>
          <cell r="F271">
            <v>0</v>
          </cell>
          <cell r="G271">
            <v>712.59785981296204</v>
          </cell>
          <cell r="H271">
            <v>43.6987491641028</v>
          </cell>
          <cell r="I271">
            <v>0</v>
          </cell>
          <cell r="J271">
            <v>712.59785981296204</v>
          </cell>
          <cell r="K271">
            <v>43.6987491641028</v>
          </cell>
          <cell r="L271">
            <v>0</v>
          </cell>
          <cell r="M271">
            <v>1044.4182372831201</v>
          </cell>
          <cell r="N271">
            <v>2557.0114552372497</v>
          </cell>
        </row>
        <row r="272">
          <cell r="A272" t="str">
            <v>FMI 92</v>
          </cell>
          <cell r="C272">
            <v>0</v>
          </cell>
          <cell r="D272">
            <v>30.967962470571297</v>
          </cell>
          <cell r="F272">
            <v>0</v>
          </cell>
          <cell r="N272">
            <v>30.967962470571297</v>
          </cell>
        </row>
        <row r="273">
          <cell r="A273" t="str">
            <v>FON/TESORO</v>
          </cell>
          <cell r="B273">
            <v>0.19920996219931308</v>
          </cell>
          <cell r="C273">
            <v>1.1717628556701036</v>
          </cell>
          <cell r="D273">
            <v>0.49548745017182161</v>
          </cell>
          <cell r="E273">
            <v>0.83599632302405491</v>
          </cell>
          <cell r="F273">
            <v>0.94917368041237116</v>
          </cell>
          <cell r="G273">
            <v>1.8767240618556704</v>
          </cell>
          <cell r="H273">
            <v>0.19920996219931308</v>
          </cell>
          <cell r="I273">
            <v>1.1717628556701036</v>
          </cell>
          <cell r="J273">
            <v>0.49548745017182161</v>
          </cell>
          <cell r="K273">
            <v>0.83599632302405491</v>
          </cell>
          <cell r="L273">
            <v>0.94917368041237116</v>
          </cell>
          <cell r="M273">
            <v>1.8767240618556704</v>
          </cell>
          <cell r="N273">
            <v>11.056708666666669</v>
          </cell>
        </row>
        <row r="274">
          <cell r="A274" t="str">
            <v>FONAVI/TESORO</v>
          </cell>
          <cell r="B274">
            <v>3.3128272061855699</v>
          </cell>
          <cell r="C274">
            <v>3.3128272061855699</v>
          </cell>
          <cell r="D274">
            <v>3.3128272061855699</v>
          </cell>
          <cell r="E274">
            <v>3.3128272061855699</v>
          </cell>
          <cell r="N274">
            <v>13.25130882474228</v>
          </cell>
        </row>
        <row r="275">
          <cell r="A275" t="str">
            <v>FONP 06/94</v>
          </cell>
          <cell r="D275">
            <v>3.1607262200000004</v>
          </cell>
          <cell r="E275">
            <v>0.15139385</v>
          </cell>
          <cell r="J275">
            <v>3.1607262200000004</v>
          </cell>
          <cell r="K275">
            <v>0.15139385</v>
          </cell>
          <cell r="N275">
            <v>6.6242401400000004</v>
          </cell>
        </row>
        <row r="276">
          <cell r="A276" t="str">
            <v>FONP 07/94</v>
          </cell>
          <cell r="C276">
            <v>2.0096328200000002</v>
          </cell>
          <cell r="I276">
            <v>2.0096328200000002</v>
          </cell>
          <cell r="N276">
            <v>4.0192656400000004</v>
          </cell>
        </row>
        <row r="277">
          <cell r="A277" t="str">
            <v>FONP 10/96</v>
          </cell>
          <cell r="F277">
            <v>0.70247727999999998</v>
          </cell>
          <cell r="L277">
            <v>0.70247727999999998</v>
          </cell>
          <cell r="N277">
            <v>1.40495456</v>
          </cell>
        </row>
        <row r="278">
          <cell r="A278" t="str">
            <v>FONP 12/02</v>
          </cell>
          <cell r="B278">
            <v>3.61875E-3</v>
          </cell>
          <cell r="H278">
            <v>3.61875E-3</v>
          </cell>
          <cell r="N278">
            <v>7.2375E-3</v>
          </cell>
        </row>
        <row r="279">
          <cell r="A279" t="str">
            <v>FONP 13/03</v>
          </cell>
          <cell r="D279">
            <v>0</v>
          </cell>
          <cell r="J279">
            <v>0</v>
          </cell>
          <cell r="N279">
            <v>0</v>
          </cell>
        </row>
        <row r="280">
          <cell r="A280" t="str">
            <v>FONP 14/04</v>
          </cell>
          <cell r="C280">
            <v>0</v>
          </cell>
          <cell r="I280">
            <v>0</v>
          </cell>
          <cell r="N280">
            <v>0</v>
          </cell>
        </row>
        <row r="281">
          <cell r="A281" t="str">
            <v>FUB/RELEXT</v>
          </cell>
          <cell r="B281">
            <v>1.67818E-3</v>
          </cell>
          <cell r="C281">
            <v>1.4506300000000001E-3</v>
          </cell>
          <cell r="D281">
            <v>2.6494800000000001E-3</v>
          </cell>
          <cell r="E281">
            <v>1.7147499999999999E-3</v>
          </cell>
          <cell r="F281">
            <v>1.48862E-3</v>
          </cell>
          <cell r="G281">
            <v>2.2083800000000002E-3</v>
          </cell>
          <cell r="H281">
            <v>1.9852300000000002E-3</v>
          </cell>
          <cell r="I281">
            <v>1.52574E-3</v>
          </cell>
          <cell r="J281">
            <v>2.00673E-3</v>
          </cell>
          <cell r="K281">
            <v>2.0190199999999998E-3</v>
          </cell>
          <cell r="L281">
            <v>1.7967E-3</v>
          </cell>
          <cell r="M281">
            <v>2.0424000000000002E-3</v>
          </cell>
          <cell r="N281">
            <v>2.256586E-2</v>
          </cell>
        </row>
        <row r="282">
          <cell r="A282" t="str">
            <v>GEN/YACYRETA</v>
          </cell>
          <cell r="B282">
            <v>1.988848E-2</v>
          </cell>
          <cell r="C282">
            <v>1.9798220000000002E-2</v>
          </cell>
          <cell r="E282">
            <v>4.4723999999999996E-3</v>
          </cell>
          <cell r="F282">
            <v>1.9888490000000002E-2</v>
          </cell>
          <cell r="G282">
            <v>4.9805500000000003E-3</v>
          </cell>
          <cell r="H282">
            <v>1.8955360000000001E-2</v>
          </cell>
          <cell r="J282">
            <v>2.332849E-2</v>
          </cell>
          <cell r="K282">
            <v>1.4072690000000001E-2</v>
          </cell>
          <cell r="N282">
            <v>0.12538468000000003</v>
          </cell>
        </row>
        <row r="283">
          <cell r="A283" t="str">
            <v>GLO17 PES</v>
          </cell>
          <cell r="B283">
            <v>0</v>
          </cell>
          <cell r="E283">
            <v>0</v>
          </cell>
          <cell r="H283">
            <v>0</v>
          </cell>
          <cell r="K283">
            <v>0</v>
          </cell>
          <cell r="N283">
            <v>0</v>
          </cell>
        </row>
        <row r="284">
          <cell r="A284" t="str">
            <v>ICE/ASEGSAL</v>
          </cell>
          <cell r="B284">
            <v>0.10730121000000001</v>
          </cell>
          <cell r="H284">
            <v>0.10730121000000001</v>
          </cell>
          <cell r="N284">
            <v>0.21460242000000002</v>
          </cell>
        </row>
        <row r="285">
          <cell r="A285" t="str">
            <v>ICE/BANADE</v>
          </cell>
          <cell r="G285">
            <v>0.92688078000000007</v>
          </cell>
          <cell r="M285">
            <v>0.92688078000000007</v>
          </cell>
          <cell r="N285">
            <v>1.8537615600000001</v>
          </cell>
        </row>
        <row r="286">
          <cell r="A286" t="str">
            <v>ICE/BICE</v>
          </cell>
          <cell r="B286">
            <v>0.77098568000000001</v>
          </cell>
          <cell r="H286">
            <v>0.77098568000000001</v>
          </cell>
          <cell r="N286">
            <v>1.54197136</v>
          </cell>
        </row>
        <row r="287">
          <cell r="A287" t="str">
            <v>ICE/CORTE</v>
          </cell>
          <cell r="E287">
            <v>9.3219579999999996E-2</v>
          </cell>
          <cell r="K287">
            <v>9.3219579999999996E-2</v>
          </cell>
          <cell r="N287">
            <v>0.18643915999999999</v>
          </cell>
        </row>
        <row r="288">
          <cell r="A288" t="str">
            <v>ICE/DEFENSA</v>
          </cell>
          <cell r="B288">
            <v>0.72804878000000006</v>
          </cell>
          <cell r="H288">
            <v>0.72804878000000006</v>
          </cell>
          <cell r="N288">
            <v>1.4560975600000001</v>
          </cell>
        </row>
        <row r="289">
          <cell r="A289" t="str">
            <v>ICE/EDUCACION</v>
          </cell>
          <cell r="B289">
            <v>0.43121872999999999</v>
          </cell>
          <cell r="H289">
            <v>0.43121872999999999</v>
          </cell>
          <cell r="N289">
            <v>0.86243745999999999</v>
          </cell>
        </row>
        <row r="290">
          <cell r="A290" t="str">
            <v>ICE/JUSTICIA</v>
          </cell>
          <cell r="B290">
            <v>9.8774089999999995E-2</v>
          </cell>
          <cell r="H290">
            <v>9.8774089999999995E-2</v>
          </cell>
          <cell r="N290">
            <v>0.19754817999999999</v>
          </cell>
        </row>
        <row r="291">
          <cell r="A291" t="str">
            <v>ICE/MCBA</v>
          </cell>
          <cell r="G291">
            <v>0.35395259000000001</v>
          </cell>
          <cell r="M291">
            <v>0.35395259000000001</v>
          </cell>
          <cell r="N291">
            <v>0.70790518000000002</v>
          </cell>
        </row>
        <row r="292">
          <cell r="A292" t="str">
            <v>ICE/PREFEC</v>
          </cell>
          <cell r="G292">
            <v>6.6803979999999999E-2</v>
          </cell>
          <cell r="M292">
            <v>6.6803979999999999E-2</v>
          </cell>
          <cell r="N292">
            <v>0.13360796</v>
          </cell>
        </row>
        <row r="293">
          <cell r="A293" t="str">
            <v>ICE/PRES</v>
          </cell>
          <cell r="B293">
            <v>1.5233170000000001E-2</v>
          </cell>
          <cell r="H293">
            <v>1.5233170000000001E-2</v>
          </cell>
          <cell r="N293">
            <v>3.0466340000000001E-2</v>
          </cell>
        </row>
        <row r="294">
          <cell r="A294" t="str">
            <v>ICE/PROVCB</v>
          </cell>
          <cell r="E294">
            <v>0.62365181000000003</v>
          </cell>
          <cell r="K294">
            <v>0.62365181000000003</v>
          </cell>
          <cell r="N294">
            <v>1.2473036200000001</v>
          </cell>
        </row>
        <row r="295">
          <cell r="A295" t="str">
            <v>ICE/SALUD</v>
          </cell>
          <cell r="F295">
            <v>2.34358567</v>
          </cell>
          <cell r="L295">
            <v>2.34358567</v>
          </cell>
          <cell r="N295">
            <v>4.6871713399999999</v>
          </cell>
        </row>
        <row r="296">
          <cell r="A296" t="str">
            <v>ICE/SALUDPBA</v>
          </cell>
          <cell r="B296">
            <v>0.64464681999999995</v>
          </cell>
          <cell r="H296">
            <v>0.64464681999999995</v>
          </cell>
          <cell r="N296">
            <v>1.2892936399999999</v>
          </cell>
        </row>
        <row r="297">
          <cell r="A297" t="str">
            <v>ICE/VIALIDAD</v>
          </cell>
          <cell r="D297">
            <v>0.12129997000000001</v>
          </cell>
          <cell r="J297">
            <v>0.12129997000000001</v>
          </cell>
          <cell r="N297">
            <v>0.24259994000000001</v>
          </cell>
        </row>
        <row r="298">
          <cell r="A298" t="str">
            <v>ICO/CBA</v>
          </cell>
          <cell r="E298">
            <v>0</v>
          </cell>
          <cell r="K298">
            <v>0</v>
          </cell>
          <cell r="N298">
            <v>0</v>
          </cell>
        </row>
        <row r="299">
          <cell r="A299" t="str">
            <v>ICO/SALUD</v>
          </cell>
          <cell r="E299">
            <v>0</v>
          </cell>
          <cell r="K299">
            <v>0</v>
          </cell>
          <cell r="N299">
            <v>0</v>
          </cell>
        </row>
        <row r="300">
          <cell r="A300" t="str">
            <v>IRB/RELEXT</v>
          </cell>
          <cell r="D300">
            <v>3.7286864559548097E-3</v>
          </cell>
          <cell r="G300">
            <v>3.8027160197091699E-3</v>
          </cell>
          <cell r="J300">
            <v>3.8781997356087E-3</v>
          </cell>
          <cell r="M300">
            <v>3.9551736570123796E-3</v>
          </cell>
          <cell r="N300">
            <v>1.5364775868285059E-2</v>
          </cell>
        </row>
        <row r="301">
          <cell r="A301" t="str">
            <v>ISTBSP/SALUD</v>
          </cell>
          <cell r="D301">
            <v>0.86759571999999996</v>
          </cell>
          <cell r="J301">
            <v>0.86759571999999996</v>
          </cell>
          <cell r="N301">
            <v>1.7351914399999999</v>
          </cell>
        </row>
        <row r="302">
          <cell r="A302" t="str">
            <v>JBIC/HIDRONOR</v>
          </cell>
          <cell r="F302">
            <v>3.32002994803136</v>
          </cell>
          <cell r="L302">
            <v>3.4176869549898701</v>
          </cell>
          <cell r="N302">
            <v>6.7377169030212301</v>
          </cell>
        </row>
        <row r="303">
          <cell r="A303" t="str">
            <v>JBIC/PROV</v>
          </cell>
          <cell r="C303">
            <v>1.3805273231744899</v>
          </cell>
          <cell r="I303">
            <v>1.3805273231744899</v>
          </cell>
          <cell r="N303">
            <v>2.7610546463489798</v>
          </cell>
        </row>
        <row r="304">
          <cell r="A304" t="str">
            <v>JBIC/PROVBA</v>
          </cell>
          <cell r="D304">
            <v>1.1033647494054399</v>
          </cell>
          <cell r="J304">
            <v>1.1033647494054399</v>
          </cell>
          <cell r="N304">
            <v>2.2067294988108799</v>
          </cell>
        </row>
        <row r="305">
          <cell r="A305" t="str">
            <v>JBIC/TESORO</v>
          </cell>
          <cell r="E305">
            <v>54.860688804721242</v>
          </cell>
          <cell r="K305">
            <v>21.401479785078841</v>
          </cell>
          <cell r="N305">
            <v>76.262168589800083</v>
          </cell>
        </row>
        <row r="306">
          <cell r="A306" t="str">
            <v>KFW/CONEA</v>
          </cell>
          <cell r="D306">
            <v>22.385850546809241</v>
          </cell>
          <cell r="J306">
            <v>22.385850546809241</v>
          </cell>
          <cell r="N306">
            <v>44.771701093618482</v>
          </cell>
        </row>
        <row r="307">
          <cell r="A307" t="str">
            <v>KFW/INTI</v>
          </cell>
          <cell r="G307">
            <v>0.28425349116692722</v>
          </cell>
          <cell r="M307">
            <v>0.28425349116692722</v>
          </cell>
          <cell r="N307">
            <v>0.56850698233385444</v>
          </cell>
        </row>
        <row r="308">
          <cell r="A308" t="str">
            <v>KFW/NASA</v>
          </cell>
          <cell r="C308">
            <v>0.53056723951448193</v>
          </cell>
          <cell r="I308">
            <v>0.53056723951448193</v>
          </cell>
          <cell r="N308">
            <v>1.0611344790289639</v>
          </cell>
        </row>
        <row r="309">
          <cell r="A309" t="str">
            <v>KFW/YACYRETA</v>
          </cell>
          <cell r="F309">
            <v>0.34118306693907002</v>
          </cell>
          <cell r="L309">
            <v>0.34118306693907002</v>
          </cell>
          <cell r="N309">
            <v>0.68236613387814005</v>
          </cell>
        </row>
        <row r="310">
          <cell r="A310" t="str">
            <v>MEDIO/BANADE</v>
          </cell>
          <cell r="D310">
            <v>8.9941845931979306E-2</v>
          </cell>
          <cell r="E310">
            <v>4.6278854945318999</v>
          </cell>
          <cell r="F310">
            <v>2.1660289508472501</v>
          </cell>
          <cell r="G310">
            <v>1.9980904458598698</v>
          </cell>
          <cell r="J310">
            <v>8.9941845931979306E-2</v>
          </cell>
          <cell r="K310">
            <v>4.6278854945318999</v>
          </cell>
          <cell r="L310">
            <v>2.1660289508472501</v>
          </cell>
          <cell r="M310">
            <v>1.9980904458598698</v>
          </cell>
          <cell r="N310">
            <v>17.763893474342002</v>
          </cell>
        </row>
        <row r="311">
          <cell r="A311" t="str">
            <v>MEDIO/BCRA</v>
          </cell>
          <cell r="D311">
            <v>1.4191061399999998</v>
          </cell>
          <cell r="E311">
            <v>1.4385553799999999</v>
          </cell>
          <cell r="J311">
            <v>1.4191061399999998</v>
          </cell>
          <cell r="K311">
            <v>1.4385553799999999</v>
          </cell>
          <cell r="N311">
            <v>5.7153230399999995</v>
          </cell>
        </row>
        <row r="312">
          <cell r="A312" t="str">
            <v>MEDIO/HIDRONOR</v>
          </cell>
          <cell r="E312">
            <v>6.5103881744982606E-2</v>
          </cell>
          <cell r="K312">
            <v>6.5103881744982606E-2</v>
          </cell>
          <cell r="N312">
            <v>0.13020776348996521</v>
          </cell>
        </row>
        <row r="313">
          <cell r="A313" t="str">
            <v>MEDIO/JUSTICIA</v>
          </cell>
          <cell r="F313">
            <v>5.6662050000000005E-2</v>
          </cell>
          <cell r="L313">
            <v>5.6662050000000005E-2</v>
          </cell>
          <cell r="N313">
            <v>0.11332410000000001</v>
          </cell>
        </row>
        <row r="314">
          <cell r="A314" t="str">
            <v>MEDIO/NASA</v>
          </cell>
          <cell r="F314">
            <v>0.239855726475183</v>
          </cell>
          <cell r="L314">
            <v>0.239855726475183</v>
          </cell>
          <cell r="N314">
            <v>0.47971145295036599</v>
          </cell>
        </row>
        <row r="315">
          <cell r="A315" t="str">
            <v>MEDIO/PROVBA</v>
          </cell>
          <cell r="G315">
            <v>0.473955462083884</v>
          </cell>
          <cell r="M315">
            <v>0.473955462083884</v>
          </cell>
          <cell r="N315">
            <v>0.94791092416776801</v>
          </cell>
        </row>
        <row r="316">
          <cell r="A316" t="str">
            <v>MEDIO/SALUD</v>
          </cell>
          <cell r="F316">
            <v>0.57456817690181494</v>
          </cell>
          <cell r="L316">
            <v>0.57456817690181494</v>
          </cell>
          <cell r="N316">
            <v>1.1491363538036299</v>
          </cell>
        </row>
        <row r="317">
          <cell r="A317" t="str">
            <v>MEDIO/YACYRETA</v>
          </cell>
          <cell r="B317">
            <v>4.9872034611224594E-2</v>
          </cell>
          <cell r="H317">
            <v>4.9872034611224594E-2</v>
          </cell>
          <cell r="N317">
            <v>9.9744069222449189E-2</v>
          </cell>
        </row>
        <row r="318">
          <cell r="A318" t="str">
            <v>OCMO</v>
          </cell>
          <cell r="F318">
            <v>2.6400426833376298</v>
          </cell>
          <cell r="K318">
            <v>0.170136084966414</v>
          </cell>
          <cell r="N318">
            <v>2.810178768304044</v>
          </cell>
        </row>
        <row r="319">
          <cell r="A319" t="str">
            <v>P BG01/03</v>
          </cell>
          <cell r="B319">
            <v>0</v>
          </cell>
          <cell r="C319">
            <v>0</v>
          </cell>
          <cell r="D319">
            <v>0</v>
          </cell>
          <cell r="E319">
            <v>0</v>
          </cell>
          <cell r="F319">
            <v>0</v>
          </cell>
          <cell r="G319">
            <v>0</v>
          </cell>
          <cell r="H319">
            <v>0</v>
          </cell>
          <cell r="I319">
            <v>0</v>
          </cell>
          <cell r="J319">
            <v>0</v>
          </cell>
          <cell r="K319">
            <v>0</v>
          </cell>
          <cell r="L319">
            <v>0</v>
          </cell>
          <cell r="M319">
            <v>23.8232120231505</v>
          </cell>
          <cell r="N319">
            <v>23.8232120231505</v>
          </cell>
        </row>
        <row r="320">
          <cell r="A320" t="str">
            <v>P BG04/06</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BG05/17</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BG06/27</v>
          </cell>
          <cell r="B322">
            <v>0</v>
          </cell>
          <cell r="C322">
            <v>0</v>
          </cell>
          <cell r="D322">
            <v>0</v>
          </cell>
          <cell r="E322">
            <v>0</v>
          </cell>
          <cell r="F322">
            <v>0</v>
          </cell>
          <cell r="G322">
            <v>0</v>
          </cell>
          <cell r="H322">
            <v>0</v>
          </cell>
          <cell r="I322">
            <v>0</v>
          </cell>
          <cell r="J322">
            <v>0</v>
          </cell>
          <cell r="K322">
            <v>0</v>
          </cell>
          <cell r="L322">
            <v>0</v>
          </cell>
          <cell r="M322">
            <v>0</v>
          </cell>
          <cell r="N322">
            <v>0</v>
          </cell>
        </row>
        <row r="323">
          <cell r="A323" t="str">
            <v>P BG07/05</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BG08/19</v>
          </cell>
          <cell r="B324">
            <v>0</v>
          </cell>
          <cell r="C324">
            <v>0</v>
          </cell>
          <cell r="D324">
            <v>0</v>
          </cell>
          <cell r="E324">
            <v>0</v>
          </cell>
          <cell r="F324">
            <v>0</v>
          </cell>
          <cell r="G324">
            <v>0</v>
          </cell>
          <cell r="H324">
            <v>0</v>
          </cell>
          <cell r="I324">
            <v>0</v>
          </cell>
          <cell r="J324">
            <v>0</v>
          </cell>
          <cell r="K324">
            <v>0</v>
          </cell>
          <cell r="L324">
            <v>0</v>
          </cell>
          <cell r="M324">
            <v>0</v>
          </cell>
          <cell r="N324">
            <v>0</v>
          </cell>
        </row>
        <row r="325">
          <cell r="A325" t="str">
            <v>P BG09/09</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BG10/20</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BG11/10</v>
          </cell>
          <cell r="B327">
            <v>0</v>
          </cell>
          <cell r="C327">
            <v>0</v>
          </cell>
          <cell r="D327">
            <v>0</v>
          </cell>
          <cell r="E327">
            <v>0</v>
          </cell>
          <cell r="F327">
            <v>0</v>
          </cell>
          <cell r="G327">
            <v>0</v>
          </cell>
          <cell r="H327">
            <v>0</v>
          </cell>
          <cell r="I327">
            <v>0</v>
          </cell>
          <cell r="J327">
            <v>0</v>
          </cell>
          <cell r="K327">
            <v>0</v>
          </cell>
          <cell r="L327">
            <v>0</v>
          </cell>
          <cell r="M327">
            <v>0</v>
          </cell>
          <cell r="N327">
            <v>0</v>
          </cell>
        </row>
        <row r="328">
          <cell r="A328" t="str">
            <v>P BG12/15</v>
          </cell>
          <cell r="B328">
            <v>0</v>
          </cell>
          <cell r="C328">
            <v>0</v>
          </cell>
          <cell r="D328">
            <v>0</v>
          </cell>
          <cell r="E328">
            <v>0</v>
          </cell>
          <cell r="F328">
            <v>0</v>
          </cell>
          <cell r="G328">
            <v>0</v>
          </cell>
          <cell r="H328">
            <v>0</v>
          </cell>
          <cell r="I328">
            <v>0</v>
          </cell>
          <cell r="J328">
            <v>0</v>
          </cell>
          <cell r="K328">
            <v>0</v>
          </cell>
          <cell r="L328">
            <v>0</v>
          </cell>
          <cell r="M328">
            <v>0</v>
          </cell>
          <cell r="N328">
            <v>0</v>
          </cell>
        </row>
        <row r="329">
          <cell r="A329" t="str">
            <v>P BG13/30</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BG14/31</v>
          </cell>
          <cell r="B330">
            <v>0</v>
          </cell>
          <cell r="C330">
            <v>0</v>
          </cell>
          <cell r="D330">
            <v>0</v>
          </cell>
          <cell r="E330">
            <v>0</v>
          </cell>
          <cell r="F330">
            <v>0</v>
          </cell>
          <cell r="G330">
            <v>0</v>
          </cell>
          <cell r="H330">
            <v>0</v>
          </cell>
          <cell r="I330">
            <v>0</v>
          </cell>
          <cell r="J330">
            <v>0</v>
          </cell>
          <cell r="K330">
            <v>0</v>
          </cell>
          <cell r="L330">
            <v>0</v>
          </cell>
          <cell r="M330">
            <v>0</v>
          </cell>
          <cell r="N330">
            <v>0</v>
          </cell>
        </row>
        <row r="331">
          <cell r="A331" t="str">
            <v>P BG15/12</v>
          </cell>
          <cell r="B331">
            <v>0</v>
          </cell>
          <cell r="C331">
            <v>0</v>
          </cell>
          <cell r="D331">
            <v>0</v>
          </cell>
          <cell r="E331">
            <v>0</v>
          </cell>
          <cell r="F331">
            <v>0</v>
          </cell>
          <cell r="G331">
            <v>0</v>
          </cell>
          <cell r="H331">
            <v>0</v>
          </cell>
          <cell r="I331">
            <v>0</v>
          </cell>
          <cell r="J331">
            <v>0</v>
          </cell>
          <cell r="K331">
            <v>0</v>
          </cell>
          <cell r="L331">
            <v>0</v>
          </cell>
          <cell r="M331">
            <v>0</v>
          </cell>
          <cell r="N331">
            <v>0</v>
          </cell>
        </row>
        <row r="332">
          <cell r="A332" t="str">
            <v>P BG16/08$</v>
          </cell>
          <cell r="B332">
            <v>0</v>
          </cell>
          <cell r="C332">
            <v>0</v>
          </cell>
          <cell r="D332">
            <v>0</v>
          </cell>
          <cell r="E332">
            <v>0</v>
          </cell>
          <cell r="F332">
            <v>0</v>
          </cell>
          <cell r="G332">
            <v>0</v>
          </cell>
          <cell r="H332">
            <v>0</v>
          </cell>
          <cell r="I332">
            <v>0</v>
          </cell>
          <cell r="J332">
            <v>0</v>
          </cell>
          <cell r="K332">
            <v>0</v>
          </cell>
          <cell r="L332">
            <v>0</v>
          </cell>
          <cell r="M332">
            <v>0</v>
          </cell>
          <cell r="N332">
            <v>0</v>
          </cell>
        </row>
        <row r="333">
          <cell r="A333" t="str">
            <v>P BG17/08</v>
          </cell>
          <cell r="B333">
            <v>0</v>
          </cell>
          <cell r="C333">
            <v>0</v>
          </cell>
          <cell r="D333">
            <v>0</v>
          </cell>
          <cell r="E333">
            <v>0</v>
          </cell>
          <cell r="F333">
            <v>0</v>
          </cell>
          <cell r="G333">
            <v>0</v>
          </cell>
          <cell r="H333">
            <v>0</v>
          </cell>
          <cell r="I333">
            <v>0</v>
          </cell>
          <cell r="J333">
            <v>0</v>
          </cell>
          <cell r="K333">
            <v>0</v>
          </cell>
          <cell r="L333">
            <v>0</v>
          </cell>
          <cell r="M333">
            <v>0</v>
          </cell>
          <cell r="N333">
            <v>0</v>
          </cell>
        </row>
        <row r="334">
          <cell r="A334" t="str">
            <v>P BG18/18</v>
          </cell>
          <cell r="H334">
            <v>0</v>
          </cell>
          <cell r="I334">
            <v>0</v>
          </cell>
          <cell r="J334">
            <v>0</v>
          </cell>
          <cell r="K334">
            <v>0</v>
          </cell>
          <cell r="L334">
            <v>0</v>
          </cell>
          <cell r="M334">
            <v>0</v>
          </cell>
          <cell r="N334">
            <v>0</v>
          </cell>
        </row>
        <row r="335">
          <cell r="A335" t="str">
            <v>P BG19/31</v>
          </cell>
          <cell r="H335">
            <v>0</v>
          </cell>
          <cell r="I335">
            <v>0</v>
          </cell>
          <cell r="J335">
            <v>0</v>
          </cell>
          <cell r="K335">
            <v>0</v>
          </cell>
          <cell r="L335">
            <v>0</v>
          </cell>
          <cell r="M335">
            <v>0</v>
          </cell>
          <cell r="N335">
            <v>0</v>
          </cell>
        </row>
        <row r="336">
          <cell r="A336" t="str">
            <v>P BIHD</v>
          </cell>
          <cell r="B336">
            <v>4.1784514580761895E-3</v>
          </cell>
          <cell r="C336">
            <v>4.1784514580761895E-3</v>
          </cell>
          <cell r="D336">
            <v>4.1784514580761895E-3</v>
          </cell>
          <cell r="E336">
            <v>4.1784514580761895E-3</v>
          </cell>
          <cell r="F336">
            <v>4.1784514580761895E-3</v>
          </cell>
          <cell r="G336">
            <v>4.1784514580761895E-3</v>
          </cell>
          <cell r="H336">
            <v>4.1784514580761895E-3</v>
          </cell>
          <cell r="I336">
            <v>4.1784514580761895E-3</v>
          </cell>
          <cell r="J336">
            <v>4.1784514580761895E-3</v>
          </cell>
          <cell r="K336">
            <v>4.1784514580761895E-3</v>
          </cell>
          <cell r="L336">
            <v>4.1784514580761895E-3</v>
          </cell>
          <cell r="M336">
            <v>4.1784514580761895E-3</v>
          </cell>
          <cell r="N336">
            <v>5.014141749691426E-2</v>
          </cell>
        </row>
        <row r="337">
          <cell r="A337" t="str">
            <v>P BP02/E330</v>
          </cell>
          <cell r="B337">
            <v>0</v>
          </cell>
          <cell r="C337">
            <v>0</v>
          </cell>
          <cell r="D337">
            <v>0</v>
          </cell>
          <cell r="E337">
            <v>0</v>
          </cell>
          <cell r="F337">
            <v>0</v>
          </cell>
          <cell r="G337">
            <v>0</v>
          </cell>
          <cell r="H337">
            <v>12.362745982880499</v>
          </cell>
          <cell r="N337">
            <v>12.362745982880499</v>
          </cell>
        </row>
        <row r="338">
          <cell r="A338" t="str">
            <v>P BP02/E400</v>
          </cell>
          <cell r="B338">
            <v>0</v>
          </cell>
          <cell r="C338">
            <v>0</v>
          </cell>
          <cell r="D338">
            <v>0</v>
          </cell>
          <cell r="E338">
            <v>0</v>
          </cell>
          <cell r="F338">
            <v>0</v>
          </cell>
          <cell r="G338">
            <v>0</v>
          </cell>
          <cell r="H338">
            <v>4.0629123951511099</v>
          </cell>
          <cell r="N338">
            <v>4.0629123951511099</v>
          </cell>
        </row>
        <row r="339">
          <cell r="A339" t="str">
            <v>P BP02/E580</v>
          </cell>
          <cell r="B339">
            <v>0</v>
          </cell>
          <cell r="C339">
            <v>0</v>
          </cell>
          <cell r="D339">
            <v>0</v>
          </cell>
          <cell r="E339">
            <v>0</v>
          </cell>
          <cell r="F339">
            <v>0</v>
          </cell>
          <cell r="G339">
            <v>0</v>
          </cell>
          <cell r="H339">
            <v>34.616823556027796</v>
          </cell>
          <cell r="N339">
            <v>34.616823556027796</v>
          </cell>
        </row>
        <row r="340">
          <cell r="A340" t="str">
            <v>P BP03/B405 (Radar I)</v>
          </cell>
          <cell r="B340">
            <v>0</v>
          </cell>
          <cell r="C340">
            <v>0</v>
          </cell>
          <cell r="D340">
            <v>0</v>
          </cell>
          <cell r="E340">
            <v>25.056992935139</v>
          </cell>
          <cell r="N340">
            <v>25.056992935139</v>
          </cell>
        </row>
        <row r="341">
          <cell r="A341" t="str">
            <v>P BP03/B405 (Radar II)</v>
          </cell>
          <cell r="B341">
            <v>0</v>
          </cell>
          <cell r="C341">
            <v>0</v>
          </cell>
          <cell r="D341">
            <v>0</v>
          </cell>
          <cell r="E341">
            <v>0</v>
          </cell>
          <cell r="F341">
            <v>22.885172933019899</v>
          </cell>
          <cell r="N341">
            <v>22.885172933019899</v>
          </cell>
        </row>
        <row r="342">
          <cell r="A342" t="str">
            <v>P BP04/E435</v>
          </cell>
          <cell r="B342">
            <v>0</v>
          </cell>
          <cell r="C342">
            <v>0</v>
          </cell>
          <cell r="D342">
            <v>0</v>
          </cell>
          <cell r="E342">
            <v>0</v>
          </cell>
          <cell r="F342">
            <v>0</v>
          </cell>
          <cell r="G342">
            <v>0</v>
          </cell>
          <cell r="H342">
            <v>0</v>
          </cell>
          <cell r="I342">
            <v>0</v>
          </cell>
          <cell r="J342">
            <v>0</v>
          </cell>
          <cell r="K342">
            <v>0</v>
          </cell>
          <cell r="L342">
            <v>0</v>
          </cell>
          <cell r="M342">
            <v>0</v>
          </cell>
          <cell r="N342">
            <v>0</v>
          </cell>
        </row>
        <row r="343">
          <cell r="A343" t="str">
            <v>P BP05/B400 (Hexagon IV)</v>
          </cell>
          <cell r="B343">
            <v>0</v>
          </cell>
          <cell r="C343">
            <v>0</v>
          </cell>
          <cell r="D343">
            <v>0</v>
          </cell>
          <cell r="E343">
            <v>0</v>
          </cell>
          <cell r="F343">
            <v>0</v>
          </cell>
          <cell r="G343">
            <v>0</v>
          </cell>
          <cell r="H343">
            <v>0</v>
          </cell>
          <cell r="I343">
            <v>0</v>
          </cell>
          <cell r="J343">
            <v>0</v>
          </cell>
          <cell r="K343">
            <v>0</v>
          </cell>
          <cell r="L343">
            <v>0</v>
          </cell>
          <cell r="M343">
            <v>0</v>
          </cell>
          <cell r="N343">
            <v>0</v>
          </cell>
        </row>
        <row r="344">
          <cell r="A344" t="str">
            <v>P BP06/B450 (Radar III)</v>
          </cell>
          <cell r="B344">
            <v>0</v>
          </cell>
          <cell r="C344">
            <v>0</v>
          </cell>
          <cell r="D344">
            <v>0</v>
          </cell>
          <cell r="E344">
            <v>0</v>
          </cell>
          <cell r="F344">
            <v>0</v>
          </cell>
          <cell r="G344">
            <v>0</v>
          </cell>
          <cell r="H344">
            <v>0</v>
          </cell>
          <cell r="I344">
            <v>0</v>
          </cell>
          <cell r="J344">
            <v>0</v>
          </cell>
          <cell r="K344">
            <v>0</v>
          </cell>
          <cell r="L344">
            <v>0</v>
          </cell>
          <cell r="M344">
            <v>0</v>
          </cell>
          <cell r="N344">
            <v>0</v>
          </cell>
        </row>
        <row r="345">
          <cell r="A345" t="str">
            <v>P BP06/B450 (Radar IV)</v>
          </cell>
          <cell r="B345">
            <v>0</v>
          </cell>
          <cell r="C345">
            <v>0</v>
          </cell>
          <cell r="D345">
            <v>0</v>
          </cell>
          <cell r="E345">
            <v>0</v>
          </cell>
          <cell r="F345">
            <v>0</v>
          </cell>
          <cell r="G345">
            <v>0</v>
          </cell>
          <cell r="H345">
            <v>0</v>
          </cell>
          <cell r="I345">
            <v>0</v>
          </cell>
          <cell r="J345">
            <v>0</v>
          </cell>
          <cell r="K345">
            <v>0</v>
          </cell>
          <cell r="L345">
            <v>0</v>
          </cell>
          <cell r="M345">
            <v>0</v>
          </cell>
          <cell r="N345">
            <v>0</v>
          </cell>
        </row>
        <row r="346">
          <cell r="A346" t="str">
            <v>P BP06/E580</v>
          </cell>
          <cell r="B346">
            <v>0</v>
          </cell>
          <cell r="C346">
            <v>0</v>
          </cell>
          <cell r="D346">
            <v>0</v>
          </cell>
          <cell r="E346">
            <v>0</v>
          </cell>
          <cell r="F346">
            <v>0</v>
          </cell>
          <cell r="G346">
            <v>0</v>
          </cell>
          <cell r="H346">
            <v>0</v>
          </cell>
          <cell r="I346">
            <v>0</v>
          </cell>
          <cell r="J346">
            <v>0</v>
          </cell>
          <cell r="K346">
            <v>0</v>
          </cell>
          <cell r="L346">
            <v>0</v>
          </cell>
          <cell r="M346">
            <v>0</v>
          </cell>
          <cell r="N346">
            <v>0</v>
          </cell>
        </row>
        <row r="347">
          <cell r="A347" t="str">
            <v>P BP07/B450 (Celtic I)</v>
          </cell>
          <cell r="B347">
            <v>0</v>
          </cell>
          <cell r="C347">
            <v>0</v>
          </cell>
          <cell r="D347">
            <v>0</v>
          </cell>
          <cell r="E347">
            <v>0</v>
          </cell>
          <cell r="F347">
            <v>0</v>
          </cell>
          <cell r="G347">
            <v>0</v>
          </cell>
          <cell r="H347">
            <v>0</v>
          </cell>
          <cell r="I347">
            <v>0</v>
          </cell>
          <cell r="J347">
            <v>0</v>
          </cell>
          <cell r="K347">
            <v>0</v>
          </cell>
          <cell r="L347">
            <v>0</v>
          </cell>
          <cell r="M347">
            <v>0</v>
          </cell>
          <cell r="N347">
            <v>0</v>
          </cell>
        </row>
        <row r="348">
          <cell r="A348" t="str">
            <v>P BP07/B450 (Celtic II)</v>
          </cell>
          <cell r="B348">
            <v>0</v>
          </cell>
          <cell r="C348">
            <v>0</v>
          </cell>
          <cell r="D348">
            <v>0</v>
          </cell>
          <cell r="E348">
            <v>0</v>
          </cell>
          <cell r="F348">
            <v>0</v>
          </cell>
          <cell r="G348">
            <v>0</v>
          </cell>
          <cell r="H348">
            <v>0</v>
          </cell>
          <cell r="I348">
            <v>0</v>
          </cell>
          <cell r="J348">
            <v>0</v>
          </cell>
          <cell r="K348">
            <v>0</v>
          </cell>
          <cell r="L348">
            <v>0</v>
          </cell>
          <cell r="M348">
            <v>0</v>
          </cell>
          <cell r="N348">
            <v>0</v>
          </cell>
        </row>
        <row r="349">
          <cell r="A349" t="str">
            <v>P BT03</v>
          </cell>
          <cell r="B349">
            <v>0</v>
          </cell>
          <cell r="C349">
            <v>0</v>
          </cell>
          <cell r="D349">
            <v>0</v>
          </cell>
          <cell r="E349">
            <v>0</v>
          </cell>
          <cell r="F349">
            <v>634.99859723992222</v>
          </cell>
          <cell r="N349">
            <v>634.99859723992222</v>
          </cell>
        </row>
        <row r="350">
          <cell r="A350" t="str">
            <v>P BT03Flot</v>
          </cell>
          <cell r="B350">
            <v>0</v>
          </cell>
          <cell r="C350">
            <v>0</v>
          </cell>
          <cell r="D350">
            <v>0</v>
          </cell>
          <cell r="E350">
            <v>0</v>
          </cell>
          <cell r="F350">
            <v>0</v>
          </cell>
          <cell r="G350">
            <v>0</v>
          </cell>
          <cell r="H350">
            <v>70.211776324267632</v>
          </cell>
          <cell r="N350">
            <v>70.211776324267632</v>
          </cell>
        </row>
        <row r="351">
          <cell r="A351" t="str">
            <v>P BT04</v>
          </cell>
          <cell r="B351">
            <v>0</v>
          </cell>
          <cell r="C351">
            <v>0</v>
          </cell>
          <cell r="D351">
            <v>0</v>
          </cell>
          <cell r="E351">
            <v>0</v>
          </cell>
          <cell r="F351">
            <v>0</v>
          </cell>
          <cell r="G351">
            <v>0</v>
          </cell>
          <cell r="H351">
            <v>0</v>
          </cell>
          <cell r="I351">
            <v>0</v>
          </cell>
          <cell r="J351">
            <v>0</v>
          </cell>
          <cell r="K351">
            <v>0</v>
          </cell>
          <cell r="L351">
            <v>0</v>
          </cell>
          <cell r="M351">
            <v>0</v>
          </cell>
          <cell r="N351">
            <v>0</v>
          </cell>
        </row>
        <row r="352">
          <cell r="A352" t="str">
            <v>P BT05</v>
          </cell>
          <cell r="B352">
            <v>0</v>
          </cell>
          <cell r="C352">
            <v>0</v>
          </cell>
          <cell r="D352">
            <v>0</v>
          </cell>
          <cell r="E352">
            <v>0</v>
          </cell>
          <cell r="F352">
            <v>0</v>
          </cell>
          <cell r="G352">
            <v>0</v>
          </cell>
          <cell r="H352">
            <v>0</v>
          </cell>
          <cell r="I352">
            <v>0</v>
          </cell>
          <cell r="J352">
            <v>0</v>
          </cell>
          <cell r="K352">
            <v>0</v>
          </cell>
          <cell r="L352">
            <v>0</v>
          </cell>
          <cell r="M352">
            <v>0</v>
          </cell>
          <cell r="N352">
            <v>0</v>
          </cell>
        </row>
        <row r="353">
          <cell r="A353" t="str">
            <v>P BT06</v>
          </cell>
          <cell r="B353">
            <v>0</v>
          </cell>
          <cell r="C353">
            <v>0</v>
          </cell>
          <cell r="D353">
            <v>0</v>
          </cell>
          <cell r="E353">
            <v>0</v>
          </cell>
          <cell r="F353">
            <v>0</v>
          </cell>
          <cell r="G353">
            <v>0</v>
          </cell>
          <cell r="H353">
            <v>0</v>
          </cell>
          <cell r="I353">
            <v>0</v>
          </cell>
          <cell r="J353">
            <v>0</v>
          </cell>
          <cell r="K353">
            <v>0</v>
          </cell>
          <cell r="L353">
            <v>0</v>
          </cell>
          <cell r="M353">
            <v>0</v>
          </cell>
          <cell r="N353">
            <v>0</v>
          </cell>
        </row>
        <row r="354">
          <cell r="A354" t="str">
            <v>P BT2006</v>
          </cell>
          <cell r="B354">
            <v>0</v>
          </cell>
          <cell r="C354">
            <v>55.352283316103097</v>
          </cell>
          <cell r="D354">
            <v>0</v>
          </cell>
          <cell r="E354">
            <v>0</v>
          </cell>
          <cell r="F354">
            <v>55.352283316103097</v>
          </cell>
          <cell r="G354">
            <v>0</v>
          </cell>
          <cell r="H354">
            <v>0</v>
          </cell>
          <cell r="I354">
            <v>55.352283316103097</v>
          </cell>
          <cell r="J354">
            <v>0</v>
          </cell>
          <cell r="K354">
            <v>0</v>
          </cell>
          <cell r="L354">
            <v>55.352283316103097</v>
          </cell>
          <cell r="M354">
            <v>0</v>
          </cell>
          <cell r="N354">
            <v>221.40913326441239</v>
          </cell>
        </row>
        <row r="355">
          <cell r="A355" t="str">
            <v>P BT27</v>
          </cell>
          <cell r="B355">
            <v>0</v>
          </cell>
          <cell r="C355">
            <v>0</v>
          </cell>
          <cell r="D355">
            <v>0</v>
          </cell>
          <cell r="E355">
            <v>0</v>
          </cell>
          <cell r="F355">
            <v>0</v>
          </cell>
          <cell r="G355">
            <v>0</v>
          </cell>
          <cell r="H355">
            <v>0</v>
          </cell>
          <cell r="I355">
            <v>0</v>
          </cell>
          <cell r="J355">
            <v>0</v>
          </cell>
          <cell r="K355">
            <v>0</v>
          </cell>
          <cell r="L355">
            <v>0</v>
          </cell>
          <cell r="M355">
            <v>0</v>
          </cell>
          <cell r="N355">
            <v>0</v>
          </cell>
        </row>
        <row r="356">
          <cell r="A356" t="str">
            <v>P DC$</v>
          </cell>
          <cell r="B356">
            <v>0.33870796219931298</v>
          </cell>
          <cell r="C356">
            <v>0.33870796219931298</v>
          </cell>
          <cell r="D356">
            <v>0.33870796219931298</v>
          </cell>
          <cell r="E356">
            <v>0.33870796219931298</v>
          </cell>
          <cell r="F356">
            <v>0.33870796219931298</v>
          </cell>
          <cell r="G356">
            <v>0.33870796219931298</v>
          </cell>
          <cell r="H356">
            <v>0.33870796219931298</v>
          </cell>
          <cell r="I356">
            <v>0.33870796219931298</v>
          </cell>
          <cell r="J356">
            <v>0.33870796219931298</v>
          </cell>
          <cell r="K356">
            <v>0.33870796219931298</v>
          </cell>
          <cell r="L356">
            <v>0.33870796219931298</v>
          </cell>
          <cell r="M356">
            <v>0.33870796219931298</v>
          </cell>
          <cell r="N356">
            <v>4.0644955463917558</v>
          </cell>
        </row>
        <row r="357">
          <cell r="A357" t="str">
            <v>P EL/ARP-61</v>
          </cell>
          <cell r="B357">
            <v>0</v>
          </cell>
          <cell r="C357">
            <v>0</v>
          </cell>
          <cell r="D357">
            <v>0</v>
          </cell>
          <cell r="E357">
            <v>0</v>
          </cell>
          <cell r="F357">
            <v>0</v>
          </cell>
          <cell r="G357">
            <v>0</v>
          </cell>
          <cell r="H357">
            <v>0</v>
          </cell>
          <cell r="I357">
            <v>0</v>
          </cell>
          <cell r="J357">
            <v>0</v>
          </cell>
          <cell r="K357">
            <v>0</v>
          </cell>
          <cell r="L357">
            <v>0</v>
          </cell>
          <cell r="M357">
            <v>0</v>
          </cell>
          <cell r="N357">
            <v>0</v>
          </cell>
        </row>
        <row r="358">
          <cell r="A358" t="str">
            <v>P EL/USD-79</v>
          </cell>
          <cell r="B358">
            <v>0</v>
          </cell>
          <cell r="C358">
            <v>0</v>
          </cell>
          <cell r="D358">
            <v>0</v>
          </cell>
          <cell r="E358">
            <v>0</v>
          </cell>
          <cell r="F358">
            <v>0</v>
          </cell>
          <cell r="G358">
            <v>0</v>
          </cell>
          <cell r="H358">
            <v>0</v>
          </cell>
          <cell r="I358">
            <v>0</v>
          </cell>
          <cell r="J358">
            <v>0</v>
          </cell>
          <cell r="K358">
            <v>0</v>
          </cell>
          <cell r="L358">
            <v>0</v>
          </cell>
          <cell r="M358">
            <v>0</v>
          </cell>
          <cell r="N358">
            <v>0</v>
          </cell>
        </row>
        <row r="359">
          <cell r="A359" t="str">
            <v>P EL/USD-91</v>
          </cell>
          <cell r="B359">
            <v>0</v>
          </cell>
          <cell r="C359">
            <v>0</v>
          </cell>
          <cell r="D359">
            <v>0</v>
          </cell>
          <cell r="E359">
            <v>0</v>
          </cell>
          <cell r="F359">
            <v>0</v>
          </cell>
          <cell r="G359">
            <v>0</v>
          </cell>
          <cell r="H359">
            <v>0</v>
          </cell>
          <cell r="I359">
            <v>0</v>
          </cell>
          <cell r="J359">
            <v>0</v>
          </cell>
          <cell r="K359">
            <v>0</v>
          </cell>
          <cell r="L359">
            <v>0</v>
          </cell>
          <cell r="M359">
            <v>0</v>
          </cell>
          <cell r="N359">
            <v>0</v>
          </cell>
        </row>
        <row r="360">
          <cell r="A360" t="str">
            <v>P FRB</v>
          </cell>
          <cell r="B360">
            <v>0</v>
          </cell>
          <cell r="C360">
            <v>0</v>
          </cell>
          <cell r="D360">
            <v>61.746775542465024</v>
          </cell>
          <cell r="E360">
            <v>0</v>
          </cell>
          <cell r="F360">
            <v>0</v>
          </cell>
          <cell r="G360">
            <v>0</v>
          </cell>
          <cell r="H360">
            <v>0</v>
          </cell>
          <cell r="I360">
            <v>0</v>
          </cell>
          <cell r="J360">
            <v>61.742453783437824</v>
          </cell>
          <cell r="K360">
            <v>0</v>
          </cell>
          <cell r="L360">
            <v>0</v>
          </cell>
          <cell r="M360">
            <v>0</v>
          </cell>
          <cell r="N360">
            <v>123.48922932590284</v>
          </cell>
        </row>
        <row r="361">
          <cell r="A361" t="str">
            <v>P PRE6</v>
          </cell>
          <cell r="C361">
            <v>0</v>
          </cell>
          <cell r="D361">
            <v>0</v>
          </cell>
          <cell r="E361">
            <v>0</v>
          </cell>
          <cell r="F361">
            <v>0</v>
          </cell>
          <cell r="G361">
            <v>0</v>
          </cell>
          <cell r="H361">
            <v>0</v>
          </cell>
          <cell r="I361">
            <v>0</v>
          </cell>
          <cell r="J361">
            <v>0</v>
          </cell>
          <cell r="K361">
            <v>0</v>
          </cell>
          <cell r="L361">
            <v>0</v>
          </cell>
          <cell r="M361">
            <v>0</v>
          </cell>
          <cell r="N361">
            <v>0</v>
          </cell>
        </row>
        <row r="362">
          <cell r="A362" t="str">
            <v>P PRO1</v>
          </cell>
          <cell r="B362">
            <v>1.9153318762886602</v>
          </cell>
          <cell r="C362">
            <v>1.9153318762886602</v>
          </cell>
          <cell r="D362">
            <v>1.9153318762886602</v>
          </cell>
          <cell r="E362">
            <v>1.9153318762886602</v>
          </cell>
          <cell r="F362">
            <v>1.9153318762886602</v>
          </cell>
          <cell r="G362">
            <v>1.9153318762886602</v>
          </cell>
          <cell r="H362">
            <v>1.9153318762886602</v>
          </cell>
          <cell r="I362">
            <v>1.9153318762886602</v>
          </cell>
          <cell r="J362">
            <v>1.9153318762886602</v>
          </cell>
          <cell r="K362">
            <v>1.9153318762886602</v>
          </cell>
          <cell r="L362">
            <v>1.9153318762886602</v>
          </cell>
          <cell r="M362">
            <v>1.9153318762886602</v>
          </cell>
          <cell r="N362">
            <v>22.983982515463925</v>
          </cell>
        </row>
        <row r="363">
          <cell r="A363" t="str">
            <v>P PRO10</v>
          </cell>
          <cell r="B363">
            <v>0</v>
          </cell>
          <cell r="C363">
            <v>0</v>
          </cell>
          <cell r="D363">
            <v>0</v>
          </cell>
          <cell r="E363">
            <v>0</v>
          </cell>
          <cell r="F363">
            <v>0</v>
          </cell>
          <cell r="G363">
            <v>0</v>
          </cell>
          <cell r="H363">
            <v>0.70242571300112</v>
          </cell>
          <cell r="I363">
            <v>0</v>
          </cell>
          <cell r="J363">
            <v>0</v>
          </cell>
          <cell r="K363">
            <v>0.70242571300112</v>
          </cell>
          <cell r="L363">
            <v>0</v>
          </cell>
          <cell r="M363">
            <v>0</v>
          </cell>
          <cell r="N363">
            <v>1.40485142600224</v>
          </cell>
        </row>
        <row r="364">
          <cell r="A364" t="str">
            <v>P PRO2</v>
          </cell>
          <cell r="B364">
            <v>1.4522181830678127</v>
          </cell>
          <cell r="C364">
            <v>1.4522181830678127</v>
          </cell>
          <cell r="D364">
            <v>1.4522181830678127</v>
          </cell>
          <cell r="E364">
            <v>1.4522181830678127</v>
          </cell>
          <cell r="F364">
            <v>1.4522181830678127</v>
          </cell>
          <cell r="G364">
            <v>1.4522181830678127</v>
          </cell>
          <cell r="H364">
            <v>1.4522181830678127</v>
          </cell>
          <cell r="I364">
            <v>1.4522181830678127</v>
          </cell>
          <cell r="J364">
            <v>1.4522181830678127</v>
          </cell>
          <cell r="K364">
            <v>1.4522181830678127</v>
          </cell>
          <cell r="L364">
            <v>1.4522181830678127</v>
          </cell>
          <cell r="M364">
            <v>1.4522181830678127</v>
          </cell>
          <cell r="N364">
            <v>17.426618196813756</v>
          </cell>
        </row>
        <row r="365">
          <cell r="A365" t="str">
            <v>P PRO3</v>
          </cell>
          <cell r="B365">
            <v>4.4903505154639195E-3</v>
          </cell>
          <cell r="C365">
            <v>4.4903505154639195E-3</v>
          </cell>
          <cell r="D365">
            <v>4.4903505154639195E-3</v>
          </cell>
          <cell r="E365">
            <v>4.4903505154639195E-3</v>
          </cell>
          <cell r="F365">
            <v>4.4903505154639195E-3</v>
          </cell>
          <cell r="G365">
            <v>4.4903505154639195E-3</v>
          </cell>
          <cell r="H365">
            <v>4.4903505154639195E-3</v>
          </cell>
          <cell r="I365">
            <v>4.4903505154639195E-3</v>
          </cell>
          <cell r="J365">
            <v>4.4903505154639195E-3</v>
          </cell>
          <cell r="K365">
            <v>4.4903505154639195E-3</v>
          </cell>
          <cell r="L365">
            <v>4.4903505154639195E-3</v>
          </cell>
          <cell r="M365">
            <v>4.4903505154639195E-3</v>
          </cell>
          <cell r="N365">
            <v>5.3884206185567031E-2</v>
          </cell>
        </row>
        <row r="366">
          <cell r="A366" t="str">
            <v>P PRO4</v>
          </cell>
          <cell r="B366">
            <v>2.3801730905258722</v>
          </cell>
          <cell r="C366">
            <v>2.3801730905258722</v>
          </cell>
          <cell r="D366">
            <v>2.3801730905258722</v>
          </cell>
          <cell r="E366">
            <v>2.3801730905258722</v>
          </cell>
          <cell r="F366">
            <v>2.3801730905258722</v>
          </cell>
          <cell r="G366">
            <v>2.3801730905258722</v>
          </cell>
          <cell r="H366">
            <v>2.3801730905258722</v>
          </cell>
          <cell r="I366">
            <v>2.3801730905258722</v>
          </cell>
          <cell r="J366">
            <v>2.3801730905258722</v>
          </cell>
          <cell r="K366">
            <v>2.3801730905258722</v>
          </cell>
          <cell r="L366">
            <v>2.3801730905258722</v>
          </cell>
          <cell r="M366">
            <v>2.3801730905258722</v>
          </cell>
          <cell r="N366">
            <v>28.562077086310467</v>
          </cell>
        </row>
        <row r="367">
          <cell r="A367" t="str">
            <v>P PRO5</v>
          </cell>
          <cell r="B367">
            <v>2.3163469450171799</v>
          </cell>
          <cell r="C367">
            <v>0</v>
          </cell>
          <cell r="D367">
            <v>0</v>
          </cell>
          <cell r="E367">
            <v>2.3163469450171799</v>
          </cell>
          <cell r="F367">
            <v>0</v>
          </cell>
          <cell r="G367">
            <v>0</v>
          </cell>
          <cell r="H367">
            <v>2.3163469450171799</v>
          </cell>
          <cell r="I367">
            <v>0</v>
          </cell>
          <cell r="J367">
            <v>0</v>
          </cell>
          <cell r="K367">
            <v>2.3164792546391797</v>
          </cell>
          <cell r="L367">
            <v>0</v>
          </cell>
          <cell r="M367">
            <v>0</v>
          </cell>
          <cell r="N367">
            <v>9.2655200896907193</v>
          </cell>
        </row>
        <row r="368">
          <cell r="A368" t="str">
            <v>P PRO6</v>
          </cell>
          <cell r="B368">
            <v>11.13985930989452</v>
          </cell>
          <cell r="C368">
            <v>0</v>
          </cell>
          <cell r="D368">
            <v>0</v>
          </cell>
          <cell r="E368">
            <v>11.13985930989452</v>
          </cell>
          <cell r="F368">
            <v>0</v>
          </cell>
          <cell r="G368">
            <v>0</v>
          </cell>
          <cell r="H368">
            <v>11.13985930989452</v>
          </cell>
          <cell r="I368">
            <v>0</v>
          </cell>
          <cell r="J368">
            <v>0</v>
          </cell>
          <cell r="K368">
            <v>11.150162122379307</v>
          </cell>
          <cell r="L368">
            <v>0</v>
          </cell>
          <cell r="M368">
            <v>0</v>
          </cell>
          <cell r="N368">
            <v>44.569740052062869</v>
          </cell>
        </row>
        <row r="369">
          <cell r="A369" t="str">
            <v>P PRO7</v>
          </cell>
          <cell r="C369">
            <v>0</v>
          </cell>
          <cell r="D369">
            <v>0</v>
          </cell>
          <cell r="E369">
            <v>0</v>
          </cell>
          <cell r="F369">
            <v>0</v>
          </cell>
          <cell r="G369">
            <v>0</v>
          </cell>
          <cell r="H369">
            <v>0</v>
          </cell>
          <cell r="I369">
            <v>0</v>
          </cell>
          <cell r="J369">
            <v>0</v>
          </cell>
          <cell r="K369">
            <v>0</v>
          </cell>
          <cell r="L369">
            <v>0</v>
          </cell>
          <cell r="M369">
            <v>0</v>
          </cell>
          <cell r="N369">
            <v>0</v>
          </cell>
        </row>
        <row r="370">
          <cell r="A370" t="str">
            <v>P PRO8</v>
          </cell>
          <cell r="C370">
            <v>0</v>
          </cell>
          <cell r="D370">
            <v>0</v>
          </cell>
          <cell r="E370">
            <v>0</v>
          </cell>
          <cell r="F370">
            <v>0</v>
          </cell>
          <cell r="G370">
            <v>0</v>
          </cell>
          <cell r="H370">
            <v>0</v>
          </cell>
          <cell r="I370">
            <v>0</v>
          </cell>
          <cell r="J370">
            <v>0</v>
          </cell>
          <cell r="K370">
            <v>0</v>
          </cell>
          <cell r="L370">
            <v>0</v>
          </cell>
          <cell r="M370">
            <v>0</v>
          </cell>
          <cell r="N370">
            <v>0</v>
          </cell>
        </row>
        <row r="371">
          <cell r="A371" t="str">
            <v>P PRO9</v>
          </cell>
          <cell r="B371">
            <v>0</v>
          </cell>
          <cell r="C371">
            <v>0</v>
          </cell>
          <cell r="D371">
            <v>0</v>
          </cell>
          <cell r="E371">
            <v>0</v>
          </cell>
          <cell r="F371">
            <v>0</v>
          </cell>
          <cell r="G371">
            <v>0</v>
          </cell>
          <cell r="H371">
            <v>1.2081788797250901</v>
          </cell>
          <cell r="I371">
            <v>0</v>
          </cell>
          <cell r="J371">
            <v>0</v>
          </cell>
          <cell r="K371">
            <v>1.2081788797250901</v>
          </cell>
          <cell r="L371">
            <v>0</v>
          </cell>
          <cell r="M371">
            <v>0</v>
          </cell>
          <cell r="N371">
            <v>2.4163577594501802</v>
          </cell>
        </row>
        <row r="372">
          <cell r="A372" t="str">
            <v>PAR</v>
          </cell>
          <cell r="F372">
            <v>0</v>
          </cell>
          <cell r="L372">
            <v>0</v>
          </cell>
          <cell r="N372">
            <v>0</v>
          </cell>
        </row>
        <row r="373">
          <cell r="A373" t="str">
            <v>PAR $+CER</v>
          </cell>
          <cell r="D373">
            <v>0</v>
          </cell>
          <cell r="J373">
            <v>0</v>
          </cell>
          <cell r="N373">
            <v>0</v>
          </cell>
        </row>
        <row r="374">
          <cell r="A374" t="str">
            <v>PAR EUR</v>
          </cell>
          <cell r="D374">
            <v>0</v>
          </cell>
          <cell r="J374">
            <v>0</v>
          </cell>
          <cell r="N374">
            <v>0</v>
          </cell>
        </row>
        <row r="375">
          <cell r="A375" t="str">
            <v>PAR JPY</v>
          </cell>
          <cell r="D375">
            <v>0</v>
          </cell>
          <cell r="J375">
            <v>0</v>
          </cell>
          <cell r="N375">
            <v>0</v>
          </cell>
        </row>
        <row r="376">
          <cell r="A376" t="str">
            <v>PAR USD</v>
          </cell>
          <cell r="D376">
            <v>0</v>
          </cell>
          <cell r="J376">
            <v>0</v>
          </cell>
          <cell r="N376">
            <v>0</v>
          </cell>
        </row>
        <row r="377">
          <cell r="A377" t="str">
            <v>PARDM</v>
          </cell>
          <cell r="F377">
            <v>0</v>
          </cell>
          <cell r="L377">
            <v>0</v>
          </cell>
          <cell r="N377">
            <v>0</v>
          </cell>
        </row>
        <row r="378">
          <cell r="A378" t="str">
            <v>PRE5</v>
          </cell>
          <cell r="C378">
            <v>21.638861608437285</v>
          </cell>
          <cell r="D378">
            <v>21.638861608437285</v>
          </cell>
          <cell r="E378">
            <v>21.638861608437285</v>
          </cell>
          <cell r="F378">
            <v>21.638861608437285</v>
          </cell>
          <cell r="G378">
            <v>21.638861608437285</v>
          </cell>
          <cell r="H378">
            <v>21.638861608437285</v>
          </cell>
          <cell r="I378">
            <v>21.638861608437285</v>
          </cell>
          <cell r="J378">
            <v>21.638861608437285</v>
          </cell>
          <cell r="K378">
            <v>21.638861608437285</v>
          </cell>
          <cell r="L378">
            <v>21.638861608437285</v>
          </cell>
          <cell r="M378">
            <v>21.638861608437285</v>
          </cell>
          <cell r="N378">
            <v>238.02747769281012</v>
          </cell>
        </row>
        <row r="379">
          <cell r="A379" t="str">
            <v>PRE6</v>
          </cell>
          <cell r="C379">
            <v>0.19425919763569099</v>
          </cell>
          <cell r="D379">
            <v>0.19425919763569099</v>
          </cell>
          <cell r="E379">
            <v>0.19425919763569099</v>
          </cell>
          <cell r="F379">
            <v>0.19425919763569099</v>
          </cell>
          <cell r="G379">
            <v>0.19425919763569099</v>
          </cell>
          <cell r="H379">
            <v>0.19425919763569099</v>
          </cell>
          <cell r="I379">
            <v>0.19425919763569099</v>
          </cell>
          <cell r="J379">
            <v>0.19425919763569099</v>
          </cell>
          <cell r="K379">
            <v>0.19425919763569099</v>
          </cell>
          <cell r="L379">
            <v>0.19425919763569099</v>
          </cell>
          <cell r="M379">
            <v>0.19425919763569099</v>
          </cell>
          <cell r="N379">
            <v>2.1368511739926013</v>
          </cell>
        </row>
        <row r="380">
          <cell r="A380" t="str">
            <v>PRO1</v>
          </cell>
          <cell r="B380">
            <v>0.22863392783505099</v>
          </cell>
          <cell r="C380">
            <v>0.22863392783505099</v>
          </cell>
          <cell r="D380">
            <v>0.22863392783505099</v>
          </cell>
          <cell r="E380">
            <v>0.22863392783505099</v>
          </cell>
          <cell r="F380">
            <v>0.22863392783505099</v>
          </cell>
          <cell r="G380">
            <v>0.22863392783505099</v>
          </cell>
          <cell r="H380">
            <v>0.22863392783505099</v>
          </cell>
          <cell r="I380">
            <v>0.22863392783505099</v>
          </cell>
          <cell r="J380">
            <v>0.22863392783505099</v>
          </cell>
          <cell r="K380">
            <v>0.22863392783505099</v>
          </cell>
          <cell r="L380">
            <v>0.22863392783505099</v>
          </cell>
          <cell r="M380">
            <v>0.22863392783505099</v>
          </cell>
          <cell r="N380">
            <v>2.743607134020611</v>
          </cell>
        </row>
        <row r="381">
          <cell r="A381" t="str">
            <v>PRO10</v>
          </cell>
          <cell r="B381">
            <v>0.59741532842668599</v>
          </cell>
          <cell r="E381">
            <v>0.59741532842668599</v>
          </cell>
          <cell r="H381">
            <v>0.59741532842668599</v>
          </cell>
          <cell r="K381">
            <v>0.59741532842668599</v>
          </cell>
          <cell r="N381">
            <v>2.389661313706744</v>
          </cell>
        </row>
        <row r="382">
          <cell r="A382" t="str">
            <v>PRO2</v>
          </cell>
          <cell r="B382">
            <v>1.096338613215156</v>
          </cell>
          <cell r="C382">
            <v>1.096338613215156</v>
          </cell>
          <cell r="D382">
            <v>1.096338613215156</v>
          </cell>
          <cell r="E382">
            <v>1.096338613215156</v>
          </cell>
          <cell r="F382">
            <v>1.096338613215156</v>
          </cell>
          <cell r="G382">
            <v>1.096338613215156</v>
          </cell>
          <cell r="H382">
            <v>1.096338613215156</v>
          </cell>
          <cell r="I382">
            <v>1.096338613215156</v>
          </cell>
          <cell r="J382">
            <v>1.096338613215156</v>
          </cell>
          <cell r="K382">
            <v>1.096338613215156</v>
          </cell>
          <cell r="L382">
            <v>1.096338613215156</v>
          </cell>
          <cell r="M382">
            <v>1.096338613215156</v>
          </cell>
          <cell r="N382">
            <v>13.156063358581873</v>
          </cell>
        </row>
        <row r="383">
          <cell r="A383" t="str">
            <v>PRO3</v>
          </cell>
          <cell r="B383">
            <v>0.10126101374570448</v>
          </cell>
          <cell r="C383">
            <v>0.10126101374570448</v>
          </cell>
          <cell r="D383">
            <v>0.10126101374570448</v>
          </cell>
          <cell r="E383">
            <v>0.10126101374570448</v>
          </cell>
          <cell r="F383">
            <v>0.10126101374570448</v>
          </cell>
          <cell r="G383">
            <v>0.10126101374570448</v>
          </cell>
          <cell r="H383">
            <v>0.10126101374570448</v>
          </cell>
          <cell r="I383">
            <v>0.10126101374570448</v>
          </cell>
          <cell r="J383">
            <v>0.10126101374570448</v>
          </cell>
          <cell r="K383">
            <v>0.10126101374570448</v>
          </cell>
          <cell r="L383">
            <v>0.10126101374570448</v>
          </cell>
          <cell r="M383">
            <v>0.10126101374570448</v>
          </cell>
          <cell r="N383">
            <v>1.2151321649484537</v>
          </cell>
        </row>
        <row r="384">
          <cell r="A384" t="str">
            <v>PRO4</v>
          </cell>
          <cell r="B384">
            <v>3.5862716545950186</v>
          </cell>
          <cell r="C384">
            <v>3.5862716545950186</v>
          </cell>
          <cell r="D384">
            <v>3.5862716545950186</v>
          </cell>
          <cell r="E384">
            <v>3.5862716545950186</v>
          </cell>
          <cell r="F384">
            <v>3.5862716545950186</v>
          </cell>
          <cell r="G384">
            <v>3.5862716545950186</v>
          </cell>
          <cell r="H384">
            <v>3.5862716545950186</v>
          </cell>
          <cell r="I384">
            <v>3.5862716545950186</v>
          </cell>
          <cell r="J384">
            <v>3.5862716545950186</v>
          </cell>
          <cell r="K384">
            <v>3.5862716545950186</v>
          </cell>
          <cell r="L384">
            <v>3.5862716545950186</v>
          </cell>
          <cell r="M384">
            <v>3.5862716545950186</v>
          </cell>
          <cell r="N384">
            <v>43.035259855140218</v>
          </cell>
        </row>
        <row r="385">
          <cell r="A385" t="str">
            <v>PRO5</v>
          </cell>
          <cell r="B385">
            <v>0.30732511340206203</v>
          </cell>
          <cell r="E385">
            <v>0.30732511340206203</v>
          </cell>
          <cell r="H385">
            <v>0.30732511340206203</v>
          </cell>
          <cell r="K385">
            <v>0.30732511340206203</v>
          </cell>
          <cell r="N385">
            <v>1.2293004536082481</v>
          </cell>
        </row>
        <row r="386">
          <cell r="A386" t="str">
            <v>PRO6</v>
          </cell>
          <cell r="B386">
            <v>3.7463632326993714</v>
          </cell>
          <cell r="E386">
            <v>3.7463632326993714</v>
          </cell>
          <cell r="H386">
            <v>3.7463632326993714</v>
          </cell>
          <cell r="K386">
            <v>3.7463632326993714</v>
          </cell>
          <cell r="N386">
            <v>14.985452930797486</v>
          </cell>
        </row>
        <row r="387">
          <cell r="A387" t="str">
            <v>PRO7</v>
          </cell>
          <cell r="B387">
            <v>1.55675258839667</v>
          </cell>
          <cell r="C387">
            <v>10.630315991433648</v>
          </cell>
          <cell r="D387">
            <v>10.630315991433648</v>
          </cell>
          <cell r="E387">
            <v>10.630315991433648</v>
          </cell>
          <cell r="F387">
            <v>10.630315991433648</v>
          </cell>
          <cell r="G387">
            <v>10.630315991433648</v>
          </cell>
          <cell r="H387">
            <v>10.630315991433648</v>
          </cell>
          <cell r="I387">
            <v>10.630315991433648</v>
          </cell>
          <cell r="J387">
            <v>10.630315991433648</v>
          </cell>
          <cell r="K387">
            <v>10.630315991433648</v>
          </cell>
          <cell r="L387">
            <v>10.630315991433648</v>
          </cell>
          <cell r="M387">
            <v>10.630315991433648</v>
          </cell>
          <cell r="N387">
            <v>118.4902284941668</v>
          </cell>
        </row>
        <row r="388">
          <cell r="A388" t="str">
            <v>PRO8</v>
          </cell>
          <cell r="C388">
            <v>1.0971268038019099E-2</v>
          </cell>
          <cell r="D388">
            <v>1.0971268038019099E-2</v>
          </cell>
          <cell r="E388">
            <v>1.0971268038019099E-2</v>
          </cell>
          <cell r="F388">
            <v>1.0971268038019099E-2</v>
          </cell>
          <cell r="G388">
            <v>1.0971268038019099E-2</v>
          </cell>
          <cell r="H388">
            <v>1.0971268038019099E-2</v>
          </cell>
          <cell r="I388">
            <v>1.0971268038019099E-2</v>
          </cell>
          <cell r="J388">
            <v>1.0971268038019099E-2</v>
          </cell>
          <cell r="K388">
            <v>1.0971268038019099E-2</v>
          </cell>
          <cell r="L388">
            <v>1.0971268038019099E-2</v>
          </cell>
          <cell r="M388">
            <v>1.0971268038019099E-2</v>
          </cell>
          <cell r="N388">
            <v>0.12068394841821006</v>
          </cell>
        </row>
        <row r="389">
          <cell r="A389" t="str">
            <v>PRO9</v>
          </cell>
          <cell r="B389">
            <v>0.35643405154639135</v>
          </cell>
          <cell r="E389">
            <v>0.35643405154639135</v>
          </cell>
          <cell r="H389">
            <v>0.35643405154639135</v>
          </cell>
          <cell r="K389">
            <v>0.35643405154639135</v>
          </cell>
          <cell r="N389">
            <v>1.4257362061855654</v>
          </cell>
        </row>
        <row r="390">
          <cell r="A390" t="str">
            <v>SABA/INTGM</v>
          </cell>
          <cell r="C390">
            <v>9.6827849999999993E-2</v>
          </cell>
          <cell r="F390">
            <v>0.31119439000000004</v>
          </cell>
          <cell r="I390">
            <v>9.6827849999999993E-2</v>
          </cell>
          <cell r="L390">
            <v>0.31119439000000004</v>
          </cell>
          <cell r="N390">
            <v>0.81604448000000007</v>
          </cell>
        </row>
        <row r="391">
          <cell r="A391" t="str">
            <v>SGP/TESORO</v>
          </cell>
          <cell r="B391">
            <v>0.39622996000000005</v>
          </cell>
          <cell r="H391">
            <v>0.39622996000000005</v>
          </cell>
          <cell r="N391">
            <v>0.7924599200000001</v>
          </cell>
        </row>
        <row r="392">
          <cell r="A392" t="str">
            <v>SUD/YACYRETA</v>
          </cell>
          <cell r="B392">
            <v>0.38969423999999997</v>
          </cell>
          <cell r="D392">
            <v>0.38969410999999998</v>
          </cell>
          <cell r="G392">
            <v>0.38969422999999997</v>
          </cell>
          <cell r="J392">
            <v>0.38969423999999997</v>
          </cell>
          <cell r="N392">
            <v>1.5587768199999998</v>
          </cell>
        </row>
        <row r="393">
          <cell r="A393" t="str">
            <v>TBA/TESORO</v>
          </cell>
          <cell r="B393">
            <v>0.3441630962199313</v>
          </cell>
          <cell r="C393">
            <v>0.3441630962199313</v>
          </cell>
          <cell r="D393">
            <v>0.3441630962199313</v>
          </cell>
          <cell r="E393">
            <v>0.3441630962199313</v>
          </cell>
          <cell r="N393">
            <v>1.3766523848797252</v>
          </cell>
        </row>
        <row r="394">
          <cell r="A394" t="str">
            <v>TECH/MOSP</v>
          </cell>
          <cell r="D394">
            <v>5.7012660000000007E-2</v>
          </cell>
          <cell r="N394">
            <v>5.7012660000000007E-2</v>
          </cell>
        </row>
        <row r="395">
          <cell r="A395" t="str">
            <v>VARIOS/PAMI</v>
          </cell>
          <cell r="B395">
            <v>29.744335426116887</v>
          </cell>
          <cell r="C395">
            <v>2.9072003436426103E-2</v>
          </cell>
          <cell r="D395">
            <v>2.9072003436426103E-2</v>
          </cell>
          <cell r="E395">
            <v>29.744335426116887</v>
          </cell>
          <cell r="H395">
            <v>29.715263422680462</v>
          </cell>
          <cell r="N395">
            <v>89.262078281787083</v>
          </cell>
        </row>
        <row r="396">
          <cell r="A396" t="str">
            <v>VER 1</v>
          </cell>
          <cell r="C396">
            <v>3.5433064236682901</v>
          </cell>
          <cell r="I396">
            <v>3.5433064236682901</v>
          </cell>
          <cell r="N396">
            <v>7.0866128473365801</v>
          </cell>
        </row>
        <row r="397">
          <cell r="A397" t="str">
            <v>VER 2</v>
          </cell>
          <cell r="C397">
            <v>2.5123669432090598</v>
          </cell>
          <cell r="I397">
            <v>2.5123669432090598</v>
          </cell>
          <cell r="N397">
            <v>5.0247338864181197</v>
          </cell>
        </row>
        <row r="398">
          <cell r="A398" t="str">
            <v>WBC/RELEXT</v>
          </cell>
          <cell r="B398">
            <v>2.534167175106768E-3</v>
          </cell>
          <cell r="C398">
            <v>2.8895286760219621E-3</v>
          </cell>
          <cell r="D398">
            <v>3.6536760219646118E-3</v>
          </cell>
          <cell r="E398">
            <v>1.6334960341671751E-3</v>
          </cell>
          <cell r="F398">
            <v>1.8720790115924388E-3</v>
          </cell>
          <cell r="G398">
            <v>2.2242525930445409E-3</v>
          </cell>
          <cell r="H398">
            <v>2.4604484441732789E-3</v>
          </cell>
          <cell r="I398">
            <v>3.5947376449054326E-3</v>
          </cell>
          <cell r="J398">
            <v>1.5700884685784019E-3</v>
          </cell>
          <cell r="K398">
            <v>1.805529286150096E-3</v>
          </cell>
          <cell r="L398">
            <v>2.1525930445393583E-3</v>
          </cell>
          <cell r="M398">
            <v>2.385539963392315E-3</v>
          </cell>
          <cell r="N398">
            <v>2.8776136363636382E-2</v>
          </cell>
        </row>
        <row r="399">
          <cell r="A399" t="str">
            <v>WEST/CONEA</v>
          </cell>
          <cell r="B399">
            <v>0</v>
          </cell>
          <cell r="C399">
            <v>0</v>
          </cell>
          <cell r="D399">
            <v>22.386230020430236</v>
          </cell>
          <cell r="H399">
            <v>0</v>
          </cell>
          <cell r="J399">
            <v>22.386230020430236</v>
          </cell>
          <cell r="N399">
            <v>44.772460040860473</v>
          </cell>
        </row>
        <row r="400">
          <cell r="A400" t="str">
            <v>#N/A</v>
          </cell>
          <cell r="B400">
            <v>0.1952059862542955</v>
          </cell>
          <cell r="C400">
            <v>0.1952059862542955</v>
          </cell>
          <cell r="D400">
            <v>0.1952059862542955</v>
          </cell>
          <cell r="E400">
            <v>0.1952059862542955</v>
          </cell>
          <cell r="F400">
            <v>0.1952059862542955</v>
          </cell>
          <cell r="G400">
            <v>0.1952059862542955</v>
          </cell>
          <cell r="H400">
            <v>0.1952059862542955</v>
          </cell>
          <cell r="I400">
            <v>0.1952059862542955</v>
          </cell>
          <cell r="J400">
            <v>0.1952059862542955</v>
          </cell>
          <cell r="K400">
            <v>0.1952059862542955</v>
          </cell>
          <cell r="L400">
            <v>0.1952059862542955</v>
          </cell>
          <cell r="M400">
            <v>0.1952059862542955</v>
          </cell>
          <cell r="N400">
            <v>2.3424718350515459</v>
          </cell>
        </row>
        <row r="401">
          <cell r="A401" t="str">
            <v>Total general</v>
          </cell>
          <cell r="B401">
            <v>1113.5643933095125</v>
          </cell>
          <cell r="C401">
            <v>1758.7178619799938</v>
          </cell>
          <cell r="D401">
            <v>553.46233676148586</v>
          </cell>
          <cell r="E401">
            <v>1857.5571873557828</v>
          </cell>
          <cell r="F401">
            <v>1596.6493650725322</v>
          </cell>
          <cell r="G401">
            <v>1420.5600729003631</v>
          </cell>
          <cell r="H401">
            <v>1422.9516760115696</v>
          </cell>
          <cell r="I401">
            <v>2755.514500226046</v>
          </cell>
          <cell r="J401">
            <v>1716.9746647865338</v>
          </cell>
          <cell r="K401">
            <v>1373.886189965526</v>
          </cell>
          <cell r="L401">
            <v>610.27238381253301</v>
          </cell>
          <cell r="M401">
            <v>1753.6395680678279</v>
          </cell>
          <cell r="N401">
            <v>17933.750200249699</v>
          </cell>
        </row>
      </sheetData>
      <sheetData sheetId="3" refreshError="1"/>
      <sheetData sheetId="4" refreshError="1">
        <row r="3">
          <cell r="A3" t="str">
            <v>DNCI</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cell r="T3">
            <v>2025</v>
          </cell>
          <cell r="U3">
            <v>2026</v>
          </cell>
          <cell r="V3">
            <v>2027</v>
          </cell>
          <cell r="W3">
            <v>2028</v>
          </cell>
          <cell r="X3">
            <v>2029</v>
          </cell>
          <cell r="Y3">
            <v>2030</v>
          </cell>
          <cell r="Z3">
            <v>2031</v>
          </cell>
          <cell r="AA3">
            <v>2032</v>
          </cell>
          <cell r="AB3">
            <v>2033</v>
          </cell>
          <cell r="AC3">
            <v>2034</v>
          </cell>
          <cell r="AD3">
            <v>2035</v>
          </cell>
          <cell r="AE3">
            <v>2036</v>
          </cell>
          <cell r="AF3">
            <v>2037</v>
          </cell>
          <cell r="AG3">
            <v>2038</v>
          </cell>
          <cell r="AH3">
            <v>2039</v>
          </cell>
          <cell r="AI3">
            <v>2040</v>
          </cell>
          <cell r="AJ3">
            <v>2041</v>
          </cell>
          <cell r="AK3">
            <v>2042</v>
          </cell>
          <cell r="AL3">
            <v>2043</v>
          </cell>
          <cell r="AM3">
            <v>2044</v>
          </cell>
          <cell r="AN3">
            <v>2045</v>
          </cell>
          <cell r="AO3">
            <v>2046</v>
          </cell>
          <cell r="AP3">
            <v>2047</v>
          </cell>
          <cell r="AQ3">
            <v>2048</v>
          </cell>
          <cell r="AR3">
            <v>2049</v>
          </cell>
          <cell r="AS3">
            <v>2050</v>
          </cell>
          <cell r="AT3">
            <v>2051</v>
          </cell>
          <cell r="AU3">
            <v>2052</v>
          </cell>
          <cell r="AV3">
            <v>2053</v>
          </cell>
          <cell r="AW3">
            <v>2054</v>
          </cell>
          <cell r="AX3">
            <v>2055</v>
          </cell>
          <cell r="AY3">
            <v>2056</v>
          </cell>
          <cell r="AZ3">
            <v>2057</v>
          </cell>
          <cell r="BA3">
            <v>2058</v>
          </cell>
          <cell r="BB3">
            <v>2059</v>
          </cell>
          <cell r="BC3">
            <v>2060</v>
          </cell>
          <cell r="BD3">
            <v>2061</v>
          </cell>
          <cell r="BE3">
            <v>2062</v>
          </cell>
          <cell r="BF3">
            <v>2063</v>
          </cell>
          <cell r="BG3">
            <v>2064</v>
          </cell>
          <cell r="BH3">
            <v>2065</v>
          </cell>
          <cell r="BI3">
            <v>2066</v>
          </cell>
          <cell r="BJ3">
            <v>2067</v>
          </cell>
          <cell r="BK3">
            <v>2068</v>
          </cell>
          <cell r="BL3">
            <v>2069</v>
          </cell>
          <cell r="BM3">
            <v>2070</v>
          </cell>
          <cell r="BN3">
            <v>2071</v>
          </cell>
          <cell r="BO3">
            <v>2072</v>
          </cell>
          <cell r="BP3">
            <v>2073</v>
          </cell>
          <cell r="BQ3">
            <v>2074</v>
          </cell>
          <cell r="BR3">
            <v>2075</v>
          </cell>
          <cell r="BS3">
            <v>2076</v>
          </cell>
          <cell r="BT3">
            <v>2077</v>
          </cell>
          <cell r="BU3">
            <v>2078</v>
          </cell>
          <cell r="BV3">
            <v>2079</v>
          </cell>
          <cell r="BW3">
            <v>2080</v>
          </cell>
          <cell r="BX3">
            <v>2081</v>
          </cell>
          <cell r="BY3">
            <v>2082</v>
          </cell>
          <cell r="BZ3">
            <v>2083</v>
          </cell>
          <cell r="CA3">
            <v>2084</v>
          </cell>
          <cell r="CB3">
            <v>2085</v>
          </cell>
          <cell r="CC3">
            <v>2086</v>
          </cell>
          <cell r="CD3">
            <v>2087</v>
          </cell>
          <cell r="CE3">
            <v>2088</v>
          </cell>
          <cell r="CF3">
            <v>2089</v>
          </cell>
          <cell r="CG3" t="str">
            <v>Total general</v>
          </cell>
          <cell r="CH3" t="str">
            <v>2010 y +</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T4">
            <v>20</v>
          </cell>
          <cell r="U4">
            <v>21</v>
          </cell>
          <cell r="V4">
            <v>22</v>
          </cell>
          <cell r="W4">
            <v>23</v>
          </cell>
          <cell r="X4">
            <v>24</v>
          </cell>
          <cell r="Y4">
            <v>25</v>
          </cell>
          <cell r="Z4">
            <v>26</v>
          </cell>
          <cell r="AA4">
            <v>27</v>
          </cell>
          <cell r="AB4">
            <v>28</v>
          </cell>
          <cell r="AC4">
            <v>29</v>
          </cell>
          <cell r="AD4">
            <v>30</v>
          </cell>
          <cell r="AE4">
            <v>31</v>
          </cell>
          <cell r="AF4">
            <v>32</v>
          </cell>
          <cell r="AG4">
            <v>33</v>
          </cell>
          <cell r="AH4">
            <v>34</v>
          </cell>
          <cell r="AI4">
            <v>35</v>
          </cell>
          <cell r="AJ4">
            <v>36</v>
          </cell>
          <cell r="AK4">
            <v>37</v>
          </cell>
          <cell r="AL4">
            <v>38</v>
          </cell>
          <cell r="AM4">
            <v>39</v>
          </cell>
          <cell r="AN4">
            <v>40</v>
          </cell>
          <cell r="AO4">
            <v>41</v>
          </cell>
          <cell r="AP4">
            <v>42</v>
          </cell>
          <cell r="AQ4">
            <v>43</v>
          </cell>
          <cell r="AR4">
            <v>44</v>
          </cell>
          <cell r="AS4">
            <v>45</v>
          </cell>
          <cell r="AT4">
            <v>46</v>
          </cell>
          <cell r="AU4">
            <v>47</v>
          </cell>
          <cell r="AV4">
            <v>48</v>
          </cell>
          <cell r="AW4">
            <v>49</v>
          </cell>
          <cell r="AX4">
            <v>50</v>
          </cell>
          <cell r="AY4">
            <v>51</v>
          </cell>
          <cell r="AZ4">
            <v>52</v>
          </cell>
          <cell r="BA4">
            <v>53</v>
          </cell>
          <cell r="BB4">
            <v>54</v>
          </cell>
          <cell r="BC4">
            <v>55</v>
          </cell>
          <cell r="BD4">
            <v>56</v>
          </cell>
          <cell r="BE4">
            <v>57</v>
          </cell>
          <cell r="BF4">
            <v>58</v>
          </cell>
          <cell r="BG4">
            <v>59</v>
          </cell>
          <cell r="BH4">
            <v>60</v>
          </cell>
          <cell r="BI4">
            <v>61</v>
          </cell>
          <cell r="BJ4">
            <v>62</v>
          </cell>
          <cell r="BK4">
            <v>63</v>
          </cell>
          <cell r="BL4">
            <v>64</v>
          </cell>
          <cell r="BM4">
            <v>65</v>
          </cell>
          <cell r="BN4">
            <v>66</v>
          </cell>
          <cell r="BO4">
            <v>67</v>
          </cell>
          <cell r="BP4">
            <v>68</v>
          </cell>
          <cell r="BQ4">
            <v>69</v>
          </cell>
          <cell r="BR4">
            <v>70</v>
          </cell>
          <cell r="BS4">
            <v>71</v>
          </cell>
          <cell r="BT4">
            <v>72</v>
          </cell>
          <cell r="BU4">
            <v>73</v>
          </cell>
          <cell r="BV4">
            <v>74</v>
          </cell>
          <cell r="BW4">
            <v>75</v>
          </cell>
          <cell r="BX4">
            <v>76</v>
          </cell>
          <cell r="BY4">
            <v>77</v>
          </cell>
          <cell r="BZ4">
            <v>78</v>
          </cell>
          <cell r="CA4">
            <v>79</v>
          </cell>
          <cell r="CB4">
            <v>80</v>
          </cell>
          <cell r="CC4">
            <v>81</v>
          </cell>
          <cell r="CD4">
            <v>82</v>
          </cell>
          <cell r="CE4">
            <v>83</v>
          </cell>
          <cell r="CF4">
            <v>84</v>
          </cell>
          <cell r="CG4">
            <v>85</v>
          </cell>
          <cell r="CH4">
            <v>86</v>
          </cell>
        </row>
        <row r="5">
          <cell r="A5" t="str">
            <v>ALENIA/FFAA</v>
          </cell>
          <cell r="B5">
            <v>0.80388000000000004</v>
          </cell>
          <cell r="C5">
            <v>3.666992</v>
          </cell>
          <cell r="CG5">
            <v>4.470872</v>
          </cell>
          <cell r="CH5">
            <v>0</v>
          </cell>
        </row>
        <row r="6">
          <cell r="A6" t="str">
            <v>ARMADA-CCI</v>
          </cell>
          <cell r="B6">
            <v>1.0782157285223366</v>
          </cell>
          <cell r="CG6">
            <v>1.0782157285223366</v>
          </cell>
          <cell r="CH6">
            <v>0</v>
          </cell>
        </row>
        <row r="7">
          <cell r="A7" t="str">
            <v>BD07-I $</v>
          </cell>
          <cell r="B7">
            <v>235.99412550652502</v>
          </cell>
          <cell r="CG7">
            <v>235.99412550652502</v>
          </cell>
          <cell r="CH7">
            <v>0</v>
          </cell>
        </row>
        <row r="8">
          <cell r="A8" t="str">
            <v>BD08-UCP</v>
          </cell>
          <cell r="B8">
            <v>216.36737094959</v>
          </cell>
          <cell r="C8">
            <v>216.84379087782401</v>
          </cell>
          <cell r="CG8">
            <v>433.211161827414</v>
          </cell>
          <cell r="CH8">
            <v>0</v>
          </cell>
        </row>
        <row r="9">
          <cell r="A9" t="str">
            <v>BD11-UCP</v>
          </cell>
          <cell r="B9">
            <v>364.40039061493195</v>
          </cell>
          <cell r="C9">
            <v>364.40039061493195</v>
          </cell>
          <cell r="D9">
            <v>364.40039061493195</v>
          </cell>
          <cell r="E9">
            <v>364.40039061493195</v>
          </cell>
          <cell r="F9">
            <v>122.4875262562537</v>
          </cell>
          <cell r="CG9">
            <v>1580.0890887159815</v>
          </cell>
          <cell r="CH9">
            <v>486.88791687118567</v>
          </cell>
        </row>
        <row r="10">
          <cell r="A10" t="str">
            <v>BD12-I u$s</v>
          </cell>
          <cell r="B10">
            <v>1523.6552460299999</v>
          </cell>
          <cell r="C10">
            <v>1523.6552460299999</v>
          </cell>
          <cell r="D10">
            <v>1523.6552460299999</v>
          </cell>
          <cell r="E10">
            <v>1523.6552460299999</v>
          </cell>
          <cell r="F10">
            <v>1523.6552460299999</v>
          </cell>
          <cell r="G10">
            <v>1651.4148527899999</v>
          </cell>
          <cell r="CG10">
            <v>9269.6910829400003</v>
          </cell>
          <cell r="CH10">
            <v>4698.7253448499996</v>
          </cell>
        </row>
        <row r="11">
          <cell r="A11" t="str">
            <v>BD13-u$s</v>
          </cell>
          <cell r="B11">
            <v>245.462425</v>
          </cell>
          <cell r="C11">
            <v>245.462425</v>
          </cell>
          <cell r="D11">
            <v>245.462425</v>
          </cell>
          <cell r="E11">
            <v>245.462425</v>
          </cell>
          <cell r="F11">
            <v>245.462425</v>
          </cell>
          <cell r="G11">
            <v>245.462425</v>
          </cell>
          <cell r="H11">
            <v>245.462425</v>
          </cell>
          <cell r="CG11">
            <v>1718.2369749999998</v>
          </cell>
          <cell r="CH11">
            <v>981.84969999999998</v>
          </cell>
        </row>
        <row r="12">
          <cell r="A12" t="str">
            <v>BERL/YACYRETA</v>
          </cell>
          <cell r="B12">
            <v>1.1639649320995078</v>
          </cell>
          <cell r="C12">
            <v>1.1639649320995078</v>
          </cell>
          <cell r="D12">
            <v>1.1639649320995078</v>
          </cell>
          <cell r="E12">
            <v>1.1639647878860719</v>
          </cell>
          <cell r="CG12">
            <v>4.6558595841845953</v>
          </cell>
          <cell r="CH12">
            <v>1.1639647878860719</v>
          </cell>
        </row>
        <row r="13">
          <cell r="A13" t="str">
            <v>BESP</v>
          </cell>
          <cell r="B13">
            <v>0</v>
          </cell>
          <cell r="C13">
            <v>54.704999999999998</v>
          </cell>
          <cell r="CG13">
            <v>54.704999999999998</v>
          </cell>
          <cell r="CH13">
            <v>0</v>
          </cell>
        </row>
        <row r="14">
          <cell r="A14" t="str">
            <v>BG05/17</v>
          </cell>
          <cell r="B14">
            <v>0</v>
          </cell>
          <cell r="C14">
            <v>0</v>
          </cell>
          <cell r="D14">
            <v>0</v>
          </cell>
          <cell r="E14">
            <v>0</v>
          </cell>
          <cell r="F14">
            <v>0</v>
          </cell>
          <cell r="G14">
            <v>0</v>
          </cell>
          <cell r="H14">
            <v>0</v>
          </cell>
          <cell r="I14">
            <v>0</v>
          </cell>
          <cell r="J14">
            <v>0</v>
          </cell>
          <cell r="K14">
            <v>0</v>
          </cell>
          <cell r="L14">
            <v>551.40875800000003</v>
          </cell>
          <cell r="CG14">
            <v>551.40875800000003</v>
          </cell>
          <cell r="CH14">
            <v>551.40875800000003</v>
          </cell>
        </row>
        <row r="15">
          <cell r="A15" t="str">
            <v>BG06/27</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197.06399901</v>
          </cell>
          <cell r="CG15">
            <v>197.06399901</v>
          </cell>
          <cell r="CH15">
            <v>197.06399901</v>
          </cell>
        </row>
        <row r="16">
          <cell r="A16" t="str">
            <v>BG08/19</v>
          </cell>
          <cell r="B16">
            <v>0</v>
          </cell>
          <cell r="C16">
            <v>0</v>
          </cell>
          <cell r="D16">
            <v>0</v>
          </cell>
          <cell r="E16">
            <v>0</v>
          </cell>
          <cell r="F16">
            <v>0</v>
          </cell>
          <cell r="G16">
            <v>0</v>
          </cell>
          <cell r="H16">
            <v>0</v>
          </cell>
          <cell r="I16">
            <v>0</v>
          </cell>
          <cell r="J16">
            <v>0</v>
          </cell>
          <cell r="K16">
            <v>0</v>
          </cell>
          <cell r="L16">
            <v>0</v>
          </cell>
          <cell r="M16">
            <v>0</v>
          </cell>
          <cell r="N16">
            <v>59.373998</v>
          </cell>
          <cell r="CG16">
            <v>59.373998</v>
          </cell>
          <cell r="CH16">
            <v>59.373998</v>
          </cell>
        </row>
        <row r="17">
          <cell r="A17" t="str">
            <v>BG08/Pesificado</v>
          </cell>
          <cell r="B17">
            <v>7.7748179373584199E-3</v>
          </cell>
          <cell r="C17">
            <v>7.78416520376983E-3</v>
          </cell>
          <cell r="CG17">
            <v>1.555898314112825E-2</v>
          </cell>
          <cell r="CH17">
            <v>0</v>
          </cell>
        </row>
        <row r="18">
          <cell r="A18" t="str">
            <v>BG09/09</v>
          </cell>
          <cell r="B18">
            <v>0</v>
          </cell>
          <cell r="C18">
            <v>0</v>
          </cell>
          <cell r="D18">
            <v>384.63801000000001</v>
          </cell>
          <cell r="CG18">
            <v>384.63801000000001</v>
          </cell>
          <cell r="CH18">
            <v>0</v>
          </cell>
        </row>
        <row r="19">
          <cell r="A19" t="str">
            <v>BG10/20</v>
          </cell>
          <cell r="B19">
            <v>0</v>
          </cell>
          <cell r="C19">
            <v>0</v>
          </cell>
          <cell r="D19">
            <v>0</v>
          </cell>
          <cell r="E19">
            <v>0</v>
          </cell>
          <cell r="F19">
            <v>0</v>
          </cell>
          <cell r="G19">
            <v>0</v>
          </cell>
          <cell r="H19">
            <v>0</v>
          </cell>
          <cell r="I19">
            <v>0</v>
          </cell>
          <cell r="J19">
            <v>0</v>
          </cell>
          <cell r="K19">
            <v>0</v>
          </cell>
          <cell r="L19">
            <v>0</v>
          </cell>
          <cell r="M19">
            <v>0</v>
          </cell>
          <cell r="N19">
            <v>0</v>
          </cell>
          <cell r="O19">
            <v>84.243998000000005</v>
          </cell>
          <cell r="CG19">
            <v>84.243998000000005</v>
          </cell>
          <cell r="CH19">
            <v>84.243998000000005</v>
          </cell>
        </row>
        <row r="20">
          <cell r="A20" t="str">
            <v>BG11/10</v>
          </cell>
          <cell r="B20">
            <v>0</v>
          </cell>
          <cell r="C20">
            <v>0</v>
          </cell>
          <cell r="D20">
            <v>0</v>
          </cell>
          <cell r="E20">
            <v>200.99799901</v>
          </cell>
          <cell r="CG20">
            <v>200.99799901</v>
          </cell>
          <cell r="CH20">
            <v>200.99799901</v>
          </cell>
        </row>
        <row r="21">
          <cell r="A21" t="str">
            <v>BG12/15</v>
          </cell>
          <cell r="B21">
            <v>0</v>
          </cell>
          <cell r="C21">
            <v>0</v>
          </cell>
          <cell r="D21">
            <v>0</v>
          </cell>
          <cell r="E21">
            <v>0</v>
          </cell>
          <cell r="F21">
            <v>0</v>
          </cell>
          <cell r="G21">
            <v>0</v>
          </cell>
          <cell r="H21">
            <v>0</v>
          </cell>
          <cell r="I21">
            <v>0</v>
          </cell>
          <cell r="J21">
            <v>169.778999</v>
          </cell>
          <cell r="CG21">
            <v>169.778999</v>
          </cell>
          <cell r="CH21">
            <v>169.778999</v>
          </cell>
        </row>
        <row r="22">
          <cell r="A22" t="str">
            <v>BG13/30</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124.38500000000001</v>
          </cell>
          <cell r="CG22">
            <v>124.38500000000001</v>
          </cell>
          <cell r="CH22">
            <v>124.38500000000001</v>
          </cell>
        </row>
        <row r="23">
          <cell r="A23" t="str">
            <v>BG14/31</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2.4E-2</v>
          </cell>
          <cell r="CG23">
            <v>2.4E-2</v>
          </cell>
          <cell r="CH23">
            <v>2.4E-2</v>
          </cell>
        </row>
        <row r="24">
          <cell r="A24" t="str">
            <v>BG15/12</v>
          </cell>
          <cell r="B24">
            <v>0</v>
          </cell>
          <cell r="C24">
            <v>0</v>
          </cell>
          <cell r="D24">
            <v>0</v>
          </cell>
          <cell r="E24">
            <v>0</v>
          </cell>
          <cell r="F24">
            <v>0</v>
          </cell>
          <cell r="G24">
            <v>168.03500099999999</v>
          </cell>
          <cell r="CG24">
            <v>168.03500099999999</v>
          </cell>
          <cell r="CH24">
            <v>168.03500099999999</v>
          </cell>
        </row>
        <row r="25">
          <cell r="A25" t="str">
            <v>BG16/08$</v>
          </cell>
          <cell r="B25">
            <v>0</v>
          </cell>
          <cell r="C25">
            <v>595.39718800000003</v>
          </cell>
          <cell r="CG25">
            <v>595.39718800000003</v>
          </cell>
          <cell r="CH25">
            <v>0</v>
          </cell>
        </row>
        <row r="26">
          <cell r="A26" t="str">
            <v>BG17/08</v>
          </cell>
          <cell r="B26">
            <v>146.96242316000001</v>
          </cell>
          <cell r="C26">
            <v>147.13884864000002</v>
          </cell>
          <cell r="CG26">
            <v>294.10127180000006</v>
          </cell>
          <cell r="CH26">
            <v>0</v>
          </cell>
        </row>
        <row r="27">
          <cell r="A27" t="str">
            <v>BG18/18</v>
          </cell>
          <cell r="B27">
            <v>0</v>
          </cell>
          <cell r="C27">
            <v>0</v>
          </cell>
          <cell r="D27">
            <v>0</v>
          </cell>
          <cell r="E27">
            <v>0</v>
          </cell>
          <cell r="F27">
            <v>0</v>
          </cell>
          <cell r="G27">
            <v>0</v>
          </cell>
          <cell r="H27">
            <v>0</v>
          </cell>
          <cell r="I27">
            <v>0</v>
          </cell>
          <cell r="J27">
            <v>0</v>
          </cell>
          <cell r="K27">
            <v>288.72652118000002</v>
          </cell>
          <cell r="L27">
            <v>288.72652118000002</v>
          </cell>
          <cell r="M27">
            <v>144.36326059000001</v>
          </cell>
          <cell r="CG27">
            <v>721.81630295000002</v>
          </cell>
          <cell r="CH27">
            <v>721.81630295000002</v>
          </cell>
        </row>
        <row r="28">
          <cell r="A28" t="str">
            <v>BG19/31</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715.54698799000005</v>
          </cell>
          <cell r="CG28">
            <v>715.54698799000005</v>
          </cell>
          <cell r="CH28">
            <v>715.54698799000005</v>
          </cell>
        </row>
        <row r="29">
          <cell r="A29" t="str">
            <v>BID 1008</v>
          </cell>
          <cell r="B29">
            <v>0.38993706</v>
          </cell>
          <cell r="C29">
            <v>0.38993706</v>
          </cell>
          <cell r="D29">
            <v>0.38993706</v>
          </cell>
          <cell r="E29">
            <v>0.38993706</v>
          </cell>
          <cell r="F29">
            <v>0.38993706</v>
          </cell>
          <cell r="G29">
            <v>0.38993706</v>
          </cell>
          <cell r="H29">
            <v>0.38993706</v>
          </cell>
          <cell r="I29">
            <v>0.38993706</v>
          </cell>
          <cell r="J29">
            <v>0.38993706</v>
          </cell>
          <cell r="K29">
            <v>0.38993706</v>
          </cell>
          <cell r="L29">
            <v>0.38993706</v>
          </cell>
          <cell r="M29">
            <v>0.38993706</v>
          </cell>
          <cell r="N29">
            <v>0.38993706</v>
          </cell>
          <cell r="O29">
            <v>0.38993706</v>
          </cell>
          <cell r="P29">
            <v>0.38993706</v>
          </cell>
          <cell r="Q29">
            <v>0.38993706</v>
          </cell>
          <cell r="R29">
            <v>0.49526572000000002</v>
          </cell>
          <cell r="CG29">
            <v>6.7342586800000008</v>
          </cell>
          <cell r="CH29">
            <v>5.5644475</v>
          </cell>
        </row>
        <row r="30">
          <cell r="A30" t="str">
            <v>BID 1021</v>
          </cell>
          <cell r="B30">
            <v>0.72496961999999998</v>
          </cell>
          <cell r="C30">
            <v>0.72496961999999998</v>
          </cell>
          <cell r="D30">
            <v>0.72496961999999998</v>
          </cell>
          <cell r="E30">
            <v>0.72496961999999998</v>
          </cell>
          <cell r="F30">
            <v>0.72496961999999998</v>
          </cell>
          <cell r="G30">
            <v>0.72496961999999998</v>
          </cell>
          <cell r="H30">
            <v>0.72496961999999998</v>
          </cell>
          <cell r="I30">
            <v>0.72496961999999998</v>
          </cell>
          <cell r="J30">
            <v>0.72496961999999998</v>
          </cell>
          <cell r="K30">
            <v>0.72496961999999998</v>
          </cell>
          <cell r="L30">
            <v>0.72496961999999998</v>
          </cell>
          <cell r="M30">
            <v>0.72496961999999998</v>
          </cell>
          <cell r="N30">
            <v>0.72496961999999998</v>
          </cell>
          <cell r="O30">
            <v>0.72496961999999998</v>
          </cell>
          <cell r="P30">
            <v>0.72496961999999998</v>
          </cell>
          <cell r="Q30">
            <v>0.72496961999999998</v>
          </cell>
          <cell r="R30">
            <v>0.36601201999999999</v>
          </cell>
          <cell r="CG30">
            <v>11.965525939999996</v>
          </cell>
          <cell r="CH30">
            <v>9.790617079999997</v>
          </cell>
        </row>
        <row r="31">
          <cell r="A31" t="str">
            <v>BID 1031</v>
          </cell>
          <cell r="B31">
            <v>21.755776960000002</v>
          </cell>
          <cell r="C31">
            <v>21.755776960000002</v>
          </cell>
          <cell r="D31">
            <v>21.755776960000002</v>
          </cell>
          <cell r="E31">
            <v>21.755776960000002</v>
          </cell>
          <cell r="F31">
            <v>21.755776960000002</v>
          </cell>
          <cell r="G31">
            <v>21.755776960000002</v>
          </cell>
          <cell r="H31">
            <v>21.755776960000002</v>
          </cell>
          <cell r="I31">
            <v>21.755776960000002</v>
          </cell>
          <cell r="J31">
            <v>21.755776960000002</v>
          </cell>
          <cell r="K31">
            <v>21.755776960000002</v>
          </cell>
          <cell r="L31">
            <v>21.935516800000002</v>
          </cell>
          <cell r="CG31">
            <v>239.49328639999999</v>
          </cell>
          <cell r="CH31">
            <v>174.22595552000001</v>
          </cell>
        </row>
        <row r="32">
          <cell r="A32" t="str">
            <v>BID 1034</v>
          </cell>
          <cell r="B32">
            <v>5.7002641000000001</v>
          </cell>
          <cell r="C32">
            <v>5.7002641000000001</v>
          </cell>
          <cell r="D32">
            <v>5.7002641000000001</v>
          </cell>
          <cell r="E32">
            <v>5.7002641000000001</v>
          </cell>
          <cell r="F32">
            <v>5.7002641000000001</v>
          </cell>
          <cell r="G32">
            <v>5.7002641000000001</v>
          </cell>
          <cell r="H32">
            <v>5.7002641000000001</v>
          </cell>
          <cell r="I32">
            <v>5.7002641000000001</v>
          </cell>
          <cell r="J32">
            <v>5.7002641000000001</v>
          </cell>
          <cell r="K32">
            <v>5.7002641000000001</v>
          </cell>
          <cell r="L32">
            <v>5.6075162699999996</v>
          </cell>
          <cell r="CG32">
            <v>62.610157269999988</v>
          </cell>
          <cell r="CH32">
            <v>45.509364969999993</v>
          </cell>
        </row>
        <row r="33">
          <cell r="A33" t="str">
            <v>BID 1059</v>
          </cell>
          <cell r="B33">
            <v>11.1325775</v>
          </cell>
          <cell r="C33">
            <v>11.1325775</v>
          </cell>
          <cell r="D33">
            <v>11.1325775</v>
          </cell>
          <cell r="E33">
            <v>11.1325775</v>
          </cell>
          <cell r="F33">
            <v>11.1325775</v>
          </cell>
          <cell r="G33">
            <v>11.1325775</v>
          </cell>
          <cell r="H33">
            <v>11.1325775</v>
          </cell>
          <cell r="I33">
            <v>11.1325775</v>
          </cell>
          <cell r="J33">
            <v>11.1325775</v>
          </cell>
          <cell r="K33">
            <v>11.1325775</v>
          </cell>
          <cell r="L33">
            <v>11.1325775</v>
          </cell>
          <cell r="M33">
            <v>5.56628875</v>
          </cell>
          <cell r="CG33">
            <v>128.02464124999997</v>
          </cell>
          <cell r="CH33">
            <v>94.626908749999984</v>
          </cell>
        </row>
        <row r="34">
          <cell r="A34" t="str">
            <v>BID 1060</v>
          </cell>
          <cell r="B34">
            <v>3.0619475999999999</v>
          </cell>
          <cell r="C34">
            <v>3.0619475999999999</v>
          </cell>
          <cell r="D34">
            <v>3.0619475999999999</v>
          </cell>
          <cell r="E34">
            <v>3.0619475999999999</v>
          </cell>
          <cell r="F34">
            <v>3.0619475999999999</v>
          </cell>
          <cell r="G34">
            <v>3.0619475999999999</v>
          </cell>
          <cell r="H34">
            <v>3.0619475999999999</v>
          </cell>
          <cell r="I34">
            <v>3.0619475999999999</v>
          </cell>
          <cell r="J34">
            <v>3.0619475999999999</v>
          </cell>
          <cell r="K34">
            <v>3.0619475999999999</v>
          </cell>
          <cell r="L34">
            <v>3.0619475999999999</v>
          </cell>
          <cell r="M34">
            <v>3.7392139600000003</v>
          </cell>
          <cell r="CG34">
            <v>37.420637560000003</v>
          </cell>
          <cell r="CH34">
            <v>28.23479476</v>
          </cell>
        </row>
        <row r="35">
          <cell r="A35" t="str">
            <v>BID 1068</v>
          </cell>
          <cell r="B35">
            <v>6.2755003799999995</v>
          </cell>
          <cell r="C35">
            <v>6.2755003799999995</v>
          </cell>
          <cell r="D35">
            <v>6.2755003799999995</v>
          </cell>
          <cell r="E35">
            <v>6.2755003799999995</v>
          </cell>
          <cell r="F35">
            <v>6.2755003799999995</v>
          </cell>
          <cell r="G35">
            <v>6.2755003799999995</v>
          </cell>
          <cell r="H35">
            <v>6.2755003799999995</v>
          </cell>
          <cell r="I35">
            <v>6.2755003799999995</v>
          </cell>
          <cell r="J35">
            <v>6.2755003799999995</v>
          </cell>
          <cell r="K35">
            <v>6.2755003799999995</v>
          </cell>
          <cell r="L35">
            <v>6.2755003799999995</v>
          </cell>
          <cell r="M35">
            <v>3.1785193500000002</v>
          </cell>
          <cell r="CG35">
            <v>72.209023529999982</v>
          </cell>
          <cell r="CH35">
            <v>53.382522389999991</v>
          </cell>
        </row>
        <row r="36">
          <cell r="A36" t="str">
            <v>BID 1082</v>
          </cell>
          <cell r="B36">
            <v>0.11355767999999999</v>
          </cell>
          <cell r="C36">
            <v>0.11355767999999999</v>
          </cell>
          <cell r="D36">
            <v>0.11355767999999999</v>
          </cell>
          <cell r="E36">
            <v>0.11355767999999999</v>
          </cell>
          <cell r="F36">
            <v>0.11355767999999999</v>
          </cell>
          <cell r="G36">
            <v>0.11355767999999999</v>
          </cell>
          <cell r="H36">
            <v>0.11355767999999999</v>
          </cell>
          <cell r="I36">
            <v>0.11355767999999999</v>
          </cell>
          <cell r="J36">
            <v>0.11355767999999999</v>
          </cell>
          <cell r="K36">
            <v>0.11355767999999999</v>
          </cell>
          <cell r="L36">
            <v>0.11355767999999999</v>
          </cell>
          <cell r="M36">
            <v>5.6779389999999999E-2</v>
          </cell>
          <cell r="CG36">
            <v>1.3059138699999999</v>
          </cell>
          <cell r="CH36">
            <v>0.96524082999999994</v>
          </cell>
        </row>
        <row r="37">
          <cell r="A37" t="str">
            <v>BID 1111</v>
          </cell>
          <cell r="B37">
            <v>0.47928015999999996</v>
          </cell>
          <cell r="C37">
            <v>0.47928015999999996</v>
          </cell>
          <cell r="D37">
            <v>0.47928015999999996</v>
          </cell>
          <cell r="E37">
            <v>0.47928015999999996</v>
          </cell>
          <cell r="F37">
            <v>0.47928015999999996</v>
          </cell>
          <cell r="G37">
            <v>0.47928015999999996</v>
          </cell>
          <cell r="H37">
            <v>0.47928015999999996</v>
          </cell>
          <cell r="I37">
            <v>0.47928015999999996</v>
          </cell>
          <cell r="J37">
            <v>0.47928015999999996</v>
          </cell>
          <cell r="K37">
            <v>0.47928015999999996</v>
          </cell>
          <cell r="L37">
            <v>0.47928015999999996</v>
          </cell>
          <cell r="M37">
            <v>0.47928015999999996</v>
          </cell>
          <cell r="N37">
            <v>0.47928015999999996</v>
          </cell>
          <cell r="O37">
            <v>0.47928015999999996</v>
          </cell>
          <cell r="P37">
            <v>0.47928015999999996</v>
          </cell>
          <cell r="Q37">
            <v>0.47928015999999996</v>
          </cell>
          <cell r="R37">
            <v>0.51559208000000001</v>
          </cell>
          <cell r="CG37">
            <v>8.1840746400000004</v>
          </cell>
          <cell r="CH37">
            <v>6.7462341600000002</v>
          </cell>
        </row>
        <row r="38">
          <cell r="A38" t="str">
            <v>BID 1118</v>
          </cell>
          <cell r="B38">
            <v>0</v>
          </cell>
          <cell r="C38">
            <v>15.86076078</v>
          </cell>
          <cell r="D38">
            <v>15.86076078</v>
          </cell>
          <cell r="E38">
            <v>15.86076078</v>
          </cell>
          <cell r="F38">
            <v>15.86076078</v>
          </cell>
          <cell r="G38">
            <v>15.86076078</v>
          </cell>
          <cell r="H38">
            <v>15.86076078</v>
          </cell>
          <cell r="I38">
            <v>15.86076078</v>
          </cell>
          <cell r="J38">
            <v>15.86076078</v>
          </cell>
          <cell r="K38">
            <v>15.86076078</v>
          </cell>
          <cell r="L38">
            <v>15.86076078</v>
          </cell>
          <cell r="M38">
            <v>15.86076078</v>
          </cell>
          <cell r="N38">
            <v>15.86076078</v>
          </cell>
          <cell r="O38">
            <v>15.86076078</v>
          </cell>
          <cell r="P38">
            <v>15.86076078</v>
          </cell>
          <cell r="Q38">
            <v>15.86076078</v>
          </cell>
          <cell r="R38">
            <v>15.86076078</v>
          </cell>
          <cell r="CG38">
            <v>253.77217247999991</v>
          </cell>
          <cell r="CH38">
            <v>222.05065091999992</v>
          </cell>
        </row>
        <row r="39">
          <cell r="A39" t="str">
            <v>BID 1133</v>
          </cell>
          <cell r="B39">
            <v>9.4532480000000002E-2</v>
          </cell>
          <cell r="C39">
            <v>9.4532480000000002E-2</v>
          </cell>
          <cell r="D39">
            <v>9.4532480000000002E-2</v>
          </cell>
          <cell r="E39">
            <v>9.4532480000000002E-2</v>
          </cell>
          <cell r="F39">
            <v>9.4532480000000002E-2</v>
          </cell>
          <cell r="G39">
            <v>9.4532480000000002E-2</v>
          </cell>
          <cell r="H39">
            <v>9.4532480000000002E-2</v>
          </cell>
          <cell r="I39">
            <v>9.4532480000000002E-2</v>
          </cell>
          <cell r="J39">
            <v>9.4532480000000002E-2</v>
          </cell>
          <cell r="K39">
            <v>9.4532480000000002E-2</v>
          </cell>
          <cell r="L39">
            <v>9.4532480000000002E-2</v>
          </cell>
          <cell r="M39">
            <v>9.4532480000000002E-2</v>
          </cell>
          <cell r="N39">
            <v>9.4532480000000002E-2</v>
          </cell>
          <cell r="O39">
            <v>9.4532480000000002E-2</v>
          </cell>
          <cell r="P39">
            <v>9.4532480000000002E-2</v>
          </cell>
          <cell r="Q39">
            <v>9.4532480000000002E-2</v>
          </cell>
          <cell r="R39">
            <v>9.4532480000000002E-2</v>
          </cell>
          <cell r="S39">
            <v>4.7337589999999999E-2</v>
          </cell>
          <cell r="CG39">
            <v>1.6543897500000002</v>
          </cell>
          <cell r="CH39">
            <v>1.3707923100000001</v>
          </cell>
        </row>
        <row r="40">
          <cell r="A40" t="str">
            <v>BID 1134</v>
          </cell>
          <cell r="B40">
            <v>1.0684193400000002</v>
          </cell>
          <cell r="C40">
            <v>1.0684193400000002</v>
          </cell>
          <cell r="D40">
            <v>1.0684193400000002</v>
          </cell>
          <cell r="E40">
            <v>1.0684193400000002</v>
          </cell>
          <cell r="F40">
            <v>1.0684193400000002</v>
          </cell>
          <cell r="G40">
            <v>1.0684193400000002</v>
          </cell>
          <cell r="H40">
            <v>1.0684193400000002</v>
          </cell>
          <cell r="I40">
            <v>1.0684193400000002</v>
          </cell>
          <cell r="J40">
            <v>1.0684193400000002</v>
          </cell>
          <cell r="K40">
            <v>1.0684193400000002</v>
          </cell>
          <cell r="L40">
            <v>1.0684193400000002</v>
          </cell>
          <cell r="M40">
            <v>1.0684193400000002</v>
          </cell>
          <cell r="N40">
            <v>1.0684193400000002</v>
          </cell>
          <cell r="O40">
            <v>1.0684193400000002</v>
          </cell>
          <cell r="P40">
            <v>1.0684193400000002</v>
          </cell>
          <cell r="Q40">
            <v>1.0684193400000002</v>
          </cell>
          <cell r="R40">
            <v>1.0684193400000002</v>
          </cell>
          <cell r="S40">
            <v>1.5366626300000001</v>
          </cell>
          <cell r="CG40">
            <v>19.69979141</v>
          </cell>
          <cell r="CH40">
            <v>16.494533390000001</v>
          </cell>
        </row>
        <row r="41">
          <cell r="A41" t="str">
            <v>BID 1164</v>
          </cell>
          <cell r="B41">
            <v>3.9751764399999998</v>
          </cell>
          <cell r="C41">
            <v>3.9751764399999998</v>
          </cell>
          <cell r="D41">
            <v>3.9751764399999998</v>
          </cell>
          <cell r="E41">
            <v>3.9751764399999998</v>
          </cell>
          <cell r="F41">
            <v>3.9751764399999998</v>
          </cell>
          <cell r="G41">
            <v>3.9751764399999998</v>
          </cell>
          <cell r="H41">
            <v>3.9751764399999998</v>
          </cell>
          <cell r="I41">
            <v>3.9751764399999998</v>
          </cell>
          <cell r="J41">
            <v>3.9751764399999998</v>
          </cell>
          <cell r="K41">
            <v>3.9751764399999998</v>
          </cell>
          <cell r="L41">
            <v>3.9751764399999998</v>
          </cell>
          <cell r="M41">
            <v>3.9751763699999998</v>
          </cell>
          <cell r="CG41">
            <v>47.70211720999999</v>
          </cell>
          <cell r="CH41">
            <v>35.776587889999995</v>
          </cell>
        </row>
        <row r="42">
          <cell r="A42" t="str">
            <v>BID 1192</v>
          </cell>
          <cell r="B42">
            <v>1.0366263199999997</v>
          </cell>
          <cell r="C42">
            <v>1.0366263199999997</v>
          </cell>
          <cell r="D42">
            <v>1.0366263199999997</v>
          </cell>
          <cell r="E42">
            <v>1.0366263199999997</v>
          </cell>
          <cell r="F42">
            <v>1.0366263199999997</v>
          </cell>
          <cell r="G42">
            <v>1.0366263199999997</v>
          </cell>
          <cell r="H42">
            <v>1.0366263199999997</v>
          </cell>
          <cell r="I42">
            <v>1.0366263199999997</v>
          </cell>
          <cell r="J42">
            <v>1.0366263199999997</v>
          </cell>
          <cell r="K42">
            <v>1.0366263199999997</v>
          </cell>
          <cell r="L42">
            <v>1.0366263199999997</v>
          </cell>
          <cell r="M42">
            <v>0.25974240000000004</v>
          </cell>
          <cell r="N42">
            <v>7.8123999999999999E-4</v>
          </cell>
          <cell r="CG42">
            <v>11.663413159999998</v>
          </cell>
          <cell r="CH42">
            <v>8.5535341999999979</v>
          </cell>
        </row>
        <row r="43">
          <cell r="A43" t="str">
            <v>BID 1193</v>
          </cell>
          <cell r="B43">
            <v>1.7248466299999998</v>
          </cell>
          <cell r="C43">
            <v>3.4496932599999997</v>
          </cell>
          <cell r="D43">
            <v>3.4496932599999997</v>
          </cell>
          <cell r="E43">
            <v>3.4496932599999997</v>
          </cell>
          <cell r="F43">
            <v>3.4496932599999997</v>
          </cell>
          <cell r="G43">
            <v>3.4496932599999997</v>
          </cell>
          <cell r="H43">
            <v>3.4496932599999997</v>
          </cell>
          <cell r="I43">
            <v>3.4496932599999997</v>
          </cell>
          <cell r="J43">
            <v>3.4496932599999997</v>
          </cell>
          <cell r="K43">
            <v>3.4496932599999997</v>
          </cell>
          <cell r="L43">
            <v>3.4496932599999997</v>
          </cell>
          <cell r="M43">
            <v>3.4496932599999997</v>
          </cell>
          <cell r="N43">
            <v>3.4496932599999997</v>
          </cell>
          <cell r="O43">
            <v>1.7248466499999999</v>
          </cell>
          <cell r="CG43">
            <v>44.846012399999992</v>
          </cell>
          <cell r="CH43">
            <v>36.221779249999997</v>
          </cell>
        </row>
        <row r="44">
          <cell r="A44" t="str">
            <v>BID 1201</v>
          </cell>
          <cell r="B44">
            <v>8.5326650199999996</v>
          </cell>
          <cell r="C44">
            <v>8.5326650199999996</v>
          </cell>
          <cell r="D44">
            <v>8.5326650199999996</v>
          </cell>
          <cell r="E44">
            <v>8.5326650199999996</v>
          </cell>
          <cell r="F44">
            <v>8.5326650199999996</v>
          </cell>
          <cell r="G44">
            <v>8.5326650199999996</v>
          </cell>
          <cell r="H44">
            <v>8.5326650199999996</v>
          </cell>
          <cell r="I44">
            <v>8.5326650199999996</v>
          </cell>
          <cell r="J44">
            <v>8.5326650199999996</v>
          </cell>
          <cell r="K44">
            <v>8.5326650199999996</v>
          </cell>
          <cell r="L44">
            <v>8.5326650199999996</v>
          </cell>
          <cell r="M44">
            <v>8.5326650199999996</v>
          </cell>
          <cell r="N44">
            <v>7.2776017500000005</v>
          </cell>
          <cell r="CG44">
            <v>109.66958198999997</v>
          </cell>
          <cell r="CH44">
            <v>84.071586929999981</v>
          </cell>
        </row>
        <row r="45">
          <cell r="A45" t="str">
            <v>BID 1206</v>
          </cell>
          <cell r="B45">
            <v>0.11148132000000001</v>
          </cell>
          <cell r="C45">
            <v>0.11148132000000001</v>
          </cell>
          <cell r="D45">
            <v>0.11148132000000001</v>
          </cell>
          <cell r="E45">
            <v>0.11148132000000001</v>
          </cell>
          <cell r="F45">
            <v>0.11148132000000001</v>
          </cell>
          <cell r="G45">
            <v>0.11148132000000001</v>
          </cell>
          <cell r="H45">
            <v>0.11148132000000001</v>
          </cell>
          <cell r="I45">
            <v>0.11148132000000001</v>
          </cell>
          <cell r="J45">
            <v>0.11148132000000001</v>
          </cell>
          <cell r="K45">
            <v>0.11148132000000001</v>
          </cell>
          <cell r="L45">
            <v>0.11148132000000001</v>
          </cell>
          <cell r="M45">
            <v>0.11148132000000001</v>
          </cell>
          <cell r="N45">
            <v>0.11148132000000001</v>
          </cell>
          <cell r="O45">
            <v>5.9629550000000003E-2</v>
          </cell>
          <cell r="CG45">
            <v>1.5088867100000001</v>
          </cell>
          <cell r="CH45">
            <v>1.1744427500000001</v>
          </cell>
        </row>
        <row r="46">
          <cell r="A46" t="str">
            <v>BID 1279</v>
          </cell>
          <cell r="B46">
            <v>4.9005859999999998E-2</v>
          </cell>
          <cell r="C46">
            <v>4.9005859999999998E-2</v>
          </cell>
          <cell r="D46">
            <v>4.9005859999999998E-2</v>
          </cell>
          <cell r="E46">
            <v>4.9005859999999998E-2</v>
          </cell>
          <cell r="F46">
            <v>4.9005859999999998E-2</v>
          </cell>
          <cell r="G46">
            <v>4.9005859999999998E-2</v>
          </cell>
          <cell r="H46">
            <v>4.9005859999999998E-2</v>
          </cell>
          <cell r="I46">
            <v>4.9005859999999998E-2</v>
          </cell>
          <cell r="J46">
            <v>4.9005859999999998E-2</v>
          </cell>
          <cell r="K46">
            <v>4.9005859999999998E-2</v>
          </cell>
          <cell r="L46">
            <v>4.9005859999999998E-2</v>
          </cell>
          <cell r="M46">
            <v>4.9005859999999998E-2</v>
          </cell>
          <cell r="N46">
            <v>4.9005859999999998E-2</v>
          </cell>
          <cell r="O46">
            <v>4.9005859999999998E-2</v>
          </cell>
          <cell r="P46">
            <v>4.9005869999999993E-2</v>
          </cell>
          <cell r="CG46">
            <v>0.73508790999999996</v>
          </cell>
          <cell r="CH46">
            <v>0.58807033000000009</v>
          </cell>
        </row>
        <row r="47">
          <cell r="A47" t="str">
            <v>BID 1287</v>
          </cell>
          <cell r="B47">
            <v>10.66079292</v>
          </cell>
          <cell r="C47">
            <v>10.66079292</v>
          </cell>
          <cell r="D47">
            <v>10.66079292</v>
          </cell>
          <cell r="E47">
            <v>10.66079292</v>
          </cell>
          <cell r="F47">
            <v>10.66079292</v>
          </cell>
          <cell r="G47">
            <v>10.66079292</v>
          </cell>
          <cell r="H47">
            <v>10.66079292</v>
          </cell>
          <cell r="I47">
            <v>10.66079292</v>
          </cell>
          <cell r="J47">
            <v>10.66079292</v>
          </cell>
          <cell r="K47">
            <v>10.66079292</v>
          </cell>
          <cell r="L47">
            <v>10.66079292</v>
          </cell>
          <cell r="M47">
            <v>10.66079292</v>
          </cell>
          <cell r="N47">
            <v>10.66079292</v>
          </cell>
          <cell r="O47">
            <v>10.66079292</v>
          </cell>
          <cell r="P47">
            <v>10.66079292</v>
          </cell>
          <cell r="CG47">
            <v>159.91189380000003</v>
          </cell>
          <cell r="CH47">
            <v>127.92951504000003</v>
          </cell>
        </row>
        <row r="48">
          <cell r="A48" t="str">
            <v>BID 1295</v>
          </cell>
          <cell r="B48">
            <v>26.666666660000001</v>
          </cell>
          <cell r="C48">
            <v>26.666666660000001</v>
          </cell>
          <cell r="D48">
            <v>26.666666660000001</v>
          </cell>
          <cell r="E48">
            <v>26.666666660000001</v>
          </cell>
          <cell r="F48">
            <v>26.666666660000001</v>
          </cell>
          <cell r="G48">
            <v>26.666666660000001</v>
          </cell>
          <cell r="H48">
            <v>26.666666660000001</v>
          </cell>
          <cell r="I48">
            <v>26.666666660000001</v>
          </cell>
          <cell r="J48">
            <v>26.666666660000001</v>
          </cell>
          <cell r="K48">
            <v>26.666666660000001</v>
          </cell>
          <cell r="L48">
            <v>26.666666660000001</v>
          </cell>
          <cell r="M48">
            <v>26.666666660000001</v>
          </cell>
          <cell r="N48">
            <v>26.666666660000001</v>
          </cell>
          <cell r="O48">
            <v>26.666666660000001</v>
          </cell>
          <cell r="P48">
            <v>13.33333343</v>
          </cell>
          <cell r="CG48">
            <v>386.66666666999987</v>
          </cell>
          <cell r="CH48">
            <v>306.66666668999994</v>
          </cell>
        </row>
        <row r="49">
          <cell r="A49" t="str">
            <v>BID 1307</v>
          </cell>
          <cell r="B49">
            <v>0.55356759999999994</v>
          </cell>
          <cell r="C49">
            <v>0.55356759999999994</v>
          </cell>
          <cell r="D49">
            <v>0.55356759999999994</v>
          </cell>
          <cell r="E49">
            <v>0.55356759999999994</v>
          </cell>
          <cell r="F49">
            <v>0.55356759999999994</v>
          </cell>
          <cell r="G49">
            <v>0.55356759999999994</v>
          </cell>
          <cell r="H49">
            <v>0.55356759999999994</v>
          </cell>
          <cell r="I49">
            <v>0.55356759999999994</v>
          </cell>
          <cell r="J49">
            <v>0.55356759999999994</v>
          </cell>
          <cell r="K49">
            <v>0.55356759999999994</v>
          </cell>
          <cell r="L49">
            <v>0.55356759999999994</v>
          </cell>
          <cell r="M49">
            <v>0.55356759999999994</v>
          </cell>
          <cell r="N49">
            <v>0.55356759999999994</v>
          </cell>
          <cell r="O49">
            <v>0.55356759999999994</v>
          </cell>
          <cell r="P49">
            <v>0.55356759999999994</v>
          </cell>
          <cell r="Q49">
            <v>0.55356759999999994</v>
          </cell>
          <cell r="R49">
            <v>0.55356759999999994</v>
          </cell>
          <cell r="S49">
            <v>0.55356759999999994</v>
          </cell>
          <cell r="T49">
            <v>0.55356759999999994</v>
          </cell>
          <cell r="U49">
            <v>0.55356759999999994</v>
          </cell>
          <cell r="CG49">
            <v>11.071351999999996</v>
          </cell>
          <cell r="CH49">
            <v>9.4106491999999982</v>
          </cell>
        </row>
        <row r="50">
          <cell r="A50" t="str">
            <v>BID 1324</v>
          </cell>
          <cell r="B50">
            <v>33.333333340000003</v>
          </cell>
          <cell r="C50">
            <v>33.333333340000003</v>
          </cell>
          <cell r="D50">
            <v>33.333333340000003</v>
          </cell>
          <cell r="E50">
            <v>33.333333340000003</v>
          </cell>
          <cell r="F50">
            <v>33.333333340000003</v>
          </cell>
          <cell r="G50">
            <v>33.333333340000003</v>
          </cell>
          <cell r="H50">
            <v>33.333333340000003</v>
          </cell>
          <cell r="I50">
            <v>33.333333340000003</v>
          </cell>
          <cell r="J50">
            <v>33.333333340000003</v>
          </cell>
          <cell r="K50">
            <v>33.333333340000003</v>
          </cell>
          <cell r="L50">
            <v>33.333333340000003</v>
          </cell>
          <cell r="M50">
            <v>33.333333340000003</v>
          </cell>
          <cell r="N50">
            <v>33.333333340000003</v>
          </cell>
          <cell r="O50">
            <v>33.333333340000003</v>
          </cell>
          <cell r="P50">
            <v>16.66666657</v>
          </cell>
          <cell r="CG50">
            <v>483.33333333000019</v>
          </cell>
          <cell r="CH50">
            <v>383.33333331000011</v>
          </cell>
        </row>
        <row r="51">
          <cell r="A51" t="str">
            <v>BID 1325</v>
          </cell>
          <cell r="B51">
            <v>3.282732E-2</v>
          </cell>
          <cell r="C51">
            <v>3.282732E-2</v>
          </cell>
          <cell r="D51">
            <v>3.282732E-2</v>
          </cell>
          <cell r="E51">
            <v>3.282732E-2</v>
          </cell>
          <cell r="F51">
            <v>3.282732E-2</v>
          </cell>
          <cell r="G51">
            <v>3.282732E-2</v>
          </cell>
          <cell r="H51">
            <v>3.282732E-2</v>
          </cell>
          <cell r="I51">
            <v>3.282732E-2</v>
          </cell>
          <cell r="J51">
            <v>3.282732E-2</v>
          </cell>
          <cell r="K51">
            <v>3.282732E-2</v>
          </cell>
          <cell r="L51">
            <v>3.282732E-2</v>
          </cell>
          <cell r="M51">
            <v>3.282732E-2</v>
          </cell>
          <cell r="N51">
            <v>3.282732E-2</v>
          </cell>
          <cell r="O51">
            <v>3.282732E-2</v>
          </cell>
          <cell r="P51">
            <v>1.641366E-2</v>
          </cell>
          <cell r="CG51">
            <v>0.47599613999999996</v>
          </cell>
          <cell r="CH51">
            <v>0.37751417999999998</v>
          </cell>
        </row>
        <row r="52">
          <cell r="A52" t="str">
            <v>BID 1341</v>
          </cell>
          <cell r="B52">
            <v>33.333333340000003</v>
          </cell>
          <cell r="C52">
            <v>33.333333340000003</v>
          </cell>
          <cell r="D52">
            <v>33.333333340000003</v>
          </cell>
          <cell r="E52">
            <v>33.333333340000003</v>
          </cell>
          <cell r="F52">
            <v>33.333333340000003</v>
          </cell>
          <cell r="G52">
            <v>33.333333340000003</v>
          </cell>
          <cell r="H52">
            <v>33.333333340000003</v>
          </cell>
          <cell r="I52">
            <v>33.333333340000003</v>
          </cell>
          <cell r="J52">
            <v>33.333333340000003</v>
          </cell>
          <cell r="K52">
            <v>33.333333340000003</v>
          </cell>
          <cell r="L52">
            <v>33.333333340000003</v>
          </cell>
          <cell r="M52">
            <v>33.333333340000003</v>
          </cell>
          <cell r="N52">
            <v>33.333333340000003</v>
          </cell>
          <cell r="O52">
            <v>33.333333340000003</v>
          </cell>
          <cell r="P52">
            <v>33.333333240000002</v>
          </cell>
          <cell r="CG52">
            <v>500</v>
          </cell>
          <cell r="CH52">
            <v>399.9999999800001</v>
          </cell>
        </row>
        <row r="53">
          <cell r="A53" t="str">
            <v>BID 1345</v>
          </cell>
          <cell r="B53">
            <v>0</v>
          </cell>
          <cell r="C53">
            <v>0</v>
          </cell>
          <cell r="D53">
            <v>3.3857074799999998</v>
          </cell>
          <cell r="E53">
            <v>3.3857074799999998</v>
          </cell>
          <cell r="F53">
            <v>3.3857074799999998</v>
          </cell>
          <cell r="G53">
            <v>3.3857074799999998</v>
          </cell>
          <cell r="H53">
            <v>3.3857074799999998</v>
          </cell>
          <cell r="I53">
            <v>3.3857074799999998</v>
          </cell>
          <cell r="J53">
            <v>3.3857074799999998</v>
          </cell>
          <cell r="K53">
            <v>3.3857074799999998</v>
          </cell>
          <cell r="L53">
            <v>3.3857074799999998</v>
          </cell>
          <cell r="M53">
            <v>3.3857074799999998</v>
          </cell>
          <cell r="N53">
            <v>3.3857074799999998</v>
          </cell>
          <cell r="O53">
            <v>3.3857074799999998</v>
          </cell>
          <cell r="P53">
            <v>3.3857074799999998</v>
          </cell>
          <cell r="Q53">
            <v>3.3857074799999998</v>
          </cell>
          <cell r="R53">
            <v>3.3857074799999998</v>
          </cell>
          <cell r="S53">
            <v>3.3857074799999998</v>
          </cell>
          <cell r="T53">
            <v>3.3857074799999998</v>
          </cell>
          <cell r="U53">
            <v>3.3857074799999998</v>
          </cell>
          <cell r="V53">
            <v>3.3857074799999998</v>
          </cell>
          <cell r="W53">
            <v>3.3857074799999998</v>
          </cell>
          <cell r="CG53">
            <v>67.714149599999999</v>
          </cell>
          <cell r="CH53">
            <v>64.328442120000005</v>
          </cell>
        </row>
        <row r="54">
          <cell r="A54" t="str">
            <v>BID 1452</v>
          </cell>
          <cell r="B54">
            <v>600</v>
          </cell>
          <cell r="C54">
            <v>300</v>
          </cell>
          <cell r="CG54">
            <v>900</v>
          </cell>
          <cell r="CH54">
            <v>0</v>
          </cell>
        </row>
        <row r="55">
          <cell r="A55" t="str">
            <v>BID 1463</v>
          </cell>
          <cell r="B55">
            <v>0</v>
          </cell>
          <cell r="C55">
            <v>0</v>
          </cell>
          <cell r="D55">
            <v>4.6551059999999998E-2</v>
          </cell>
          <cell r="E55">
            <v>9.3102119999999997E-2</v>
          </cell>
          <cell r="F55">
            <v>9.3102119999999997E-2</v>
          </cell>
          <cell r="G55">
            <v>9.3102119999999997E-2</v>
          </cell>
          <cell r="H55">
            <v>9.3102119999999997E-2</v>
          </cell>
          <cell r="I55">
            <v>9.3102119999999997E-2</v>
          </cell>
          <cell r="J55">
            <v>9.3102119999999997E-2</v>
          </cell>
          <cell r="K55">
            <v>9.3102119999999997E-2</v>
          </cell>
          <cell r="L55">
            <v>9.3102119999999997E-2</v>
          </cell>
          <cell r="M55">
            <v>9.3102119999999997E-2</v>
          </cell>
          <cell r="N55">
            <v>9.3102119999999997E-2</v>
          </cell>
          <cell r="O55">
            <v>9.3102119999999997E-2</v>
          </cell>
          <cell r="P55">
            <v>9.3102119999999997E-2</v>
          </cell>
          <cell r="Q55">
            <v>9.3102119999999997E-2</v>
          </cell>
          <cell r="R55">
            <v>9.3102119999999997E-2</v>
          </cell>
          <cell r="S55">
            <v>4.6551059999999998E-2</v>
          </cell>
          <cell r="CG55">
            <v>1.3965317999999998</v>
          </cell>
          <cell r="CH55">
            <v>1.3499807399999997</v>
          </cell>
        </row>
        <row r="56">
          <cell r="A56" t="str">
            <v>BID 1465</v>
          </cell>
          <cell r="D56">
            <v>7.2205619999999998E-2</v>
          </cell>
          <cell r="E56">
            <v>7.2205619999999998E-2</v>
          </cell>
          <cell r="F56">
            <v>7.2205619999999998E-2</v>
          </cell>
          <cell r="G56">
            <v>7.2205619999999998E-2</v>
          </cell>
          <cell r="H56">
            <v>7.2205619999999998E-2</v>
          </cell>
          <cell r="I56">
            <v>7.2205619999999998E-2</v>
          </cell>
          <cell r="J56">
            <v>7.2205619999999998E-2</v>
          </cell>
          <cell r="K56">
            <v>7.2205619999999998E-2</v>
          </cell>
          <cell r="L56">
            <v>7.2205619999999998E-2</v>
          </cell>
          <cell r="M56">
            <v>7.2205619999999998E-2</v>
          </cell>
          <cell r="N56">
            <v>7.2205619999999998E-2</v>
          </cell>
          <cell r="O56">
            <v>7.2205619999999998E-2</v>
          </cell>
          <cell r="P56">
            <v>7.2205619999999998E-2</v>
          </cell>
          <cell r="Q56">
            <v>7.2205619999999998E-2</v>
          </cell>
          <cell r="R56">
            <v>7.2205619999999998E-2</v>
          </cell>
          <cell r="S56">
            <v>7.2205619999999998E-2</v>
          </cell>
          <cell r="T56">
            <v>7.2205619999999998E-2</v>
          </cell>
          <cell r="U56">
            <v>7.2205619999999998E-2</v>
          </cell>
          <cell r="V56">
            <v>7.2205619999999998E-2</v>
          </cell>
          <cell r="W56">
            <v>7.2205619999999998E-2</v>
          </cell>
          <cell r="CG56">
            <v>1.4441124000000003</v>
          </cell>
          <cell r="CH56">
            <v>1.3719067800000002</v>
          </cell>
        </row>
        <row r="57">
          <cell r="A57" t="str">
            <v>BID 1517</v>
          </cell>
          <cell r="B57">
            <v>200</v>
          </cell>
          <cell r="C57">
            <v>0</v>
          </cell>
          <cell r="CG57">
            <v>200</v>
          </cell>
          <cell r="CH57">
            <v>0</v>
          </cell>
        </row>
        <row r="58">
          <cell r="A58" t="str">
            <v>BID 1606</v>
          </cell>
          <cell r="B58">
            <v>0</v>
          </cell>
          <cell r="C58">
            <v>0</v>
          </cell>
          <cell r="D58">
            <v>0</v>
          </cell>
          <cell r="E58">
            <v>10</v>
          </cell>
          <cell r="F58">
            <v>10</v>
          </cell>
          <cell r="G58">
            <v>10</v>
          </cell>
          <cell r="H58">
            <v>10</v>
          </cell>
          <cell r="I58">
            <v>10</v>
          </cell>
          <cell r="J58">
            <v>10</v>
          </cell>
          <cell r="K58">
            <v>10</v>
          </cell>
          <cell r="L58">
            <v>10</v>
          </cell>
          <cell r="M58">
            <v>10</v>
          </cell>
          <cell r="N58">
            <v>10</v>
          </cell>
          <cell r="O58">
            <v>10</v>
          </cell>
          <cell r="P58">
            <v>10</v>
          </cell>
          <cell r="Q58">
            <v>10</v>
          </cell>
          <cell r="R58">
            <v>10</v>
          </cell>
          <cell r="S58">
            <v>10</v>
          </cell>
          <cell r="CG58">
            <v>150</v>
          </cell>
          <cell r="CH58">
            <v>150</v>
          </cell>
        </row>
        <row r="59">
          <cell r="A59" t="str">
            <v>BID 206</v>
          </cell>
          <cell r="B59">
            <v>7.7377750902965596</v>
          </cell>
          <cell r="C59">
            <v>7.7377750902965596</v>
          </cell>
          <cell r="D59">
            <v>7.7377750902965596</v>
          </cell>
          <cell r="E59">
            <v>7.7377750902965596</v>
          </cell>
          <cell r="F59">
            <v>7.7377750902965596</v>
          </cell>
          <cell r="G59">
            <v>4.0825345751611</v>
          </cell>
          <cell r="CG59">
            <v>42.771410026643899</v>
          </cell>
          <cell r="CH59">
            <v>19.558084755754219</v>
          </cell>
        </row>
        <row r="60">
          <cell r="A60" t="str">
            <v>BID 214</v>
          </cell>
          <cell r="B60">
            <v>1.1255457057415301</v>
          </cell>
          <cell r="CG60">
            <v>1.1255457057415301</v>
          </cell>
          <cell r="CH60">
            <v>0</v>
          </cell>
        </row>
        <row r="61">
          <cell r="A61" t="str">
            <v>BID 4</v>
          </cell>
          <cell r="B61">
            <v>1.6062886154375698E-2</v>
          </cell>
          <cell r="C61">
            <v>1.6062886154375698E-2</v>
          </cell>
          <cell r="D61">
            <v>1.6062886154375698E-2</v>
          </cell>
          <cell r="E61">
            <v>1.6062886154375698E-2</v>
          </cell>
          <cell r="F61">
            <v>1.6062886154375698E-2</v>
          </cell>
          <cell r="G61">
            <v>1.6062886154375698E-2</v>
          </cell>
          <cell r="H61">
            <v>1.6062886154375698E-2</v>
          </cell>
          <cell r="I61">
            <v>1.6062886154375698E-2</v>
          </cell>
          <cell r="J61">
            <v>1.6062886154375698E-2</v>
          </cell>
          <cell r="K61">
            <v>1.6062886154375698E-2</v>
          </cell>
          <cell r="L61">
            <v>8.0314086567421106E-3</v>
          </cell>
          <cell r="CG61">
            <v>0.16866027020049915</v>
          </cell>
          <cell r="CH61">
            <v>0.12047161173737202</v>
          </cell>
        </row>
        <row r="62">
          <cell r="A62" t="str">
            <v>BID 514</v>
          </cell>
          <cell r="B62">
            <v>8.2150399999999998E-2</v>
          </cell>
          <cell r="C62">
            <v>8.2150399999999998E-2</v>
          </cell>
          <cell r="D62">
            <v>8.2150399999999998E-2</v>
          </cell>
          <cell r="E62">
            <v>8.2150399999999998E-2</v>
          </cell>
          <cell r="F62">
            <v>8.2150399999999998E-2</v>
          </cell>
          <cell r="G62">
            <v>4.1066160000000004E-2</v>
          </cell>
          <cell r="CG62">
            <v>0.45181816000000002</v>
          </cell>
          <cell r="CH62">
            <v>0.20536695999999999</v>
          </cell>
        </row>
        <row r="63">
          <cell r="A63" t="str">
            <v>BID 515</v>
          </cell>
          <cell r="B63">
            <v>3.4012458200849203</v>
          </cell>
          <cell r="C63">
            <v>3.4012458200849203</v>
          </cell>
          <cell r="D63">
            <v>3.4012458200849203</v>
          </cell>
          <cell r="E63">
            <v>3.4012458200849203</v>
          </cell>
          <cell r="F63">
            <v>3.4012458200849203</v>
          </cell>
          <cell r="G63">
            <v>3.4012458200849203</v>
          </cell>
          <cell r="H63">
            <v>1.8535206372189499</v>
          </cell>
          <cell r="CG63">
            <v>22.260995557728471</v>
          </cell>
          <cell r="CH63">
            <v>12.05725809747371</v>
          </cell>
        </row>
        <row r="64">
          <cell r="A64" t="str">
            <v>BID 516</v>
          </cell>
          <cell r="B64">
            <v>2.5760897178561999</v>
          </cell>
          <cell r="C64">
            <v>2.5760897178561999</v>
          </cell>
          <cell r="D64">
            <v>2.5760897178561999</v>
          </cell>
          <cell r="E64">
            <v>2.5760897178561999</v>
          </cell>
          <cell r="F64">
            <v>2.5760897178561999</v>
          </cell>
          <cell r="G64">
            <v>2.5760897178561999</v>
          </cell>
          <cell r="H64">
            <v>1.70370649031538</v>
          </cell>
          <cell r="CG64">
            <v>17.160244797452577</v>
          </cell>
          <cell r="CH64">
            <v>9.4319756438839804</v>
          </cell>
        </row>
        <row r="65">
          <cell r="A65" t="str">
            <v>BID 528</v>
          </cell>
          <cell r="B65">
            <v>1.4172927452367021</v>
          </cell>
          <cell r="C65">
            <v>0.80119738291167508</v>
          </cell>
          <cell r="CG65">
            <v>2.2184901281483773</v>
          </cell>
          <cell r="CH65">
            <v>0</v>
          </cell>
        </row>
        <row r="66">
          <cell r="A66" t="str">
            <v>BID 545</v>
          </cell>
          <cell r="B66">
            <v>3.7529151141460599</v>
          </cell>
          <cell r="C66">
            <v>3.7529151141460599</v>
          </cell>
          <cell r="D66">
            <v>3.7529151141460599</v>
          </cell>
          <cell r="E66">
            <v>3.9724162338835196</v>
          </cell>
          <cell r="F66">
            <v>3.7529151141460599</v>
          </cell>
          <cell r="G66">
            <v>3.7529151141460599</v>
          </cell>
          <cell r="H66">
            <v>3.7529150541460599</v>
          </cell>
          <cell r="I66">
            <v>0.907457536264347</v>
          </cell>
          <cell r="CG66">
            <v>27.397364395024226</v>
          </cell>
          <cell r="CH66">
            <v>16.138619052586044</v>
          </cell>
        </row>
        <row r="67">
          <cell r="A67" t="str">
            <v>BID 553</v>
          </cell>
          <cell r="B67">
            <v>0.25842941717004603</v>
          </cell>
          <cell r="C67">
            <v>0.25842941717004603</v>
          </cell>
          <cell r="D67">
            <v>0.25842941717004603</v>
          </cell>
          <cell r="E67">
            <v>0.25842941717004603</v>
          </cell>
          <cell r="F67">
            <v>0.25842941717004603</v>
          </cell>
          <cell r="G67">
            <v>0.25842941717004603</v>
          </cell>
          <cell r="H67">
            <v>0.25842941717004603</v>
          </cell>
          <cell r="I67">
            <v>0.25842941717004603</v>
          </cell>
          <cell r="J67">
            <v>0.110341786927833</v>
          </cell>
          <cell r="CG67">
            <v>2.1777771242882014</v>
          </cell>
          <cell r="CH67">
            <v>1.4024888727780631</v>
          </cell>
        </row>
        <row r="68">
          <cell r="A68" t="str">
            <v>BID 555</v>
          </cell>
          <cell r="B68">
            <v>19.423111048239779</v>
          </cell>
          <cell r="C68">
            <v>19.031928119415351</v>
          </cell>
          <cell r="CG68">
            <v>38.45503916765513</v>
          </cell>
          <cell r="CH68">
            <v>0</v>
          </cell>
        </row>
        <row r="69">
          <cell r="A69" t="str">
            <v>BID 583</v>
          </cell>
          <cell r="B69">
            <v>18.2327435049272</v>
          </cell>
          <cell r="C69">
            <v>18.2327435049272</v>
          </cell>
          <cell r="D69">
            <v>18.2327435049272</v>
          </cell>
          <cell r="E69">
            <v>9.1160614704192096</v>
          </cell>
          <cell r="CG69">
            <v>63.814291985200811</v>
          </cell>
          <cell r="CH69">
            <v>9.1160614704192096</v>
          </cell>
        </row>
        <row r="70">
          <cell r="A70" t="str">
            <v>BID 618</v>
          </cell>
          <cell r="B70">
            <v>3.4565725206489399</v>
          </cell>
          <cell r="C70">
            <v>3.4565725206489399</v>
          </cell>
          <cell r="D70">
            <v>3.4565725206489399</v>
          </cell>
          <cell r="E70">
            <v>3.4565725206489399</v>
          </cell>
          <cell r="F70">
            <v>1.73407106438521</v>
          </cell>
          <cell r="CG70">
            <v>15.56036114698097</v>
          </cell>
          <cell r="CH70">
            <v>5.1906435850341497</v>
          </cell>
        </row>
        <row r="71">
          <cell r="A71" t="str">
            <v>BID 619</v>
          </cell>
          <cell r="B71">
            <v>26.31033987843</v>
          </cell>
          <cell r="C71">
            <v>26.31033987843</v>
          </cell>
          <cell r="D71">
            <v>26.31033987843</v>
          </cell>
          <cell r="E71">
            <v>26.31033987843</v>
          </cell>
          <cell r="F71">
            <v>13.144170175849</v>
          </cell>
          <cell r="CG71">
            <v>118.385529689569</v>
          </cell>
          <cell r="CH71">
            <v>39.454510054278998</v>
          </cell>
        </row>
        <row r="72">
          <cell r="A72" t="str">
            <v>BID 621</v>
          </cell>
          <cell r="B72">
            <v>4.1385970502304001</v>
          </cell>
          <cell r="C72">
            <v>4.1385970502304001</v>
          </cell>
          <cell r="D72">
            <v>4.1385970502304001</v>
          </cell>
          <cell r="E72">
            <v>4.1385970502304001</v>
          </cell>
          <cell r="F72">
            <v>4.1385970502304001</v>
          </cell>
          <cell r="G72">
            <v>4.1385970502304001</v>
          </cell>
          <cell r="H72">
            <v>4.1385970502304001</v>
          </cell>
          <cell r="I72">
            <v>4.1385970502304001</v>
          </cell>
          <cell r="J72">
            <v>4.1385970502304001</v>
          </cell>
          <cell r="K72">
            <v>1.9580552927216799</v>
          </cell>
          <cell r="CG72">
            <v>39.205428744795292</v>
          </cell>
          <cell r="CH72">
            <v>26.789637594104086</v>
          </cell>
        </row>
        <row r="73">
          <cell r="A73" t="str">
            <v>BID 633</v>
          </cell>
          <cell r="B73">
            <v>23.001509816550399</v>
          </cell>
          <cell r="C73">
            <v>23.001509816550399</v>
          </cell>
          <cell r="D73">
            <v>23.001509816550399</v>
          </cell>
          <cell r="E73">
            <v>23.001509816550399</v>
          </cell>
          <cell r="F73">
            <v>21.293669349955941</v>
          </cell>
          <cell r="CG73">
            <v>113.29970861615755</v>
          </cell>
          <cell r="CH73">
            <v>44.295179166506344</v>
          </cell>
        </row>
        <row r="74">
          <cell r="A74" t="str">
            <v>BID 643</v>
          </cell>
          <cell r="B74">
            <v>2.0825168933960398</v>
          </cell>
          <cell r="C74">
            <v>2.0825168933960398</v>
          </cell>
          <cell r="D74">
            <v>2.0825168933960398</v>
          </cell>
          <cell r="E74">
            <v>2.0825168933960398</v>
          </cell>
          <cell r="F74">
            <v>2.0825168933960398</v>
          </cell>
          <cell r="G74">
            <v>1.0428478805104899</v>
          </cell>
          <cell r="CG74">
            <v>11.455432347490689</v>
          </cell>
          <cell r="CH74">
            <v>5.2078816673025692</v>
          </cell>
        </row>
        <row r="75">
          <cell r="A75" t="str">
            <v>BID 661</v>
          </cell>
          <cell r="B75">
            <v>0.83011475000000001</v>
          </cell>
          <cell r="CG75">
            <v>0.83011475000000001</v>
          </cell>
          <cell r="CH75">
            <v>0</v>
          </cell>
        </row>
        <row r="76">
          <cell r="A76" t="str">
            <v>BID 682</v>
          </cell>
          <cell r="B76">
            <v>20.1716274464892</v>
          </cell>
          <cell r="C76">
            <v>20.1716274464892</v>
          </cell>
          <cell r="D76">
            <v>20.1716274464892</v>
          </cell>
          <cell r="E76">
            <v>20.1716274464892</v>
          </cell>
          <cell r="F76">
            <v>20.1716274464892</v>
          </cell>
          <cell r="G76">
            <v>10.0985844313621</v>
          </cell>
          <cell r="CG76">
            <v>110.9567216638081</v>
          </cell>
          <cell r="CH76">
            <v>50.441839324340499</v>
          </cell>
        </row>
        <row r="77">
          <cell r="A77" t="str">
            <v>BID 684</v>
          </cell>
          <cell r="B77">
            <v>0.240728147113074</v>
          </cell>
          <cell r="C77">
            <v>0.240728147113074</v>
          </cell>
          <cell r="D77">
            <v>0.240728147113074</v>
          </cell>
          <cell r="E77">
            <v>0.240728147113074</v>
          </cell>
          <cell r="F77">
            <v>0.240728147113074</v>
          </cell>
          <cell r="G77">
            <v>0.120359984827346</v>
          </cell>
          <cell r="CG77">
            <v>1.324000720392716</v>
          </cell>
          <cell r="CH77">
            <v>0.601816279053494</v>
          </cell>
        </row>
        <row r="78">
          <cell r="A78" t="str">
            <v>BID 718</v>
          </cell>
          <cell r="B78">
            <v>1.1296470600000001</v>
          </cell>
          <cell r="C78">
            <v>1.1296470600000001</v>
          </cell>
          <cell r="D78">
            <v>1.12964704</v>
          </cell>
          <cell r="CG78">
            <v>3.3889411600000003</v>
          </cell>
          <cell r="CH78">
            <v>0</v>
          </cell>
        </row>
        <row r="79">
          <cell r="A79" t="str">
            <v>BID 733</v>
          </cell>
          <cell r="B79">
            <v>24.318607632498001</v>
          </cell>
          <cell r="C79">
            <v>24.318607632498001</v>
          </cell>
          <cell r="D79">
            <v>24.318607632498001</v>
          </cell>
          <cell r="E79">
            <v>24.318607632498001</v>
          </cell>
          <cell r="F79">
            <v>24.318607632498001</v>
          </cell>
          <cell r="G79">
            <v>25.070059340569998</v>
          </cell>
          <cell r="CG79">
            <v>146.66309750305999</v>
          </cell>
          <cell r="CH79">
            <v>73.707274605565999</v>
          </cell>
        </row>
        <row r="80">
          <cell r="A80" t="str">
            <v>BID 734</v>
          </cell>
          <cell r="B80">
            <v>28.273796255137</v>
          </cell>
          <cell r="C80">
            <v>28.273796255137</v>
          </cell>
          <cell r="D80">
            <v>28.273796255137</v>
          </cell>
          <cell r="E80">
            <v>28.273796255137</v>
          </cell>
          <cell r="F80">
            <v>28.273796255137</v>
          </cell>
          <cell r="G80">
            <v>29.1247177635355</v>
          </cell>
          <cell r="CG80">
            <v>170.4936990392205</v>
          </cell>
          <cell r="CH80">
            <v>85.672310273809501</v>
          </cell>
        </row>
        <row r="81">
          <cell r="A81" t="str">
            <v>BID 740</v>
          </cell>
          <cell r="B81">
            <v>1.5486940335292501</v>
          </cell>
          <cell r="C81">
            <v>1.5486940335292501</v>
          </cell>
          <cell r="D81">
            <v>1.5486940335292501</v>
          </cell>
          <cell r="E81">
            <v>1.5486940335292501</v>
          </cell>
          <cell r="F81">
            <v>1.5486940335292501</v>
          </cell>
          <cell r="G81">
            <v>1.5486940335292501</v>
          </cell>
          <cell r="H81">
            <v>1.5420655744084981</v>
          </cell>
          <cell r="CG81">
            <v>10.834229775583999</v>
          </cell>
          <cell r="CH81">
            <v>6.1881476749962481</v>
          </cell>
        </row>
        <row r="82">
          <cell r="A82" t="str">
            <v>BID 760</v>
          </cell>
          <cell r="B82">
            <v>5.9331267690375995</v>
          </cell>
          <cell r="C82">
            <v>5.9331267690375995</v>
          </cell>
          <cell r="D82">
            <v>5.9331267690375995</v>
          </cell>
          <cell r="E82">
            <v>5.9331267690375995</v>
          </cell>
          <cell r="F82">
            <v>5.9331267690375995</v>
          </cell>
          <cell r="G82">
            <v>5.9331267690375995</v>
          </cell>
          <cell r="H82">
            <v>5.9331267690375995</v>
          </cell>
          <cell r="I82">
            <v>3.2584592410289597</v>
          </cell>
          <cell r="CG82">
            <v>44.790346624292155</v>
          </cell>
          <cell r="CH82">
            <v>26.990966317179357</v>
          </cell>
        </row>
        <row r="83">
          <cell r="A83" t="str">
            <v>BID 768</v>
          </cell>
          <cell r="B83">
            <v>0.35965330618349201</v>
          </cell>
          <cell r="C83">
            <v>0.35965330618349201</v>
          </cell>
          <cell r="D83">
            <v>0.35965330618349201</v>
          </cell>
          <cell r="E83">
            <v>0.35965330618349201</v>
          </cell>
          <cell r="F83">
            <v>0.35965330618349201</v>
          </cell>
          <cell r="G83">
            <v>0.35965330618349201</v>
          </cell>
          <cell r="H83">
            <v>0.35965330618349201</v>
          </cell>
          <cell r="I83">
            <v>0.26011632819556602</v>
          </cell>
          <cell r="CG83">
            <v>2.7776894714800102</v>
          </cell>
          <cell r="CH83">
            <v>1.6987295529295341</v>
          </cell>
        </row>
        <row r="84">
          <cell r="A84" t="str">
            <v>BID 795</v>
          </cell>
          <cell r="B84">
            <v>25.956998488274401</v>
          </cell>
          <cell r="C84">
            <v>25.956998488274401</v>
          </cell>
          <cell r="D84">
            <v>25.956998488274401</v>
          </cell>
          <cell r="E84">
            <v>25.956998488274401</v>
          </cell>
          <cell r="F84">
            <v>25.956998488274401</v>
          </cell>
          <cell r="G84">
            <v>25.956998488274401</v>
          </cell>
          <cell r="H84">
            <v>25.956998488274401</v>
          </cell>
          <cell r="I84">
            <v>13.0012350284936</v>
          </cell>
          <cell r="CG84">
            <v>194.70022444641438</v>
          </cell>
          <cell r="CH84">
            <v>116.8292289815912</v>
          </cell>
        </row>
        <row r="85">
          <cell r="A85" t="str">
            <v>BID 797</v>
          </cell>
          <cell r="B85">
            <v>13.661015725796581</v>
          </cell>
          <cell r="C85">
            <v>13.661015725796581</v>
          </cell>
          <cell r="D85">
            <v>13.661015725796581</v>
          </cell>
          <cell r="E85">
            <v>13.829546715622641</v>
          </cell>
          <cell r="F85">
            <v>13.661015725796581</v>
          </cell>
          <cell r="G85">
            <v>13.661015725796581</v>
          </cell>
          <cell r="H85">
            <v>13.661015725796581</v>
          </cell>
          <cell r="I85">
            <v>7.8298105866133501</v>
          </cell>
          <cell r="CG85">
            <v>103.62545165701547</v>
          </cell>
          <cell r="CH85">
            <v>62.642404479625732</v>
          </cell>
        </row>
        <row r="86">
          <cell r="A86" t="str">
            <v>BID 798</v>
          </cell>
          <cell r="B86">
            <v>3.60968702865364</v>
          </cell>
          <cell r="C86">
            <v>3.60968702865364</v>
          </cell>
          <cell r="D86">
            <v>1.63205345280628</v>
          </cell>
          <cell r="CG86">
            <v>8.8514275101135595</v>
          </cell>
          <cell r="CH86">
            <v>0</v>
          </cell>
        </row>
        <row r="87">
          <cell r="A87" t="str">
            <v>BID 802</v>
          </cell>
          <cell r="B87">
            <v>6.5210788674210001</v>
          </cell>
          <cell r="C87">
            <v>6.5210788674210001</v>
          </cell>
          <cell r="D87">
            <v>6.5210788674210001</v>
          </cell>
          <cell r="E87">
            <v>6.5210788674210001</v>
          </cell>
          <cell r="F87">
            <v>6.5210788674210001</v>
          </cell>
          <cell r="G87">
            <v>6.5210788674210001</v>
          </cell>
          <cell r="H87">
            <v>6.5210788674210001</v>
          </cell>
          <cell r="I87">
            <v>3.2527295791292201</v>
          </cell>
          <cell r="CG87">
            <v>48.900281651076213</v>
          </cell>
          <cell r="CH87">
            <v>29.33704504881322</v>
          </cell>
        </row>
        <row r="88">
          <cell r="A88" t="str">
            <v>BID 816</v>
          </cell>
          <cell r="B88">
            <v>8.4773213258037607</v>
          </cell>
          <cell r="C88">
            <v>8.4773213258037607</v>
          </cell>
          <cell r="D88">
            <v>8.4773213258037607</v>
          </cell>
          <cell r="E88">
            <v>8.4773213258037607</v>
          </cell>
          <cell r="F88">
            <v>8.4773213258037607</v>
          </cell>
          <cell r="G88">
            <v>8.4773213258037607</v>
          </cell>
          <cell r="H88">
            <v>8.4773213258037607</v>
          </cell>
          <cell r="I88">
            <v>8.3822587062161809</v>
          </cell>
          <cell r="CG88">
            <v>67.723507986842492</v>
          </cell>
          <cell r="CH88">
            <v>42.29154400943122</v>
          </cell>
        </row>
        <row r="89">
          <cell r="A89" t="str">
            <v>BID 826</v>
          </cell>
          <cell r="B89">
            <v>3.8696671719392</v>
          </cell>
          <cell r="C89">
            <v>3.8696671719392</v>
          </cell>
          <cell r="D89">
            <v>3.8696671719392</v>
          </cell>
          <cell r="E89">
            <v>3.8696671719392</v>
          </cell>
          <cell r="F89">
            <v>3.8696671719392</v>
          </cell>
          <cell r="G89">
            <v>3.8696671719392</v>
          </cell>
          <cell r="H89">
            <v>3.8696671719392</v>
          </cell>
          <cell r="I89">
            <v>3.8696671719392</v>
          </cell>
          <cell r="J89">
            <v>1.6102191775533001</v>
          </cell>
          <cell r="CG89">
            <v>32.567556553066893</v>
          </cell>
          <cell r="CH89">
            <v>20.958555037249301</v>
          </cell>
        </row>
        <row r="90">
          <cell r="A90" t="str">
            <v>BID 830</v>
          </cell>
          <cell r="B90">
            <v>11.09927457066682</v>
          </cell>
          <cell r="C90">
            <v>11.09927457066682</v>
          </cell>
          <cell r="D90">
            <v>11.09927457066682</v>
          </cell>
          <cell r="E90">
            <v>11.09927457066682</v>
          </cell>
          <cell r="F90">
            <v>11.09927457066682</v>
          </cell>
          <cell r="G90">
            <v>11.09927457066682</v>
          </cell>
          <cell r="H90">
            <v>11.09927457066682</v>
          </cell>
          <cell r="I90">
            <v>11.09927457066682</v>
          </cell>
          <cell r="J90">
            <v>11.09927457066682</v>
          </cell>
          <cell r="K90">
            <v>11.09927457066682</v>
          </cell>
          <cell r="L90">
            <v>11.09927457066682</v>
          </cell>
          <cell r="M90">
            <v>11.09927457066682</v>
          </cell>
          <cell r="N90">
            <v>11.09927457066682</v>
          </cell>
          <cell r="O90">
            <v>5.5662878633545096</v>
          </cell>
          <cell r="CG90">
            <v>149.85685728202316</v>
          </cell>
          <cell r="CH90">
            <v>116.55903357002271</v>
          </cell>
        </row>
        <row r="91">
          <cell r="A91" t="str">
            <v>BID 845</v>
          </cell>
          <cell r="B91">
            <v>26.065420449797802</v>
          </cell>
          <cell r="C91">
            <v>26.065420449797802</v>
          </cell>
          <cell r="D91">
            <v>26.065420449797802</v>
          </cell>
          <cell r="E91">
            <v>26.3060304533196</v>
          </cell>
          <cell r="F91">
            <v>26.065420449797802</v>
          </cell>
          <cell r="G91">
            <v>26.065420449797802</v>
          </cell>
          <cell r="H91">
            <v>26.065420449797802</v>
          </cell>
          <cell r="I91">
            <v>26.065420449797802</v>
          </cell>
          <cell r="J91">
            <v>12.8202027571214</v>
          </cell>
          <cell r="CG91">
            <v>221.58417635902566</v>
          </cell>
          <cell r="CH91">
            <v>143.3879150096322</v>
          </cell>
        </row>
        <row r="92">
          <cell r="A92" t="str">
            <v>BID 855</v>
          </cell>
          <cell r="B92">
            <v>1.6864109599999999</v>
          </cell>
          <cell r="C92">
            <v>1.6864109599999999</v>
          </cell>
          <cell r="D92">
            <v>1.6864109599999999</v>
          </cell>
          <cell r="E92">
            <v>1.6864109599999999</v>
          </cell>
          <cell r="F92">
            <v>1.6864109599999999</v>
          </cell>
          <cell r="G92">
            <v>1.6864109599999999</v>
          </cell>
          <cell r="H92">
            <v>1.6864109599999999</v>
          </cell>
          <cell r="I92">
            <v>1.6864109599999999</v>
          </cell>
          <cell r="J92">
            <v>1.6864109599999999</v>
          </cell>
          <cell r="K92">
            <v>0.82032145000000001</v>
          </cell>
          <cell r="CG92">
            <v>15.998020089999999</v>
          </cell>
          <cell r="CH92">
            <v>10.938787209999999</v>
          </cell>
        </row>
        <row r="93">
          <cell r="A93" t="str">
            <v>BID 857</v>
          </cell>
          <cell r="B93">
            <v>15.508691299963379</v>
          </cell>
          <cell r="C93">
            <v>15.508691299963379</v>
          </cell>
          <cell r="D93">
            <v>15.508691299963379</v>
          </cell>
          <cell r="E93">
            <v>15.78940087069107</v>
          </cell>
          <cell r="F93">
            <v>15.508691299963379</v>
          </cell>
          <cell r="G93">
            <v>15.508691299963379</v>
          </cell>
          <cell r="H93">
            <v>15.508691299963379</v>
          </cell>
          <cell r="I93">
            <v>15.508691299963379</v>
          </cell>
          <cell r="J93">
            <v>8.3697760575346685</v>
          </cell>
          <cell r="CG93">
            <v>132.72001602796936</v>
          </cell>
          <cell r="CH93">
            <v>86.193942128079257</v>
          </cell>
        </row>
        <row r="94">
          <cell r="A94" t="str">
            <v>BID 863</v>
          </cell>
          <cell r="B94">
            <v>4.2436179999999997E-2</v>
          </cell>
          <cell r="C94">
            <v>4.2436179999999997E-2</v>
          </cell>
          <cell r="D94">
            <v>4.2436179999999997E-2</v>
          </cell>
          <cell r="E94">
            <v>4.2436179999999997E-2</v>
          </cell>
          <cell r="F94">
            <v>4.2436179999999997E-2</v>
          </cell>
          <cell r="G94">
            <v>4.2436179999999997E-2</v>
          </cell>
          <cell r="H94">
            <v>4.2436179999999997E-2</v>
          </cell>
          <cell r="I94">
            <v>4.2436179999999997E-2</v>
          </cell>
          <cell r="J94">
            <v>4.2436179999999997E-2</v>
          </cell>
          <cell r="K94">
            <v>4.2436179999999997E-2</v>
          </cell>
          <cell r="L94">
            <v>2.1218040000000001E-2</v>
          </cell>
          <cell r="CG94">
            <v>0.44557983999999995</v>
          </cell>
          <cell r="CH94">
            <v>0.31827129999999998</v>
          </cell>
        </row>
        <row r="95">
          <cell r="A95" t="str">
            <v>BID 865</v>
          </cell>
          <cell r="B95">
            <v>72.002536991234194</v>
          </cell>
          <cell r="C95">
            <v>72.002536991234194</v>
          </cell>
          <cell r="D95">
            <v>72.002536991234194</v>
          </cell>
          <cell r="E95">
            <v>35.350511384996402</v>
          </cell>
          <cell r="CG95">
            <v>251.35812235869898</v>
          </cell>
          <cell r="CH95">
            <v>35.350511384996402</v>
          </cell>
        </row>
        <row r="96">
          <cell r="A96" t="str">
            <v>BID 867</v>
          </cell>
          <cell r="B96">
            <v>0.94068395999999999</v>
          </cell>
          <cell r="C96">
            <v>0.94068395999999999</v>
          </cell>
          <cell r="D96">
            <v>0.94068395999999999</v>
          </cell>
          <cell r="E96">
            <v>0.94068395999999999</v>
          </cell>
          <cell r="F96">
            <v>0.94068395999999999</v>
          </cell>
          <cell r="G96">
            <v>0.94068395999999999</v>
          </cell>
          <cell r="H96">
            <v>0.94068395999999999</v>
          </cell>
          <cell r="I96">
            <v>0.94068395999999999</v>
          </cell>
          <cell r="J96">
            <v>0.94068395999999999</v>
          </cell>
          <cell r="K96">
            <v>0.94068395999999999</v>
          </cell>
          <cell r="L96">
            <v>0.47034187</v>
          </cell>
          <cell r="CG96">
            <v>9.87718147</v>
          </cell>
          <cell r="CH96">
            <v>7.0551295900000008</v>
          </cell>
        </row>
        <row r="97">
          <cell r="A97" t="str">
            <v>BID 871</v>
          </cell>
          <cell r="B97">
            <v>26.375114703570002</v>
          </cell>
          <cell r="C97">
            <v>26.375114703570002</v>
          </cell>
          <cell r="D97">
            <v>26.375114703570002</v>
          </cell>
          <cell r="E97">
            <v>26.375114703570002</v>
          </cell>
          <cell r="F97">
            <v>26.375114703570002</v>
          </cell>
          <cell r="G97">
            <v>26.375114703570002</v>
          </cell>
          <cell r="H97">
            <v>26.375114703570002</v>
          </cell>
          <cell r="I97">
            <v>26.375114703570002</v>
          </cell>
          <cell r="J97">
            <v>13.2149427530662</v>
          </cell>
          <cell r="CG97">
            <v>224.21586038162621</v>
          </cell>
          <cell r="CH97">
            <v>145.0905162709162</v>
          </cell>
        </row>
        <row r="98">
          <cell r="A98" t="str">
            <v>BID 899</v>
          </cell>
          <cell r="B98">
            <v>10.09175445584536</v>
          </cell>
          <cell r="C98">
            <v>10.09175445584536</v>
          </cell>
          <cell r="D98">
            <v>10.09175445584536</v>
          </cell>
          <cell r="E98">
            <v>10.09175445584536</v>
          </cell>
          <cell r="F98">
            <v>10.09175445584536</v>
          </cell>
          <cell r="G98">
            <v>10.09175445584536</v>
          </cell>
          <cell r="H98">
            <v>10.09175445584536</v>
          </cell>
          <cell r="I98">
            <v>10.09175445584536</v>
          </cell>
          <cell r="J98">
            <v>10.09175445584536</v>
          </cell>
          <cell r="K98">
            <v>6.12671536866024</v>
          </cell>
          <cell r="CG98">
            <v>96.952505471268481</v>
          </cell>
          <cell r="CH98">
            <v>66.677242103732397</v>
          </cell>
        </row>
        <row r="99">
          <cell r="A99" t="str">
            <v>BID 907</v>
          </cell>
          <cell r="B99">
            <v>1.29478874</v>
          </cell>
          <cell r="C99">
            <v>1.29478874</v>
          </cell>
          <cell r="D99">
            <v>1.29478874</v>
          </cell>
          <cell r="E99">
            <v>1.29478874</v>
          </cell>
          <cell r="F99">
            <v>1.29478874</v>
          </cell>
          <cell r="G99">
            <v>1.29478874</v>
          </cell>
          <cell r="H99">
            <v>1.29478874</v>
          </cell>
          <cell r="I99">
            <v>1.29478874</v>
          </cell>
          <cell r="J99">
            <v>1.29478874</v>
          </cell>
          <cell r="K99">
            <v>1.29478874</v>
          </cell>
          <cell r="L99">
            <v>1.29478874</v>
          </cell>
          <cell r="M99">
            <v>1.29478874</v>
          </cell>
          <cell r="N99">
            <v>0.64739420999999997</v>
          </cell>
          <cell r="CG99">
            <v>16.184859089999996</v>
          </cell>
          <cell r="CH99">
            <v>12.300492869999998</v>
          </cell>
        </row>
        <row r="100">
          <cell r="A100" t="str">
            <v>BID 925</v>
          </cell>
          <cell r="B100">
            <v>0.94573214000000005</v>
          </cell>
          <cell r="C100">
            <v>0.94573214000000005</v>
          </cell>
          <cell r="D100">
            <v>0.94573214000000005</v>
          </cell>
          <cell r="E100">
            <v>0.94573214000000005</v>
          </cell>
          <cell r="F100">
            <v>0.94573214000000005</v>
          </cell>
          <cell r="G100">
            <v>0.94573214000000005</v>
          </cell>
          <cell r="H100">
            <v>0.94573214000000005</v>
          </cell>
          <cell r="I100">
            <v>0.94573214000000005</v>
          </cell>
          <cell r="J100">
            <v>0.94573214000000005</v>
          </cell>
          <cell r="K100">
            <v>0.94573214000000005</v>
          </cell>
          <cell r="L100">
            <v>0.94573214000000005</v>
          </cell>
          <cell r="M100">
            <v>0.94573214000000005</v>
          </cell>
          <cell r="N100">
            <v>0.94573304000000002</v>
          </cell>
          <cell r="CG100">
            <v>12.294518720000005</v>
          </cell>
          <cell r="CH100">
            <v>9.4573223000000031</v>
          </cell>
        </row>
        <row r="101">
          <cell r="A101" t="str">
            <v>BID 925/OC</v>
          </cell>
          <cell r="B101">
            <v>1.13416626</v>
          </cell>
          <cell r="C101">
            <v>1.13416626</v>
          </cell>
          <cell r="D101">
            <v>1.13416626</v>
          </cell>
          <cell r="E101">
            <v>1.13416626</v>
          </cell>
          <cell r="F101">
            <v>1.13416626</v>
          </cell>
          <cell r="G101">
            <v>1.13416626</v>
          </cell>
          <cell r="H101">
            <v>1.13416626</v>
          </cell>
          <cell r="I101">
            <v>1.13416626</v>
          </cell>
          <cell r="J101">
            <v>1.13416626</v>
          </cell>
          <cell r="K101">
            <v>1.5848049099999999</v>
          </cell>
          <cell r="CG101">
            <v>11.792301250000001</v>
          </cell>
          <cell r="CH101">
            <v>8.3898024699999993</v>
          </cell>
        </row>
        <row r="102">
          <cell r="A102" t="str">
            <v>BID 932</v>
          </cell>
          <cell r="B102">
            <v>1.875</v>
          </cell>
          <cell r="C102">
            <v>1.875</v>
          </cell>
          <cell r="D102">
            <v>1.875</v>
          </cell>
          <cell r="E102">
            <v>1.875</v>
          </cell>
          <cell r="F102">
            <v>1.875</v>
          </cell>
          <cell r="G102">
            <v>1.875</v>
          </cell>
          <cell r="H102">
            <v>1.875</v>
          </cell>
          <cell r="I102">
            <v>1.875</v>
          </cell>
          <cell r="J102">
            <v>1.875</v>
          </cell>
          <cell r="K102">
            <v>1.875</v>
          </cell>
          <cell r="L102">
            <v>1.875</v>
          </cell>
          <cell r="M102">
            <v>1.875</v>
          </cell>
          <cell r="N102">
            <v>1.875</v>
          </cell>
          <cell r="O102">
            <v>0.9375</v>
          </cell>
          <cell r="CG102">
            <v>25.3125</v>
          </cell>
          <cell r="CH102">
            <v>19.6875</v>
          </cell>
        </row>
        <row r="103">
          <cell r="A103" t="str">
            <v>BID 940</v>
          </cell>
          <cell r="B103">
            <v>2.8555525099999999</v>
          </cell>
          <cell r="C103">
            <v>5.7111050199999998</v>
          </cell>
          <cell r="D103">
            <v>5.7111050199999998</v>
          </cell>
          <cell r="E103">
            <v>5.7111050199999998</v>
          </cell>
          <cell r="F103">
            <v>5.7111050199999998</v>
          </cell>
          <cell r="G103">
            <v>5.7111050199999998</v>
          </cell>
          <cell r="H103">
            <v>5.7111050199999998</v>
          </cell>
          <cell r="I103">
            <v>5.7111050199999998</v>
          </cell>
          <cell r="J103">
            <v>5.7111050199999998</v>
          </cell>
          <cell r="K103">
            <v>5.7111050199999998</v>
          </cell>
          <cell r="L103">
            <v>5.7111050199999998</v>
          </cell>
          <cell r="M103">
            <v>5.7111050199999998</v>
          </cell>
          <cell r="N103">
            <v>5.7111050199999998</v>
          </cell>
          <cell r="O103">
            <v>5.7111050199999998</v>
          </cell>
          <cell r="P103">
            <v>5.7111050199999998</v>
          </cell>
          <cell r="Q103">
            <v>2.8555526699999998</v>
          </cell>
          <cell r="CG103">
            <v>85.666575460000004</v>
          </cell>
          <cell r="CH103">
            <v>71.388812909999984</v>
          </cell>
        </row>
        <row r="104">
          <cell r="A104" t="str">
            <v>BID 961</v>
          </cell>
          <cell r="B104">
            <v>31.923999999999999</v>
          </cell>
          <cell r="C104">
            <v>31.923999999999999</v>
          </cell>
          <cell r="D104">
            <v>31.923999999999999</v>
          </cell>
          <cell r="E104">
            <v>31.923999999999999</v>
          </cell>
          <cell r="F104">
            <v>31.923999999999999</v>
          </cell>
          <cell r="CG104">
            <v>159.62</v>
          </cell>
          <cell r="CH104">
            <v>63.847999999999999</v>
          </cell>
        </row>
        <row r="105">
          <cell r="A105" t="str">
            <v>BID 962</v>
          </cell>
          <cell r="B105">
            <v>3.4286602799999999</v>
          </cell>
          <cell r="C105">
            <v>3.4286602799999999</v>
          </cell>
          <cell r="D105">
            <v>3.4286602799999999</v>
          </cell>
          <cell r="E105">
            <v>3.4286602799999999</v>
          </cell>
          <cell r="F105">
            <v>3.4286602799999999</v>
          </cell>
          <cell r="G105">
            <v>3.4286602799999999</v>
          </cell>
          <cell r="H105">
            <v>3.4286602799999999</v>
          </cell>
          <cell r="I105">
            <v>3.4286602799999999</v>
          </cell>
          <cell r="J105">
            <v>3.4286602799999999</v>
          </cell>
          <cell r="K105">
            <v>3.4286602799999999</v>
          </cell>
          <cell r="L105">
            <v>3.5374270699999997</v>
          </cell>
          <cell r="CG105">
            <v>37.824029869999997</v>
          </cell>
          <cell r="CH105">
            <v>27.538049029999996</v>
          </cell>
        </row>
        <row r="106">
          <cell r="A106" t="str">
            <v>BID 979</v>
          </cell>
          <cell r="B106">
            <v>23.82718418</v>
          </cell>
          <cell r="C106">
            <v>23.82718418</v>
          </cell>
          <cell r="D106">
            <v>23.82718418</v>
          </cell>
          <cell r="E106">
            <v>23.82718418</v>
          </cell>
          <cell r="F106">
            <v>23.82718418</v>
          </cell>
          <cell r="G106">
            <v>23.82718418</v>
          </cell>
          <cell r="H106">
            <v>23.82718418</v>
          </cell>
          <cell r="I106">
            <v>23.82718418</v>
          </cell>
          <cell r="J106">
            <v>23.82718418</v>
          </cell>
          <cell r="K106">
            <v>23.82718418</v>
          </cell>
          <cell r="L106">
            <v>24.337171009999999</v>
          </cell>
          <cell r="CG106">
            <v>262.60901280999997</v>
          </cell>
          <cell r="CH106">
            <v>191.12746026999997</v>
          </cell>
        </row>
        <row r="107">
          <cell r="A107" t="str">
            <v>BID 989</v>
          </cell>
          <cell r="B107">
            <v>1.76876642</v>
          </cell>
          <cell r="C107">
            <v>1.76876642</v>
          </cell>
          <cell r="D107">
            <v>1.76876642</v>
          </cell>
          <cell r="E107">
            <v>1.76876642</v>
          </cell>
          <cell r="F107">
            <v>1.76876642</v>
          </cell>
          <cell r="G107">
            <v>1.76876642</v>
          </cell>
          <cell r="H107">
            <v>1.76876642</v>
          </cell>
          <cell r="I107">
            <v>1.76876642</v>
          </cell>
          <cell r="J107">
            <v>1.76876642</v>
          </cell>
          <cell r="K107">
            <v>1.76876642</v>
          </cell>
          <cell r="L107">
            <v>0.88438324999999995</v>
          </cell>
          <cell r="CG107">
            <v>18.572047449999999</v>
          </cell>
          <cell r="CH107">
            <v>13.26574819</v>
          </cell>
        </row>
        <row r="108">
          <cell r="A108" t="str">
            <v>BID 996</v>
          </cell>
          <cell r="B108">
            <v>0.88943145999999995</v>
          </cell>
          <cell r="C108">
            <v>0.88943145999999995</v>
          </cell>
          <cell r="D108">
            <v>0.88943145999999995</v>
          </cell>
          <cell r="E108">
            <v>0.88943145999999995</v>
          </cell>
          <cell r="F108">
            <v>0.88943145999999995</v>
          </cell>
          <cell r="G108">
            <v>0.88943145999999995</v>
          </cell>
          <cell r="H108">
            <v>0.88943145999999995</v>
          </cell>
          <cell r="I108">
            <v>0.88943145999999995</v>
          </cell>
          <cell r="J108">
            <v>0.88943145999999995</v>
          </cell>
          <cell r="K108">
            <v>0.88943145999999995</v>
          </cell>
          <cell r="L108">
            <v>0.88943145999999995</v>
          </cell>
          <cell r="M108">
            <v>0.88943145999999995</v>
          </cell>
          <cell r="N108">
            <v>0.88943145999999995</v>
          </cell>
          <cell r="O108">
            <v>0.88943145999999995</v>
          </cell>
          <cell r="P108">
            <v>0.88943145999999995</v>
          </cell>
          <cell r="Q108">
            <v>0.88943145999999995</v>
          </cell>
          <cell r="R108">
            <v>0.72850201999999997</v>
          </cell>
          <cell r="CG108">
            <v>14.959405380000007</v>
          </cell>
          <cell r="CH108">
            <v>12.291111000000004</v>
          </cell>
        </row>
        <row r="109">
          <cell r="A109" t="str">
            <v>BID CBA</v>
          </cell>
          <cell r="B109">
            <v>5.2581331200000001</v>
          </cell>
          <cell r="C109">
            <v>5.2581331200000001</v>
          </cell>
          <cell r="D109">
            <v>5.2581331200000001</v>
          </cell>
          <cell r="E109">
            <v>5.2581331200000001</v>
          </cell>
          <cell r="F109">
            <v>5.2581331200000001</v>
          </cell>
          <cell r="G109">
            <v>5.2581331200000001</v>
          </cell>
          <cell r="H109">
            <v>5.2581331200000001</v>
          </cell>
          <cell r="I109">
            <v>5.2581331200000001</v>
          </cell>
          <cell r="J109">
            <v>5.2581331200000001</v>
          </cell>
          <cell r="K109">
            <v>5.2581331200000001</v>
          </cell>
          <cell r="L109">
            <v>5.2581331200000001</v>
          </cell>
          <cell r="M109">
            <v>5.2581331200000001</v>
          </cell>
          <cell r="N109">
            <v>5.2669678399999995</v>
          </cell>
          <cell r="CG109">
            <v>68.364565279999994</v>
          </cell>
          <cell r="CH109">
            <v>52.590165919999997</v>
          </cell>
        </row>
        <row r="110">
          <cell r="A110" t="str">
            <v>BIRF 302</v>
          </cell>
          <cell r="B110">
            <v>0.27714753999999997</v>
          </cell>
          <cell r="C110">
            <v>0.27714753999999997</v>
          </cell>
          <cell r="D110">
            <v>0.27714753999999997</v>
          </cell>
          <cell r="E110">
            <v>0.27714753999999997</v>
          </cell>
          <cell r="CG110">
            <v>1.1085901599999999</v>
          </cell>
          <cell r="CH110">
            <v>0.27714753999999997</v>
          </cell>
        </row>
        <row r="111">
          <cell r="A111" t="str">
            <v>BIRF 3280</v>
          </cell>
          <cell r="B111">
            <v>16.406802280000001</v>
          </cell>
          <cell r="CG111">
            <v>16.406802280000001</v>
          </cell>
          <cell r="CH111">
            <v>0</v>
          </cell>
        </row>
        <row r="112">
          <cell r="A112" t="str">
            <v>BIRF 3281</v>
          </cell>
          <cell r="B112">
            <v>3.2465995699999999</v>
          </cell>
          <cell r="CG112">
            <v>3.2465995699999999</v>
          </cell>
          <cell r="CH112">
            <v>0</v>
          </cell>
        </row>
        <row r="113">
          <cell r="A113" t="str">
            <v>BIRF 3291</v>
          </cell>
          <cell r="B113">
            <v>25</v>
          </cell>
          <cell r="C113">
            <v>12.5</v>
          </cell>
          <cell r="CG113">
            <v>37.5</v>
          </cell>
          <cell r="CH113">
            <v>0</v>
          </cell>
        </row>
        <row r="114">
          <cell r="A114" t="str">
            <v>BIRF 3292</v>
          </cell>
          <cell r="B114">
            <v>1.91872</v>
          </cell>
          <cell r="C114">
            <v>0.91944961999999997</v>
          </cell>
          <cell r="CG114">
            <v>2.8381696199999999</v>
          </cell>
          <cell r="CH114">
            <v>0</v>
          </cell>
        </row>
        <row r="115">
          <cell r="A115" t="str">
            <v>BIRF 3297</v>
          </cell>
          <cell r="B115">
            <v>2.7358324499999997</v>
          </cell>
          <cell r="C115">
            <v>1.35468699</v>
          </cell>
          <cell r="CG115">
            <v>4.0905194399999996</v>
          </cell>
          <cell r="CH115">
            <v>0</v>
          </cell>
        </row>
        <row r="116">
          <cell r="A116" t="str">
            <v>BIRF 3362</v>
          </cell>
          <cell r="B116">
            <v>1.92</v>
          </cell>
          <cell r="C116">
            <v>1.88</v>
          </cell>
          <cell r="CG116">
            <v>3.8</v>
          </cell>
          <cell r="CH116">
            <v>0</v>
          </cell>
        </row>
        <row r="117">
          <cell r="A117" t="str">
            <v>BIRF 3394</v>
          </cell>
          <cell r="B117">
            <v>35.094999999999999</v>
          </cell>
          <cell r="C117">
            <v>37.854999999999997</v>
          </cell>
          <cell r="CG117">
            <v>72.95</v>
          </cell>
          <cell r="CH117">
            <v>0</v>
          </cell>
        </row>
        <row r="118">
          <cell r="A118" t="str">
            <v>BIRF 343</v>
          </cell>
          <cell r="B118">
            <v>0.33935199999999999</v>
          </cell>
          <cell r="C118">
            <v>0.33935199999999999</v>
          </cell>
          <cell r="D118">
            <v>0.33935199999999999</v>
          </cell>
          <cell r="E118">
            <v>0.17068696999999999</v>
          </cell>
          <cell r="CG118">
            <v>1.1887429700000001</v>
          </cell>
          <cell r="CH118">
            <v>0.17068696999999999</v>
          </cell>
        </row>
        <row r="119">
          <cell r="A119" t="str">
            <v>BIRF 3460</v>
          </cell>
          <cell r="B119">
            <v>1.6590552000000001</v>
          </cell>
          <cell r="C119">
            <v>1.6590552000000001</v>
          </cell>
          <cell r="D119">
            <v>0.89182019999999995</v>
          </cell>
          <cell r="CG119">
            <v>4.2099305999999999</v>
          </cell>
          <cell r="CH119">
            <v>0</v>
          </cell>
        </row>
        <row r="120">
          <cell r="A120" t="str">
            <v>BIRF 352</v>
          </cell>
          <cell r="B120">
            <v>6.1351379999999997E-2</v>
          </cell>
          <cell r="C120">
            <v>6.1351379999999997E-2</v>
          </cell>
          <cell r="CG120">
            <v>0.12270275999999999</v>
          </cell>
          <cell r="CH120">
            <v>0</v>
          </cell>
        </row>
        <row r="121">
          <cell r="A121" t="str">
            <v>BIRF 3520</v>
          </cell>
          <cell r="B121">
            <v>29.92</v>
          </cell>
          <cell r="C121">
            <v>32.24</v>
          </cell>
          <cell r="D121">
            <v>34.922081599999999</v>
          </cell>
          <cell r="CG121">
            <v>97.082081599999995</v>
          </cell>
          <cell r="CH121">
            <v>0</v>
          </cell>
        </row>
        <row r="122">
          <cell r="A122" t="str">
            <v>BIRF 3521</v>
          </cell>
          <cell r="B122">
            <v>16.64554983</v>
          </cell>
          <cell r="C122">
            <v>17.936549410000001</v>
          </cell>
          <cell r="D122">
            <v>19.97296309</v>
          </cell>
          <cell r="CG122">
            <v>54.555062330000005</v>
          </cell>
          <cell r="CH122">
            <v>0</v>
          </cell>
        </row>
        <row r="123">
          <cell r="A123" t="str">
            <v>BIRF 3555</v>
          </cell>
          <cell r="B123">
            <v>45</v>
          </cell>
          <cell r="C123">
            <v>22.5</v>
          </cell>
          <cell r="CG123">
            <v>67.5</v>
          </cell>
          <cell r="CH123">
            <v>0</v>
          </cell>
        </row>
        <row r="124">
          <cell r="A124" t="str">
            <v>BIRF 3556</v>
          </cell>
          <cell r="B124">
            <v>28.824999999999999</v>
          </cell>
          <cell r="C124">
            <v>31.06</v>
          </cell>
          <cell r="D124">
            <v>33.465000000000003</v>
          </cell>
          <cell r="E124">
            <v>17.68</v>
          </cell>
          <cell r="CG124">
            <v>111.03</v>
          </cell>
          <cell r="CH124">
            <v>17.68</v>
          </cell>
        </row>
        <row r="125">
          <cell r="A125" t="str">
            <v>BIRF 3558</v>
          </cell>
          <cell r="B125">
            <v>40</v>
          </cell>
          <cell r="C125">
            <v>20</v>
          </cell>
          <cell r="CG125">
            <v>60</v>
          </cell>
          <cell r="CH125">
            <v>0</v>
          </cell>
        </row>
        <row r="126">
          <cell r="A126" t="str">
            <v>BIRF 3611</v>
          </cell>
          <cell r="B126">
            <v>32.505600000000001</v>
          </cell>
          <cell r="C126">
            <v>16.25408298</v>
          </cell>
          <cell r="CG126">
            <v>48.759682980000001</v>
          </cell>
          <cell r="CH126">
            <v>0</v>
          </cell>
        </row>
        <row r="127">
          <cell r="A127" t="str">
            <v>BIRF 3643</v>
          </cell>
          <cell r="B127">
            <v>9.9567999999999994</v>
          </cell>
          <cell r="C127">
            <v>9.9570450500000014</v>
          </cell>
          <cell r="CG127">
            <v>19.913845049999999</v>
          </cell>
          <cell r="CH127">
            <v>0</v>
          </cell>
        </row>
        <row r="128">
          <cell r="A128" t="str">
            <v>BIRF 3709</v>
          </cell>
          <cell r="B128">
            <v>13.293480000000001</v>
          </cell>
          <cell r="C128">
            <v>13.293480000000001</v>
          </cell>
          <cell r="D128">
            <v>6.6517095300000006</v>
          </cell>
          <cell r="CG128">
            <v>33.238669530000003</v>
          </cell>
          <cell r="CH128">
            <v>0</v>
          </cell>
        </row>
        <row r="129">
          <cell r="A129" t="str">
            <v>BIRF 3710</v>
          </cell>
          <cell r="B129">
            <v>0.68599999999999994</v>
          </cell>
          <cell r="C129">
            <v>0.68599999999999994</v>
          </cell>
          <cell r="D129">
            <v>0.34340424999999997</v>
          </cell>
          <cell r="CG129">
            <v>1.7154042499999997</v>
          </cell>
          <cell r="CH129">
            <v>0</v>
          </cell>
        </row>
        <row r="130">
          <cell r="A130" t="str">
            <v>BIRF 3794</v>
          </cell>
          <cell r="B130">
            <v>16.772862919999998</v>
          </cell>
          <cell r="C130">
            <v>16.772862919999998</v>
          </cell>
          <cell r="D130">
            <v>14.712936879999997</v>
          </cell>
          <cell r="CG130">
            <v>48.25866271999999</v>
          </cell>
          <cell r="CH130">
            <v>0</v>
          </cell>
        </row>
        <row r="131">
          <cell r="A131" t="str">
            <v>BIRF 3836</v>
          </cell>
          <cell r="B131">
            <v>30</v>
          </cell>
          <cell r="C131">
            <v>30</v>
          </cell>
          <cell r="D131">
            <v>30</v>
          </cell>
          <cell r="E131">
            <v>15</v>
          </cell>
          <cell r="CG131">
            <v>105</v>
          </cell>
          <cell r="CH131">
            <v>15</v>
          </cell>
        </row>
        <row r="132">
          <cell r="A132" t="str">
            <v>BIRF 3860</v>
          </cell>
          <cell r="B132">
            <v>18.868078499999999</v>
          </cell>
          <cell r="C132">
            <v>18.868078499999999</v>
          </cell>
          <cell r="D132">
            <v>18.868078499999999</v>
          </cell>
          <cell r="E132">
            <v>9.3447041500000001</v>
          </cell>
          <cell r="CG132">
            <v>65.94893965</v>
          </cell>
          <cell r="CH132">
            <v>9.3447041500000001</v>
          </cell>
        </row>
        <row r="133">
          <cell r="A133" t="str">
            <v>BIRF 3877</v>
          </cell>
          <cell r="B133">
            <v>22.373241579999998</v>
          </cell>
          <cell r="C133">
            <v>22.373241579999998</v>
          </cell>
          <cell r="D133">
            <v>22.373241579999998</v>
          </cell>
          <cell r="E133">
            <v>11.07073782</v>
          </cell>
          <cell r="CG133">
            <v>78.19046256</v>
          </cell>
          <cell r="CH133">
            <v>11.07073782</v>
          </cell>
        </row>
        <row r="134">
          <cell r="A134" t="str">
            <v>BIRF 3878</v>
          </cell>
          <cell r="B134">
            <v>50</v>
          </cell>
          <cell r="C134">
            <v>50</v>
          </cell>
          <cell r="D134">
            <v>50</v>
          </cell>
          <cell r="E134">
            <v>50</v>
          </cell>
          <cell r="CG134">
            <v>200</v>
          </cell>
          <cell r="CH134">
            <v>50</v>
          </cell>
        </row>
        <row r="135">
          <cell r="A135" t="str">
            <v>BIRF 3921</v>
          </cell>
          <cell r="B135">
            <v>12.827</v>
          </cell>
          <cell r="C135">
            <v>12.827</v>
          </cell>
          <cell r="D135">
            <v>12.827</v>
          </cell>
          <cell r="E135">
            <v>12.82918974</v>
          </cell>
          <cell r="CG135">
            <v>51.310189739999998</v>
          </cell>
          <cell r="CH135">
            <v>12.82918974</v>
          </cell>
        </row>
        <row r="136">
          <cell r="A136" t="str">
            <v>BIRF 3926</v>
          </cell>
          <cell r="B136">
            <v>55.555555319999996</v>
          </cell>
          <cell r="C136">
            <v>46.277779019999997</v>
          </cell>
          <cell r="D136">
            <v>27.722222860000002</v>
          </cell>
          <cell r="E136">
            <v>18.444444440000002</v>
          </cell>
          <cell r="F136">
            <v>9.2222222600000006</v>
          </cell>
          <cell r="CG136">
            <v>157.22222390000002</v>
          </cell>
          <cell r="CH136">
            <v>27.6666667</v>
          </cell>
        </row>
        <row r="137">
          <cell r="A137" t="str">
            <v>BIRF 3927</v>
          </cell>
          <cell r="B137">
            <v>2.7725239200000003</v>
          </cell>
          <cell r="C137">
            <v>2.7725239200000003</v>
          </cell>
          <cell r="D137">
            <v>2.7725239200000003</v>
          </cell>
          <cell r="E137">
            <v>2.75777261</v>
          </cell>
          <cell r="CG137">
            <v>11.07534437</v>
          </cell>
          <cell r="CH137">
            <v>2.75777261</v>
          </cell>
        </row>
        <row r="138">
          <cell r="A138" t="str">
            <v>BIRF 3931</v>
          </cell>
          <cell r="B138">
            <v>7.4462399999999995</v>
          </cell>
          <cell r="C138">
            <v>7.4462399999999995</v>
          </cell>
          <cell r="D138">
            <v>7.4462399999999995</v>
          </cell>
          <cell r="E138">
            <v>7.4499713200000004</v>
          </cell>
          <cell r="CG138">
            <v>29.788691319999998</v>
          </cell>
          <cell r="CH138">
            <v>7.4499713200000004</v>
          </cell>
        </row>
        <row r="139">
          <cell r="A139" t="str">
            <v>BIRF 3948</v>
          </cell>
          <cell r="B139">
            <v>1.00039368</v>
          </cell>
          <cell r="C139">
            <v>1.00039368</v>
          </cell>
          <cell r="D139">
            <v>1.00039368</v>
          </cell>
          <cell r="E139">
            <v>1.0658192099999999</v>
          </cell>
          <cell r="CG139">
            <v>4.0670002499999995</v>
          </cell>
          <cell r="CH139">
            <v>1.0658192099999999</v>
          </cell>
        </row>
        <row r="140">
          <cell r="A140" t="str">
            <v>BIRF 3957</v>
          </cell>
          <cell r="B140">
            <v>16.885253859999999</v>
          </cell>
          <cell r="C140">
            <v>14.15630769</v>
          </cell>
          <cell r="D140">
            <v>6.1274642400000001</v>
          </cell>
          <cell r="E140">
            <v>1.9383123499999999</v>
          </cell>
          <cell r="F140">
            <v>0.11100689</v>
          </cell>
          <cell r="CG140">
            <v>39.218345029999995</v>
          </cell>
          <cell r="CH140">
            <v>2.04931924</v>
          </cell>
        </row>
        <row r="141">
          <cell r="A141" t="str">
            <v>BIRF 3958</v>
          </cell>
          <cell r="B141">
            <v>0.94637415999999996</v>
          </cell>
          <cell r="C141">
            <v>0.94637415999999996</v>
          </cell>
          <cell r="D141">
            <v>0.94637415999999996</v>
          </cell>
          <cell r="E141">
            <v>0.94637415999999996</v>
          </cell>
          <cell r="F141">
            <v>0.48902874999999996</v>
          </cell>
          <cell r="CG141">
            <v>4.27452539</v>
          </cell>
          <cell r="CH141">
            <v>1.4354029099999999</v>
          </cell>
        </row>
        <row r="142">
          <cell r="A142" t="str">
            <v>BIRF 3960</v>
          </cell>
          <cell r="B142">
            <v>2.2568000000000001</v>
          </cell>
          <cell r="C142">
            <v>2.2568000000000001</v>
          </cell>
          <cell r="D142">
            <v>2.2568000000000001</v>
          </cell>
          <cell r="E142">
            <v>2.2573534</v>
          </cell>
          <cell r="CG142">
            <v>9.0277533999999999</v>
          </cell>
          <cell r="CH142">
            <v>2.2573534</v>
          </cell>
        </row>
        <row r="143">
          <cell r="A143" t="str">
            <v>BIRF 3971</v>
          </cell>
          <cell r="B143">
            <v>9.3621999999999996</v>
          </cell>
          <cell r="C143">
            <v>9.3621999999999996</v>
          </cell>
          <cell r="D143">
            <v>9.3621999999999996</v>
          </cell>
          <cell r="E143">
            <v>9.2572807899999994</v>
          </cell>
          <cell r="CG143">
            <v>37.34388079</v>
          </cell>
          <cell r="CH143">
            <v>9.2572807899999994</v>
          </cell>
        </row>
        <row r="144">
          <cell r="A144" t="str">
            <v>BIRF 4002</v>
          </cell>
          <cell r="B144">
            <v>27.777777620000002</v>
          </cell>
          <cell r="C144">
            <v>27.77777768</v>
          </cell>
          <cell r="D144">
            <v>11.11111232</v>
          </cell>
          <cell r="CG144">
            <v>66.666667619999998</v>
          </cell>
          <cell r="CH144">
            <v>0</v>
          </cell>
        </row>
        <row r="145">
          <cell r="A145" t="str">
            <v>BIRF 4003</v>
          </cell>
          <cell r="B145">
            <v>10</v>
          </cell>
          <cell r="C145">
            <v>10</v>
          </cell>
          <cell r="D145">
            <v>10</v>
          </cell>
          <cell r="E145">
            <v>10</v>
          </cell>
          <cell r="F145">
            <v>10</v>
          </cell>
          <cell r="CG145">
            <v>50</v>
          </cell>
          <cell r="CH145">
            <v>20</v>
          </cell>
        </row>
        <row r="146">
          <cell r="A146" t="str">
            <v>BIRF 4004</v>
          </cell>
          <cell r="B146">
            <v>2.40301008</v>
          </cell>
          <cell r="C146">
            <v>2.40301008</v>
          </cell>
          <cell r="D146">
            <v>2.40301008</v>
          </cell>
          <cell r="E146">
            <v>2.40301008</v>
          </cell>
          <cell r="F146">
            <v>2.4098891600000001</v>
          </cell>
          <cell r="CG146">
            <v>12.021929480000001</v>
          </cell>
          <cell r="CH146">
            <v>4.8128992400000001</v>
          </cell>
        </row>
        <row r="147">
          <cell r="A147" t="str">
            <v>BIRF 4085</v>
          </cell>
          <cell r="B147">
            <v>0.67175828000000004</v>
          </cell>
          <cell r="C147">
            <v>0.67175828000000004</v>
          </cell>
          <cell r="D147">
            <v>0.67175828000000004</v>
          </cell>
          <cell r="E147">
            <v>0.67175828000000004</v>
          </cell>
          <cell r="F147">
            <v>0.67175833000000007</v>
          </cell>
          <cell r="CG147">
            <v>3.35879145</v>
          </cell>
          <cell r="CH147">
            <v>1.34351661</v>
          </cell>
        </row>
        <row r="148">
          <cell r="A148" t="str">
            <v>BIRF 4093</v>
          </cell>
          <cell r="B148">
            <v>25.870048020000002</v>
          </cell>
          <cell r="C148">
            <v>25.870048020000002</v>
          </cell>
          <cell r="D148">
            <v>25.870048020000002</v>
          </cell>
          <cell r="E148">
            <v>25.870048020000002</v>
          </cell>
          <cell r="F148">
            <v>25.506740780000001</v>
          </cell>
          <cell r="CG148">
            <v>128.98693286000002</v>
          </cell>
          <cell r="CH148">
            <v>51.3767888</v>
          </cell>
        </row>
        <row r="149">
          <cell r="A149" t="str">
            <v>BIRF 4116</v>
          </cell>
          <cell r="B149">
            <v>30</v>
          </cell>
          <cell r="C149">
            <v>30</v>
          </cell>
          <cell r="D149">
            <v>30</v>
          </cell>
          <cell r="E149">
            <v>30</v>
          </cell>
          <cell r="F149">
            <v>30</v>
          </cell>
          <cell r="G149">
            <v>15</v>
          </cell>
          <cell r="CG149">
            <v>165</v>
          </cell>
          <cell r="CH149">
            <v>75</v>
          </cell>
        </row>
        <row r="150">
          <cell r="A150" t="str">
            <v>BIRF 4117</v>
          </cell>
          <cell r="B150">
            <v>17.518481600000001</v>
          </cell>
          <cell r="C150">
            <v>17.518481600000001</v>
          </cell>
          <cell r="D150">
            <v>17.518481600000001</v>
          </cell>
          <cell r="E150">
            <v>17.518481600000001</v>
          </cell>
          <cell r="F150">
            <v>17.518481600000001</v>
          </cell>
          <cell r="G150">
            <v>8.7592408000000006</v>
          </cell>
          <cell r="CG150">
            <v>96.351648800000007</v>
          </cell>
          <cell r="CH150">
            <v>43.796204000000003</v>
          </cell>
        </row>
        <row r="151">
          <cell r="A151" t="str">
            <v>BIRF 4131</v>
          </cell>
          <cell r="B151">
            <v>2</v>
          </cell>
          <cell r="C151">
            <v>2</v>
          </cell>
          <cell r="D151">
            <v>2</v>
          </cell>
          <cell r="E151">
            <v>2</v>
          </cell>
          <cell r="F151">
            <v>2</v>
          </cell>
          <cell r="G151">
            <v>1</v>
          </cell>
          <cell r="CG151">
            <v>11</v>
          </cell>
          <cell r="CH151">
            <v>5</v>
          </cell>
        </row>
        <row r="152">
          <cell r="A152" t="str">
            <v>BIRF 4150</v>
          </cell>
          <cell r="B152">
            <v>6.0696243000000001</v>
          </cell>
          <cell r="C152">
            <v>6.0696243000000001</v>
          </cell>
          <cell r="D152">
            <v>6.0696243000000001</v>
          </cell>
          <cell r="E152">
            <v>6.0696243000000001</v>
          </cell>
          <cell r="F152">
            <v>6.0696243000000001</v>
          </cell>
          <cell r="G152">
            <v>3.03481215</v>
          </cell>
          <cell r="CG152">
            <v>33.382933649999998</v>
          </cell>
          <cell r="CH152">
            <v>15.174060750000001</v>
          </cell>
        </row>
        <row r="153">
          <cell r="A153" t="str">
            <v>BIRF 4163</v>
          </cell>
          <cell r="B153">
            <v>14.792960460000002</v>
          </cell>
          <cell r="C153">
            <v>14.792960460000002</v>
          </cell>
          <cell r="D153">
            <v>14.792960460000002</v>
          </cell>
          <cell r="E153">
            <v>14.792960460000002</v>
          </cell>
          <cell r="F153">
            <v>14.792960460000002</v>
          </cell>
          <cell r="G153">
            <v>7.3964802300000008</v>
          </cell>
          <cell r="CG153">
            <v>81.361282529999997</v>
          </cell>
          <cell r="CH153">
            <v>36.982401150000001</v>
          </cell>
        </row>
        <row r="154">
          <cell r="A154" t="str">
            <v>BIRF 4164</v>
          </cell>
          <cell r="B154">
            <v>10</v>
          </cell>
          <cell r="C154">
            <v>10</v>
          </cell>
          <cell r="D154">
            <v>10</v>
          </cell>
          <cell r="E154">
            <v>10</v>
          </cell>
          <cell r="F154">
            <v>10</v>
          </cell>
          <cell r="G154">
            <v>10</v>
          </cell>
          <cell r="CG154">
            <v>60</v>
          </cell>
          <cell r="CH154">
            <v>30</v>
          </cell>
        </row>
        <row r="155">
          <cell r="A155" t="str">
            <v>BIRF 4168</v>
          </cell>
          <cell r="B155">
            <v>1.4981228600000001</v>
          </cell>
          <cell r="C155">
            <v>1.4981228600000001</v>
          </cell>
          <cell r="D155">
            <v>1.4981228600000001</v>
          </cell>
          <cell r="E155">
            <v>1.4981228600000001</v>
          </cell>
          <cell r="F155">
            <v>1.4981228600000001</v>
          </cell>
          <cell r="G155">
            <v>0.74906649999999997</v>
          </cell>
          <cell r="CG155">
            <v>8.2396808000000004</v>
          </cell>
          <cell r="CH155">
            <v>3.7453122200000002</v>
          </cell>
        </row>
        <row r="156">
          <cell r="A156" t="str">
            <v>BIRF 4195</v>
          </cell>
          <cell r="B156">
            <v>19.995560000000001</v>
          </cell>
          <cell r="C156">
            <v>19.995560000000001</v>
          </cell>
          <cell r="D156">
            <v>19.995560000000001</v>
          </cell>
          <cell r="E156">
            <v>19.995560000000001</v>
          </cell>
          <cell r="F156">
            <v>19.995560000000001</v>
          </cell>
          <cell r="G156">
            <v>20.039960000000001</v>
          </cell>
          <cell r="CG156">
            <v>120.01776000000001</v>
          </cell>
          <cell r="CH156">
            <v>60.031080000000003</v>
          </cell>
        </row>
        <row r="157">
          <cell r="A157" t="str">
            <v>BIRF 4212</v>
          </cell>
          <cell r="B157">
            <v>5.0815786599999999</v>
          </cell>
          <cell r="C157">
            <v>5.0815786599999999</v>
          </cell>
          <cell r="D157">
            <v>5.0815786599999999</v>
          </cell>
          <cell r="E157">
            <v>5.0815786599999999</v>
          </cell>
          <cell r="F157">
            <v>5.0815786599999999</v>
          </cell>
          <cell r="G157">
            <v>5.0815786599999999</v>
          </cell>
          <cell r="CG157">
            <v>30.489471959999996</v>
          </cell>
          <cell r="CH157">
            <v>15.24473598</v>
          </cell>
        </row>
        <row r="158">
          <cell r="A158" t="str">
            <v>BIRF 4218</v>
          </cell>
          <cell r="B158">
            <v>4.9997999999999996</v>
          </cell>
          <cell r="C158">
            <v>4.9997999999999996</v>
          </cell>
          <cell r="D158">
            <v>4.9997999999999996</v>
          </cell>
          <cell r="E158">
            <v>4.9997999999999996</v>
          </cell>
          <cell r="F158">
            <v>4.9997999999999996</v>
          </cell>
          <cell r="G158">
            <v>5.0017999999999994</v>
          </cell>
          <cell r="CG158">
            <v>30.000799999999998</v>
          </cell>
          <cell r="CH158">
            <v>15.001399999999999</v>
          </cell>
        </row>
        <row r="159">
          <cell r="A159" t="str">
            <v>BIRF 4219</v>
          </cell>
          <cell r="B159">
            <v>7.5</v>
          </cell>
          <cell r="C159">
            <v>7.5</v>
          </cell>
          <cell r="D159">
            <v>7.5</v>
          </cell>
          <cell r="E159">
            <v>7.5</v>
          </cell>
          <cell r="F159">
            <v>7.5</v>
          </cell>
          <cell r="G159">
            <v>7.5</v>
          </cell>
          <cell r="CG159">
            <v>45</v>
          </cell>
          <cell r="CH159">
            <v>22.5</v>
          </cell>
        </row>
        <row r="160">
          <cell r="A160" t="str">
            <v>BIRF 4220</v>
          </cell>
          <cell r="B160">
            <v>3.4998</v>
          </cell>
          <cell r="C160">
            <v>3.4998</v>
          </cell>
          <cell r="D160">
            <v>3.4998</v>
          </cell>
          <cell r="E160">
            <v>3.4998</v>
          </cell>
          <cell r="F160">
            <v>3.4998</v>
          </cell>
          <cell r="G160">
            <v>3.5018000000000002</v>
          </cell>
          <cell r="CG160">
            <v>21.000799999999998</v>
          </cell>
          <cell r="CH160">
            <v>10.5014</v>
          </cell>
        </row>
        <row r="161">
          <cell r="A161" t="str">
            <v>BIRF 4221</v>
          </cell>
          <cell r="B161">
            <v>10</v>
          </cell>
          <cell r="C161">
            <v>10</v>
          </cell>
          <cell r="D161">
            <v>10</v>
          </cell>
          <cell r="E161">
            <v>10</v>
          </cell>
          <cell r="F161">
            <v>10</v>
          </cell>
          <cell r="G161">
            <v>10</v>
          </cell>
          <cell r="CG161">
            <v>60</v>
          </cell>
          <cell r="CH161">
            <v>30</v>
          </cell>
        </row>
        <row r="162">
          <cell r="A162" t="str">
            <v>BIRF 4273</v>
          </cell>
          <cell r="B162">
            <v>3.6312000000000002</v>
          </cell>
          <cell r="C162">
            <v>3.6312000000000002</v>
          </cell>
          <cell r="D162">
            <v>3.6312000000000002</v>
          </cell>
          <cell r="E162">
            <v>3.6312000000000002</v>
          </cell>
          <cell r="F162">
            <v>3.6312000000000002</v>
          </cell>
          <cell r="G162">
            <v>3.6312000000000002</v>
          </cell>
          <cell r="H162">
            <v>1.8169171499999999</v>
          </cell>
          <cell r="CG162">
            <v>23.60411715</v>
          </cell>
          <cell r="CH162">
            <v>12.710517150000001</v>
          </cell>
        </row>
        <row r="163">
          <cell r="A163" t="str">
            <v>BIRF 4281</v>
          </cell>
          <cell r="B163">
            <v>0.5998</v>
          </cell>
          <cell r="C163">
            <v>0.5998</v>
          </cell>
          <cell r="D163">
            <v>0.5998</v>
          </cell>
          <cell r="E163">
            <v>0.5998</v>
          </cell>
          <cell r="F163">
            <v>0.5998</v>
          </cell>
          <cell r="G163">
            <v>0.5998</v>
          </cell>
          <cell r="H163">
            <v>0.3019</v>
          </cell>
          <cell r="CG163">
            <v>3.9007000000000001</v>
          </cell>
          <cell r="CH163">
            <v>2.1012999999999997</v>
          </cell>
        </row>
        <row r="164">
          <cell r="A164" t="str">
            <v>BIRF 4282</v>
          </cell>
          <cell r="B164">
            <v>2.7362000000000002</v>
          </cell>
          <cell r="C164">
            <v>2.7362000000000002</v>
          </cell>
          <cell r="D164">
            <v>2.7362000000000002</v>
          </cell>
          <cell r="E164">
            <v>2.7362000000000002</v>
          </cell>
          <cell r="F164">
            <v>2.7362000000000002</v>
          </cell>
          <cell r="G164">
            <v>2.7362000000000002</v>
          </cell>
          <cell r="H164">
            <v>1.3697546100000002</v>
          </cell>
          <cell r="CG164">
            <v>17.786954610000002</v>
          </cell>
          <cell r="CH164">
            <v>9.5783546100000017</v>
          </cell>
        </row>
        <row r="165">
          <cell r="A165" t="str">
            <v>BIRF 4295</v>
          </cell>
          <cell r="B165">
            <v>41.514380000000003</v>
          </cell>
          <cell r="C165">
            <v>41.514380000000003</v>
          </cell>
          <cell r="D165">
            <v>41.514380000000003</v>
          </cell>
          <cell r="E165">
            <v>41.514380000000003</v>
          </cell>
          <cell r="F165">
            <v>41.514380000000003</v>
          </cell>
          <cell r="G165">
            <v>41.514380000000003</v>
          </cell>
          <cell r="H165">
            <v>20.757190000000001</v>
          </cell>
          <cell r="CG165">
            <v>269.84347000000002</v>
          </cell>
          <cell r="CH165">
            <v>145.30033</v>
          </cell>
        </row>
        <row r="166">
          <cell r="A166" t="str">
            <v>BIRF 4313</v>
          </cell>
          <cell r="B166">
            <v>11.8512</v>
          </cell>
          <cell r="C166">
            <v>11.8512</v>
          </cell>
          <cell r="D166">
            <v>11.8512</v>
          </cell>
          <cell r="E166">
            <v>11.8512</v>
          </cell>
          <cell r="F166">
            <v>11.8512</v>
          </cell>
          <cell r="G166">
            <v>11.8512</v>
          </cell>
          <cell r="H166">
            <v>5.9260550399999996</v>
          </cell>
          <cell r="CG166">
            <v>77.03325504</v>
          </cell>
          <cell r="CH166">
            <v>41.479655040000004</v>
          </cell>
        </row>
        <row r="167">
          <cell r="A167" t="str">
            <v>BIRF 4314</v>
          </cell>
          <cell r="B167">
            <v>0.33942165999999996</v>
          </cell>
          <cell r="C167">
            <v>0.33942165999999996</v>
          </cell>
          <cell r="D167">
            <v>0.33942165999999996</v>
          </cell>
          <cell r="E167">
            <v>0.33942165999999996</v>
          </cell>
          <cell r="F167">
            <v>0.33942165999999996</v>
          </cell>
          <cell r="G167">
            <v>0.33942165999999996</v>
          </cell>
          <cell r="H167">
            <v>0.17029633</v>
          </cell>
          <cell r="CG167">
            <v>2.2068262899999995</v>
          </cell>
          <cell r="CH167">
            <v>1.1885613099999999</v>
          </cell>
        </row>
        <row r="168">
          <cell r="A168" t="str">
            <v>BIRF 4366</v>
          </cell>
          <cell r="B168">
            <v>28.4</v>
          </cell>
          <cell r="C168">
            <v>28.4</v>
          </cell>
          <cell r="D168">
            <v>28.4</v>
          </cell>
          <cell r="E168">
            <v>28.4</v>
          </cell>
          <cell r="F168">
            <v>28.4</v>
          </cell>
          <cell r="G168">
            <v>28.4</v>
          </cell>
          <cell r="H168">
            <v>28.4</v>
          </cell>
          <cell r="CG168">
            <v>198.8</v>
          </cell>
          <cell r="CH168">
            <v>113.6</v>
          </cell>
        </row>
        <row r="169">
          <cell r="A169" t="str">
            <v>BIRF 4398</v>
          </cell>
          <cell r="B169">
            <v>6.6834314300000006</v>
          </cell>
          <cell r="C169">
            <v>7.0776657600000004</v>
          </cell>
          <cell r="D169">
            <v>7.4997283899999996</v>
          </cell>
          <cell r="E169">
            <v>7.9496193299999991</v>
          </cell>
          <cell r="F169">
            <v>8.4227005300000002</v>
          </cell>
          <cell r="G169">
            <v>8.93288613</v>
          </cell>
          <cell r="H169">
            <v>9.4616239499999999</v>
          </cell>
          <cell r="CG169">
            <v>56.027655519999996</v>
          </cell>
          <cell r="CH169">
            <v>34.766829939999994</v>
          </cell>
        </row>
        <row r="170">
          <cell r="A170" t="str">
            <v>BIRF 4405-1</v>
          </cell>
          <cell r="B170">
            <v>62.5</v>
          </cell>
          <cell r="CG170">
            <v>62.5</v>
          </cell>
          <cell r="CH170">
            <v>0</v>
          </cell>
        </row>
        <row r="171">
          <cell r="A171" t="str">
            <v>BIRF 4423</v>
          </cell>
          <cell r="B171">
            <v>0.89258633999999992</v>
          </cell>
          <cell r="C171">
            <v>0.89258633999999992</v>
          </cell>
          <cell r="D171">
            <v>0.89258633999999992</v>
          </cell>
          <cell r="E171">
            <v>0.89258633999999992</v>
          </cell>
          <cell r="F171">
            <v>0.89258633999999992</v>
          </cell>
          <cell r="G171">
            <v>0.89258633999999992</v>
          </cell>
          <cell r="H171">
            <v>0.89258633999999992</v>
          </cell>
          <cell r="I171">
            <v>0.44717691999999998</v>
          </cell>
          <cell r="CG171">
            <v>6.6952812999999995</v>
          </cell>
          <cell r="CH171">
            <v>4.0175222799999997</v>
          </cell>
        </row>
        <row r="172">
          <cell r="A172" t="str">
            <v>BIRF 4454</v>
          </cell>
          <cell r="B172">
            <v>3.2492099999999996E-2</v>
          </cell>
          <cell r="C172">
            <v>3.2492099999999996E-2</v>
          </cell>
          <cell r="D172">
            <v>3.2492099999999996E-2</v>
          </cell>
          <cell r="E172">
            <v>3.2492099999999996E-2</v>
          </cell>
          <cell r="F172">
            <v>3.2492099999999996E-2</v>
          </cell>
          <cell r="G172">
            <v>3.2492099999999996E-2</v>
          </cell>
          <cell r="H172">
            <v>3.2492099999999996E-2</v>
          </cell>
          <cell r="I172">
            <v>1.6246049999999998E-2</v>
          </cell>
          <cell r="CG172">
            <v>0.24369074999999996</v>
          </cell>
          <cell r="CH172">
            <v>0.14621445</v>
          </cell>
        </row>
        <row r="173">
          <cell r="A173" t="str">
            <v>BIRF 4459</v>
          </cell>
          <cell r="B173">
            <v>1</v>
          </cell>
          <cell r="C173">
            <v>1</v>
          </cell>
          <cell r="D173">
            <v>1</v>
          </cell>
          <cell r="E173">
            <v>1</v>
          </cell>
          <cell r="F173">
            <v>1</v>
          </cell>
          <cell r="G173">
            <v>1</v>
          </cell>
          <cell r="H173">
            <v>1</v>
          </cell>
          <cell r="I173">
            <v>0.5</v>
          </cell>
          <cell r="CG173">
            <v>7.5</v>
          </cell>
          <cell r="CH173">
            <v>4.5</v>
          </cell>
        </row>
        <row r="174">
          <cell r="A174" t="str">
            <v>BIRF 4472</v>
          </cell>
          <cell r="B174">
            <v>3.65E-3</v>
          </cell>
          <cell r="C174">
            <v>3.9500000000000004E-3</v>
          </cell>
          <cell r="D174">
            <v>4.15E-3</v>
          </cell>
          <cell r="E174">
            <v>4.3499999999999997E-3</v>
          </cell>
          <cell r="F174">
            <v>4.5500000000000002E-3</v>
          </cell>
          <cell r="G174">
            <v>4.8500000000000001E-3</v>
          </cell>
          <cell r="H174">
            <v>5.0500000000000007E-3</v>
          </cell>
          <cell r="I174">
            <v>2.8E-3</v>
          </cell>
          <cell r="CG174">
            <v>3.3349999999999998E-2</v>
          </cell>
          <cell r="CH174">
            <v>2.1600000000000001E-2</v>
          </cell>
        </row>
        <row r="175">
          <cell r="A175" t="str">
            <v>BIRF 4484</v>
          </cell>
          <cell r="B175">
            <v>1.0269571399999999</v>
          </cell>
          <cell r="C175">
            <v>1.0269571399999999</v>
          </cell>
          <cell r="D175">
            <v>1.0269571399999999</v>
          </cell>
          <cell r="E175">
            <v>1.0269571399999999</v>
          </cell>
          <cell r="F175">
            <v>1.0269571399999999</v>
          </cell>
          <cell r="G175">
            <v>1.0269571399999999</v>
          </cell>
          <cell r="H175">
            <v>1.0269571399999999</v>
          </cell>
          <cell r="I175">
            <v>1.0269571399999999</v>
          </cell>
          <cell r="CG175">
            <v>8.2156571200000013</v>
          </cell>
          <cell r="CH175">
            <v>5.1347857000000001</v>
          </cell>
        </row>
        <row r="176">
          <cell r="A176" t="str">
            <v>BIRF 4516</v>
          </cell>
          <cell r="B176">
            <v>4.5520978200000002</v>
          </cell>
          <cell r="C176">
            <v>4.5520978200000002</v>
          </cell>
          <cell r="D176">
            <v>4.5520978200000002</v>
          </cell>
          <cell r="E176">
            <v>4.5520978200000002</v>
          </cell>
          <cell r="F176">
            <v>4.5520978200000002</v>
          </cell>
          <cell r="G176">
            <v>4.5520978200000002</v>
          </cell>
          <cell r="H176">
            <v>4.5520978200000002</v>
          </cell>
          <cell r="I176">
            <v>4.5520978200000002</v>
          </cell>
          <cell r="CG176">
            <v>36.416782560000001</v>
          </cell>
          <cell r="CH176">
            <v>22.760489100000001</v>
          </cell>
        </row>
        <row r="177">
          <cell r="A177" t="str">
            <v>BIRF 4578</v>
          </cell>
          <cell r="B177">
            <v>4.5699999800000004</v>
          </cell>
          <cell r="C177">
            <v>4.5699999800000004</v>
          </cell>
          <cell r="D177">
            <v>4.5699999800000004</v>
          </cell>
          <cell r="E177">
            <v>4.5699999800000004</v>
          </cell>
          <cell r="F177">
            <v>4.5699999800000004</v>
          </cell>
          <cell r="G177">
            <v>4.5699999800000004</v>
          </cell>
          <cell r="H177">
            <v>4.5699999800000004</v>
          </cell>
          <cell r="I177">
            <v>4.5699999800000004</v>
          </cell>
          <cell r="J177">
            <v>4.5699999800000004</v>
          </cell>
          <cell r="CG177">
            <v>41.129999819999995</v>
          </cell>
          <cell r="CH177">
            <v>27.419999879999999</v>
          </cell>
        </row>
        <row r="178">
          <cell r="A178" t="str">
            <v>BIRF 4580</v>
          </cell>
          <cell r="B178">
            <v>0.22810442</v>
          </cell>
          <cell r="C178">
            <v>0.22810442</v>
          </cell>
          <cell r="D178">
            <v>0.22810442</v>
          </cell>
          <cell r="E178">
            <v>0.22810442</v>
          </cell>
          <cell r="F178">
            <v>0.22810442</v>
          </cell>
          <cell r="G178">
            <v>0.22810442</v>
          </cell>
          <cell r="H178">
            <v>0.22810442</v>
          </cell>
          <cell r="I178">
            <v>0.22810442</v>
          </cell>
          <cell r="J178">
            <v>0.11405221</v>
          </cell>
          <cell r="CG178">
            <v>1.9388875700000001</v>
          </cell>
          <cell r="CH178">
            <v>1.2545743100000002</v>
          </cell>
        </row>
        <row r="179">
          <cell r="A179" t="str">
            <v>BIRF 4585</v>
          </cell>
          <cell r="B179">
            <v>22.799999979999999</v>
          </cell>
          <cell r="C179">
            <v>22.799999979999999</v>
          </cell>
          <cell r="D179">
            <v>22.799999979999999</v>
          </cell>
          <cell r="E179">
            <v>22.799999979999999</v>
          </cell>
          <cell r="F179">
            <v>22.799999979999999</v>
          </cell>
          <cell r="G179">
            <v>22.799999979999999</v>
          </cell>
          <cell r="H179">
            <v>22.799999979999999</v>
          </cell>
          <cell r="I179">
            <v>22.799999979999999</v>
          </cell>
          <cell r="J179">
            <v>22.799999979999999</v>
          </cell>
          <cell r="CG179">
            <v>205.19999981999999</v>
          </cell>
          <cell r="CH179">
            <v>136.79999988</v>
          </cell>
        </row>
        <row r="180">
          <cell r="A180" t="str">
            <v>BIRF 4586</v>
          </cell>
          <cell r="B180">
            <v>4.5953461600000001</v>
          </cell>
          <cell r="C180">
            <v>4.5953461600000001</v>
          </cell>
          <cell r="D180">
            <v>4.5953461600000001</v>
          </cell>
          <cell r="E180">
            <v>4.5953461600000001</v>
          </cell>
          <cell r="F180">
            <v>4.5953461600000001</v>
          </cell>
          <cell r="G180">
            <v>4.5953461600000001</v>
          </cell>
          <cell r="H180">
            <v>4.5953461600000001</v>
          </cell>
          <cell r="I180">
            <v>4.5953461600000001</v>
          </cell>
          <cell r="J180">
            <v>4.5953461600000001</v>
          </cell>
          <cell r="CG180">
            <v>41.358115439999992</v>
          </cell>
          <cell r="CH180">
            <v>27.572076959999997</v>
          </cell>
        </row>
        <row r="181">
          <cell r="A181" t="str">
            <v>BIRF 4634</v>
          </cell>
          <cell r="B181">
            <v>20.32999998</v>
          </cell>
          <cell r="C181">
            <v>20.32999998</v>
          </cell>
          <cell r="D181">
            <v>20.32999998</v>
          </cell>
          <cell r="E181">
            <v>20.32999998</v>
          </cell>
          <cell r="F181">
            <v>20.32999998</v>
          </cell>
          <cell r="G181">
            <v>20.32999998</v>
          </cell>
          <cell r="H181">
            <v>20.32999998</v>
          </cell>
          <cell r="I181">
            <v>20.32999998</v>
          </cell>
          <cell r="J181">
            <v>20.32999998</v>
          </cell>
          <cell r="K181">
            <v>20.32999998</v>
          </cell>
          <cell r="CG181">
            <v>203.29999979999999</v>
          </cell>
          <cell r="CH181">
            <v>142.30999986</v>
          </cell>
        </row>
        <row r="182">
          <cell r="A182" t="str">
            <v>BIRF 4640</v>
          </cell>
          <cell r="B182">
            <v>0.30475064000000002</v>
          </cell>
          <cell r="C182">
            <v>0.30475064000000002</v>
          </cell>
          <cell r="D182">
            <v>0.30475064000000002</v>
          </cell>
          <cell r="E182">
            <v>0.30475064000000002</v>
          </cell>
          <cell r="F182">
            <v>0.30475064000000002</v>
          </cell>
          <cell r="G182">
            <v>0.30475064000000002</v>
          </cell>
          <cell r="H182">
            <v>0.30475064000000002</v>
          </cell>
          <cell r="I182">
            <v>0.30475064000000002</v>
          </cell>
          <cell r="J182">
            <v>0.30475064000000002</v>
          </cell>
          <cell r="K182">
            <v>0.15237532000000001</v>
          </cell>
          <cell r="CG182">
            <v>2.8951310800000001</v>
          </cell>
          <cell r="CH182">
            <v>1.98087916</v>
          </cell>
        </row>
        <row r="183">
          <cell r="A183" t="str">
            <v>BIRF 7075</v>
          </cell>
          <cell r="B183">
            <v>24</v>
          </cell>
          <cell r="C183">
            <v>24</v>
          </cell>
          <cell r="D183">
            <v>30.4</v>
          </cell>
          <cell r="E183">
            <v>30.4</v>
          </cell>
          <cell r="F183">
            <v>35.200000000000003</v>
          </cell>
          <cell r="G183">
            <v>35.200000000000003</v>
          </cell>
          <cell r="H183">
            <v>42.4</v>
          </cell>
          <cell r="I183">
            <v>42.4</v>
          </cell>
          <cell r="J183">
            <v>48</v>
          </cell>
          <cell r="K183">
            <v>48</v>
          </cell>
          <cell r="CG183">
            <v>360</v>
          </cell>
          <cell r="CH183">
            <v>281.60000000000002</v>
          </cell>
        </row>
        <row r="184">
          <cell r="A184" t="str">
            <v>BIRF 7157</v>
          </cell>
          <cell r="B184">
            <v>0</v>
          </cell>
          <cell r="C184">
            <v>49.8</v>
          </cell>
          <cell r="D184">
            <v>53.4</v>
          </cell>
          <cell r="E184">
            <v>57.18</v>
          </cell>
          <cell r="F184">
            <v>61.26</v>
          </cell>
          <cell r="G184">
            <v>65.58</v>
          </cell>
          <cell r="H184">
            <v>70.319999999999993</v>
          </cell>
          <cell r="I184">
            <v>75.3</v>
          </cell>
          <cell r="J184">
            <v>80.7</v>
          </cell>
          <cell r="K184">
            <v>86.46</v>
          </cell>
          <cell r="CG184">
            <v>600</v>
          </cell>
          <cell r="CH184">
            <v>496.79999999999995</v>
          </cell>
        </row>
        <row r="185">
          <cell r="A185" t="str">
            <v>BIRF 7171</v>
          </cell>
          <cell r="B185">
            <v>28.65</v>
          </cell>
          <cell r="C185">
            <v>30.7</v>
          </cell>
          <cell r="D185">
            <v>32.85</v>
          </cell>
          <cell r="E185">
            <v>35.200000000000003</v>
          </cell>
          <cell r="F185">
            <v>37.75</v>
          </cell>
          <cell r="G185">
            <v>40.4</v>
          </cell>
          <cell r="H185">
            <v>43.25</v>
          </cell>
          <cell r="I185">
            <v>46.4</v>
          </cell>
          <cell r="J185">
            <v>49.65</v>
          </cell>
          <cell r="K185">
            <v>53.2</v>
          </cell>
          <cell r="L185">
            <v>57</v>
          </cell>
          <cell r="M185">
            <v>31.35</v>
          </cell>
          <cell r="CG185">
            <v>486.4</v>
          </cell>
          <cell r="CH185">
            <v>394.20000000000005</v>
          </cell>
        </row>
        <row r="186">
          <cell r="A186" t="str">
            <v>BIRF 7199</v>
          </cell>
          <cell r="B186">
            <v>33.24</v>
          </cell>
          <cell r="C186">
            <v>35.58</v>
          </cell>
          <cell r="D186">
            <v>38.1</v>
          </cell>
          <cell r="E186">
            <v>40.799999999999997</v>
          </cell>
          <cell r="F186">
            <v>43.74</v>
          </cell>
          <cell r="G186">
            <v>46.86</v>
          </cell>
          <cell r="H186">
            <v>50.16</v>
          </cell>
          <cell r="I186">
            <v>53.76</v>
          </cell>
          <cell r="J186">
            <v>57.6</v>
          </cell>
          <cell r="K186">
            <v>61.68</v>
          </cell>
          <cell r="L186">
            <v>66.06</v>
          </cell>
          <cell r="M186">
            <v>72.42</v>
          </cell>
          <cell r="CG186">
            <v>600</v>
          </cell>
          <cell r="CH186">
            <v>493.08</v>
          </cell>
        </row>
        <row r="187">
          <cell r="A187" t="str">
            <v>BIRF 7242</v>
          </cell>
          <cell r="B187">
            <v>0</v>
          </cell>
          <cell r="C187">
            <v>0</v>
          </cell>
          <cell r="D187">
            <v>0</v>
          </cell>
          <cell r="E187">
            <v>2.68356788</v>
          </cell>
          <cell r="F187">
            <v>2.68356788</v>
          </cell>
          <cell r="G187">
            <v>2.68356788</v>
          </cell>
          <cell r="H187">
            <v>2.68356788</v>
          </cell>
          <cell r="I187">
            <v>2.68356788</v>
          </cell>
          <cell r="J187">
            <v>2.68356788</v>
          </cell>
          <cell r="K187">
            <v>2.68356788</v>
          </cell>
          <cell r="L187">
            <v>2.68356788</v>
          </cell>
          <cell r="M187">
            <v>2.6642616399999999</v>
          </cell>
          <cell r="CG187">
            <v>24.13280468</v>
          </cell>
          <cell r="CH187">
            <v>24.13280468</v>
          </cell>
        </row>
        <row r="188">
          <cell r="A188" t="str">
            <v>BIRF 7268</v>
          </cell>
          <cell r="B188">
            <v>0</v>
          </cell>
          <cell r="C188">
            <v>0</v>
          </cell>
          <cell r="D188">
            <v>0</v>
          </cell>
          <cell r="E188">
            <v>8.6956520000000009E-2</v>
          </cell>
          <cell r="F188">
            <v>8.6956520000000009E-2</v>
          </cell>
          <cell r="G188">
            <v>8.6956520000000009E-2</v>
          </cell>
          <cell r="H188">
            <v>8.6956520000000009E-2</v>
          </cell>
          <cell r="I188">
            <v>8.6956520000000009E-2</v>
          </cell>
          <cell r="J188">
            <v>8.6956520000000009E-2</v>
          </cell>
          <cell r="K188">
            <v>8.6956520000000009E-2</v>
          </cell>
          <cell r="L188">
            <v>8.6956520000000009E-2</v>
          </cell>
          <cell r="M188">
            <v>8.6956520000000009E-2</v>
          </cell>
          <cell r="N188">
            <v>8.6956520000000009E-2</v>
          </cell>
          <cell r="O188">
            <v>8.6956520000000009E-2</v>
          </cell>
          <cell r="P188">
            <v>4.3478260000000005E-2</v>
          </cell>
          <cell r="CG188">
            <v>0.9999999799999999</v>
          </cell>
          <cell r="CH188">
            <v>0.9999999799999999</v>
          </cell>
        </row>
        <row r="189">
          <cell r="A189" t="str">
            <v>BIRF 7295</v>
          </cell>
          <cell r="B189">
            <v>0</v>
          </cell>
          <cell r="C189">
            <v>0</v>
          </cell>
          <cell r="D189">
            <v>0.70584891000000005</v>
          </cell>
          <cell r="E189">
            <v>1.4116978200000001</v>
          </cell>
          <cell r="F189">
            <v>1.4116978200000001</v>
          </cell>
          <cell r="G189">
            <v>1.4116978200000001</v>
          </cell>
          <cell r="H189">
            <v>1.4116978200000001</v>
          </cell>
          <cell r="I189">
            <v>1.4116978200000001</v>
          </cell>
          <cell r="J189">
            <v>1.4116978200000001</v>
          </cell>
          <cell r="K189">
            <v>1.4116978200000001</v>
          </cell>
          <cell r="L189">
            <v>1.4116978200000001</v>
          </cell>
          <cell r="M189">
            <v>1.4116978200000001</v>
          </cell>
          <cell r="N189">
            <v>0.70584891000000005</v>
          </cell>
          <cell r="CG189">
            <v>14.116978200000004</v>
          </cell>
          <cell r="CH189">
            <v>13.411129290000003</v>
          </cell>
        </row>
        <row r="190">
          <cell r="A190" t="str">
            <v>BNA/ANDE</v>
          </cell>
          <cell r="Y190">
            <v>60.464159700000003</v>
          </cell>
          <cell r="CG190">
            <v>60.464159700000003</v>
          </cell>
          <cell r="CH190">
            <v>60.464159700000003</v>
          </cell>
        </row>
        <row r="191">
          <cell r="A191" t="str">
            <v>BNA/NASA</v>
          </cell>
          <cell r="B191">
            <v>17.352874</v>
          </cell>
          <cell r="CG191">
            <v>17.352874</v>
          </cell>
          <cell r="CH191">
            <v>0</v>
          </cell>
        </row>
        <row r="192">
          <cell r="A192" t="str">
            <v>BNA/PROVLP</v>
          </cell>
          <cell r="B192">
            <v>1.55024107585204</v>
          </cell>
          <cell r="CG192">
            <v>1.55024107585204</v>
          </cell>
          <cell r="CH192">
            <v>0</v>
          </cell>
        </row>
        <row r="193">
          <cell r="A193" t="str">
            <v>BNA/SALUD</v>
          </cell>
          <cell r="B193">
            <v>12.31220188496432</v>
          </cell>
          <cell r="C193">
            <v>6.1559988989694361</v>
          </cell>
          <cell r="CG193">
            <v>18.468200783933757</v>
          </cell>
          <cell r="CH193">
            <v>0</v>
          </cell>
        </row>
        <row r="194">
          <cell r="A194" t="str">
            <v>BNA/TESORO/BCO</v>
          </cell>
          <cell r="B194">
            <v>0.15861886725975519</v>
          </cell>
          <cell r="C194">
            <v>0.1585502510349687</v>
          </cell>
          <cell r="CG194">
            <v>0.31716911829472388</v>
          </cell>
          <cell r="CH194">
            <v>0</v>
          </cell>
        </row>
        <row r="195">
          <cell r="A195" t="str">
            <v>BNLH/PROVMI</v>
          </cell>
          <cell r="B195">
            <v>0.65</v>
          </cell>
          <cell r="C195">
            <v>0.32500000000000001</v>
          </cell>
          <cell r="CG195">
            <v>0.97499999999999998</v>
          </cell>
          <cell r="CH195">
            <v>0</v>
          </cell>
        </row>
        <row r="196">
          <cell r="A196" t="str">
            <v>BODEN 2007 - II</v>
          </cell>
          <cell r="B196">
            <v>57.274916736589795</v>
          </cell>
          <cell r="CG196">
            <v>57.274916736589795</v>
          </cell>
          <cell r="CH196">
            <v>0</v>
          </cell>
        </row>
        <row r="197">
          <cell r="A197" t="str">
            <v>BODEN 2012 - II</v>
          </cell>
          <cell r="B197">
            <v>91.961599759999999</v>
          </cell>
          <cell r="C197">
            <v>45.980799879999999</v>
          </cell>
          <cell r="D197">
            <v>45.980799879999999</v>
          </cell>
          <cell r="E197">
            <v>45.980799879999999</v>
          </cell>
          <cell r="F197">
            <v>45.980799879999999</v>
          </cell>
          <cell r="G197">
            <v>45.980799879999999</v>
          </cell>
          <cell r="CG197">
            <v>321.86559915999999</v>
          </cell>
          <cell r="CH197">
            <v>137.94239963999999</v>
          </cell>
        </row>
        <row r="198">
          <cell r="A198" t="str">
            <v>BODEN 2014 ($+CER)</v>
          </cell>
          <cell r="B198">
            <v>0</v>
          </cell>
          <cell r="C198">
            <v>0</v>
          </cell>
          <cell r="D198">
            <v>0</v>
          </cell>
          <cell r="E198">
            <v>0</v>
          </cell>
          <cell r="F198">
            <v>700.55282164304606</v>
          </cell>
          <cell r="G198">
            <v>700.55282164304606</v>
          </cell>
          <cell r="H198">
            <v>700.55282164304606</v>
          </cell>
          <cell r="I198">
            <v>700.55282164304606</v>
          </cell>
          <cell r="CG198">
            <v>2802.2112865721842</v>
          </cell>
          <cell r="CH198">
            <v>2802.2112865721842</v>
          </cell>
        </row>
        <row r="199">
          <cell r="A199" t="str">
            <v>BOGAR</v>
          </cell>
          <cell r="B199">
            <v>544.94692308265076</v>
          </cell>
          <cell r="C199">
            <v>544.94692308265076</v>
          </cell>
          <cell r="D199">
            <v>544.94692308265076</v>
          </cell>
          <cell r="E199">
            <v>772.00814132013045</v>
          </cell>
          <cell r="F199">
            <v>817.42038496762621</v>
          </cell>
          <cell r="G199">
            <v>817.42038496762621</v>
          </cell>
          <cell r="H199">
            <v>817.42038496762621</v>
          </cell>
          <cell r="I199">
            <v>1248.8366993267334</v>
          </cell>
          <cell r="J199">
            <v>1335.1199621985547</v>
          </cell>
          <cell r="K199">
            <v>1335.1199621985547</v>
          </cell>
          <cell r="L199">
            <v>1335.1199621985547</v>
          </cell>
          <cell r="M199">
            <v>240.68489114615693</v>
          </cell>
          <cell r="CG199">
            <v>10353.991542539514</v>
          </cell>
          <cell r="CH199">
            <v>8719.1507732915616</v>
          </cell>
        </row>
        <row r="200">
          <cell r="A200" t="str">
            <v>BONOS/PROVSJ</v>
          </cell>
          <cell r="B200">
            <v>7.6175639259664401</v>
          </cell>
          <cell r="C200">
            <v>7.6175639259664401</v>
          </cell>
          <cell r="D200">
            <v>7.6175639259664401</v>
          </cell>
          <cell r="CG200">
            <v>22.85269177789932</v>
          </cell>
          <cell r="CH200">
            <v>0</v>
          </cell>
        </row>
        <row r="201">
          <cell r="A201" t="str">
            <v>BP06/B450-Fid1</v>
          </cell>
          <cell r="B201">
            <v>4.0092441715612902E-2</v>
          </cell>
          <cell r="CG201">
            <v>4.0092441715612902E-2</v>
          </cell>
          <cell r="CH201">
            <v>0</v>
          </cell>
        </row>
        <row r="202">
          <cell r="A202" t="str">
            <v>BP07/B450</v>
          </cell>
          <cell r="B202">
            <v>4.3393767916309903E-2</v>
          </cell>
          <cell r="CG202">
            <v>4.3393767916309903E-2</v>
          </cell>
          <cell r="CH202">
            <v>0</v>
          </cell>
        </row>
        <row r="203">
          <cell r="A203" t="str">
            <v>BRA/TESORO</v>
          </cell>
          <cell r="B203">
            <v>0.24506327999999999</v>
          </cell>
          <cell r="CG203">
            <v>0.24506327999999999</v>
          </cell>
          <cell r="CH203">
            <v>0</v>
          </cell>
        </row>
        <row r="204">
          <cell r="A204" t="str">
            <v>BRA/YACYRETA</v>
          </cell>
          <cell r="B204">
            <v>8.5504689999999994E-2</v>
          </cell>
          <cell r="CG204">
            <v>8.5504689999999994E-2</v>
          </cell>
          <cell r="CH204">
            <v>0</v>
          </cell>
        </row>
        <row r="205">
          <cell r="A205" t="str">
            <v>BT 2089</v>
          </cell>
          <cell r="E205">
            <v>3.0290848281786897</v>
          </cell>
          <cell r="F205">
            <v>3.0290848281786897</v>
          </cell>
          <cell r="G205">
            <v>3.0290848281786897</v>
          </cell>
          <cell r="H205">
            <v>3.0290848281786897</v>
          </cell>
          <cell r="I205">
            <v>3.0290848281786897</v>
          </cell>
          <cell r="J205">
            <v>3.0290848281786897</v>
          </cell>
          <cell r="K205">
            <v>3.0290848281786897</v>
          </cell>
          <cell r="L205">
            <v>3.0290848281786897</v>
          </cell>
          <cell r="M205">
            <v>3.0290848281786897</v>
          </cell>
          <cell r="N205">
            <v>3.0290848281786897</v>
          </cell>
          <cell r="O205">
            <v>3.0290848281786897</v>
          </cell>
          <cell r="P205">
            <v>3.0290848281786897</v>
          </cell>
          <cell r="Q205">
            <v>3.0290848281786897</v>
          </cell>
          <cell r="R205">
            <v>3.0290848281786897</v>
          </cell>
          <cell r="S205">
            <v>3.0290848281786897</v>
          </cell>
          <cell r="T205">
            <v>3.0290848281786897</v>
          </cell>
          <cell r="U205">
            <v>3.0290848281786897</v>
          </cell>
          <cell r="V205">
            <v>3.0290848281786897</v>
          </cell>
          <cell r="W205">
            <v>3.0290848281786897</v>
          </cell>
          <cell r="X205">
            <v>3.0290848281786897</v>
          </cell>
          <cell r="Y205">
            <v>3.0290848281786897</v>
          </cell>
          <cell r="Z205">
            <v>3.0290848281786897</v>
          </cell>
          <cell r="AA205">
            <v>3.0290848281786897</v>
          </cell>
          <cell r="AB205">
            <v>3.0290848281786897</v>
          </cell>
          <cell r="AC205">
            <v>3.0290848281786897</v>
          </cell>
          <cell r="AD205">
            <v>3.0290848281786897</v>
          </cell>
          <cell r="AE205">
            <v>3.0290848281786897</v>
          </cell>
          <cell r="AF205">
            <v>3.0290848281786897</v>
          </cell>
          <cell r="AG205">
            <v>3.0290848281786897</v>
          </cell>
          <cell r="AH205">
            <v>3.0290848281786897</v>
          </cell>
          <cell r="AI205">
            <v>3.0290848281786897</v>
          </cell>
          <cell r="AJ205">
            <v>3.0290848281786897</v>
          </cell>
          <cell r="AK205">
            <v>3.0290848281786897</v>
          </cell>
          <cell r="AL205">
            <v>3.0290848281786897</v>
          </cell>
          <cell r="AM205">
            <v>3.0290848281786897</v>
          </cell>
          <cell r="AN205">
            <v>3.0290848281786897</v>
          </cell>
          <cell r="AO205">
            <v>3.0290848281786897</v>
          </cell>
          <cell r="AP205">
            <v>3.0290848281786897</v>
          </cell>
          <cell r="AQ205">
            <v>3.0290848281786897</v>
          </cell>
          <cell r="AR205">
            <v>3.0290848281786897</v>
          </cell>
          <cell r="AS205">
            <v>3.0290848281786897</v>
          </cell>
          <cell r="AT205">
            <v>3.0290848281786897</v>
          </cell>
          <cell r="AU205">
            <v>3.0290848281786897</v>
          </cell>
          <cell r="AV205">
            <v>3.0290848281786897</v>
          </cell>
          <cell r="AW205">
            <v>3.0290848281786897</v>
          </cell>
          <cell r="AX205">
            <v>3.0290848281786897</v>
          </cell>
          <cell r="AY205">
            <v>3.0290848281786897</v>
          </cell>
          <cell r="AZ205">
            <v>3.0290848281786897</v>
          </cell>
          <cell r="BA205">
            <v>3.0290848281786897</v>
          </cell>
          <cell r="BB205">
            <v>3.0290848281786897</v>
          </cell>
          <cell r="BC205">
            <v>3.0290848281786897</v>
          </cell>
          <cell r="BD205">
            <v>3.0290848281786897</v>
          </cell>
          <cell r="BE205">
            <v>3.0290848281786897</v>
          </cell>
          <cell r="BF205">
            <v>3.0290848281786897</v>
          </cell>
          <cell r="BG205">
            <v>3.0290848281786897</v>
          </cell>
          <cell r="BH205">
            <v>3.0290848281786897</v>
          </cell>
          <cell r="BI205">
            <v>3.0290848281786897</v>
          </cell>
          <cell r="BJ205">
            <v>3.0290848281786897</v>
          </cell>
          <cell r="BK205">
            <v>3.0290848281786897</v>
          </cell>
          <cell r="BL205">
            <v>3.0290848281786897</v>
          </cell>
          <cell r="BM205">
            <v>3.0290848281786897</v>
          </cell>
          <cell r="BN205">
            <v>3.0290848281786897</v>
          </cell>
          <cell r="BO205">
            <v>3.0290848281786897</v>
          </cell>
          <cell r="BP205">
            <v>3.0290848281786897</v>
          </cell>
          <cell r="BQ205">
            <v>3.0290848281786897</v>
          </cell>
          <cell r="BR205">
            <v>3.0290848281786897</v>
          </cell>
          <cell r="BS205">
            <v>3.0290848281786897</v>
          </cell>
          <cell r="BT205">
            <v>3.0290848281786897</v>
          </cell>
          <cell r="BU205">
            <v>3.0290848281786897</v>
          </cell>
          <cell r="BV205">
            <v>3.0290848281786897</v>
          </cell>
          <cell r="BW205">
            <v>3.0290848281786897</v>
          </cell>
          <cell r="BX205">
            <v>3.0290848281786897</v>
          </cell>
          <cell r="BY205">
            <v>3.0290848281786897</v>
          </cell>
          <cell r="BZ205">
            <v>3.0290848281786897</v>
          </cell>
          <cell r="CA205">
            <v>3.0290848281786897</v>
          </cell>
          <cell r="CB205">
            <v>3.0290848281786897</v>
          </cell>
          <cell r="CC205">
            <v>3.0290848281786897</v>
          </cell>
          <cell r="CD205">
            <v>3.0290848281786897</v>
          </cell>
          <cell r="CE205">
            <v>3.0290848281786897</v>
          </cell>
          <cell r="CF205">
            <v>63.610781408934699</v>
          </cell>
          <cell r="CG205">
            <v>302.90848283505159</v>
          </cell>
          <cell r="CH205">
            <v>302.90848283505159</v>
          </cell>
        </row>
        <row r="206">
          <cell r="A206" t="str">
            <v>CAF I</v>
          </cell>
          <cell r="B206">
            <v>2.3943571400000003</v>
          </cell>
          <cell r="C206">
            <v>4.7887142800000007</v>
          </cell>
          <cell r="D206">
            <v>4.7887142800000007</v>
          </cell>
          <cell r="E206">
            <v>4.7887142800000007</v>
          </cell>
          <cell r="F206">
            <v>4.7887142800000007</v>
          </cell>
          <cell r="G206">
            <v>4.7887142800000007</v>
          </cell>
          <cell r="H206">
            <v>4.7887142800000007</v>
          </cell>
          <cell r="I206">
            <v>2.3943571499999998</v>
          </cell>
          <cell r="CG206">
            <v>33.520999970000005</v>
          </cell>
          <cell r="CH206">
            <v>21.549214270000004</v>
          </cell>
        </row>
        <row r="207">
          <cell r="A207" t="str">
            <v>CITILA/RELEXT</v>
          </cell>
          <cell r="B207">
            <v>4.8211480000000008E-2</v>
          </cell>
          <cell r="C207">
            <v>5.1372889999999997E-2</v>
          </cell>
          <cell r="D207">
            <v>5.5298440000000004E-2</v>
          </cell>
          <cell r="E207">
            <v>5.923374E-2</v>
          </cell>
          <cell r="F207">
            <v>6.3449130000000006E-2</v>
          </cell>
          <cell r="G207">
            <v>6.7741109999999993E-2</v>
          </cell>
          <cell r="H207">
            <v>7.2785280000000008E-2</v>
          </cell>
          <cell r="I207">
            <v>7.7965080000000006E-2</v>
          </cell>
          <cell r="J207">
            <v>8.3513470000000006E-2</v>
          </cell>
          <cell r="K207">
            <v>8.9294119999999991E-2</v>
          </cell>
          <cell r="L207">
            <v>9.5811339999999995E-2</v>
          </cell>
          <cell r="M207">
            <v>0.10262979000000001</v>
          </cell>
          <cell r="N207">
            <v>0.10993342999999997</v>
          </cell>
          <cell r="O207">
            <v>0.1176743</v>
          </cell>
          <cell r="P207">
            <v>0.12613115999999999</v>
          </cell>
          <cell r="Q207">
            <v>0.13510731000000001</v>
          </cell>
          <cell r="R207">
            <v>3.5255330000000001E-2</v>
          </cell>
          <cell r="CG207">
            <v>1.3914074000000001</v>
          </cell>
          <cell r="CH207">
            <v>1.2365245900000001</v>
          </cell>
        </row>
        <row r="208">
          <cell r="A208" t="str">
            <v>CLPARIS</v>
          </cell>
          <cell r="B208">
            <v>413.27815541347132</v>
          </cell>
          <cell r="C208">
            <v>413.27640358292018</v>
          </cell>
          <cell r="CG208">
            <v>826.55455899639151</v>
          </cell>
          <cell r="CH208">
            <v>0</v>
          </cell>
        </row>
        <row r="209">
          <cell r="A209" t="str">
            <v>CUASIPAR</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1003.591613829602</v>
          </cell>
          <cell r="AF209">
            <v>1003.591613829602</v>
          </cell>
          <cell r="AG209">
            <v>1003.591613829602</v>
          </cell>
          <cell r="AH209">
            <v>1003.591613829602</v>
          </cell>
          <cell r="AI209">
            <v>1003.591613829602</v>
          </cell>
          <cell r="AJ209">
            <v>1003.591613829602</v>
          </cell>
          <cell r="AK209">
            <v>1003.591613829602</v>
          </cell>
          <cell r="AL209">
            <v>1003.591613829602</v>
          </cell>
          <cell r="AM209">
            <v>1003.591613829602</v>
          </cell>
          <cell r="AN209">
            <v>1003.591613829602</v>
          </cell>
          <cell r="CG209">
            <v>10035.916138296017</v>
          </cell>
          <cell r="CH209">
            <v>10035.916138296017</v>
          </cell>
        </row>
        <row r="210">
          <cell r="A210" t="str">
            <v>DBF/CONEA</v>
          </cell>
          <cell r="B210">
            <v>4.3319405840644203</v>
          </cell>
          <cell r="CG210">
            <v>4.3319405840644203</v>
          </cell>
          <cell r="CH210">
            <v>0</v>
          </cell>
        </row>
        <row r="211">
          <cell r="A211" t="str">
            <v>DISC $+CER</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637.42242650912203</v>
          </cell>
          <cell r="T211">
            <v>637.42242650912203</v>
          </cell>
          <cell r="U211">
            <v>637.42242650912203</v>
          </cell>
          <cell r="V211">
            <v>637.42242650912203</v>
          </cell>
          <cell r="W211">
            <v>637.42242650912203</v>
          </cell>
          <cell r="X211">
            <v>637.42242650912203</v>
          </cell>
          <cell r="Y211">
            <v>637.42242650912203</v>
          </cell>
          <cell r="Z211">
            <v>637.42242650912203</v>
          </cell>
          <cell r="AA211">
            <v>637.42242650912203</v>
          </cell>
          <cell r="AB211">
            <v>637.42242650912203</v>
          </cell>
          <cell r="CG211">
            <v>6374.2242650912194</v>
          </cell>
          <cell r="CH211">
            <v>6374.2242650912194</v>
          </cell>
        </row>
        <row r="212">
          <cell r="A212" t="str">
            <v>DISC EUR</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289.77252455233798</v>
          </cell>
          <cell r="T212">
            <v>289.77252455233798</v>
          </cell>
          <cell r="U212">
            <v>289.77252455233798</v>
          </cell>
          <cell r="V212">
            <v>289.77252455233798</v>
          </cell>
          <cell r="W212">
            <v>289.77252455233798</v>
          </cell>
          <cell r="X212">
            <v>289.77252455233798</v>
          </cell>
          <cell r="Y212">
            <v>289.77252455233798</v>
          </cell>
          <cell r="Z212">
            <v>289.77252455233798</v>
          </cell>
          <cell r="AA212">
            <v>289.77252455233798</v>
          </cell>
          <cell r="AB212">
            <v>289.77610425429697</v>
          </cell>
          <cell r="CG212">
            <v>2897.7288252253388</v>
          </cell>
          <cell r="CH212">
            <v>2897.7288252253388</v>
          </cell>
        </row>
        <row r="213">
          <cell r="A213" t="str">
            <v>DISC JPY</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5.3207431914031602</v>
          </cell>
          <cell r="T213">
            <v>5.3207431914031602</v>
          </cell>
          <cell r="U213">
            <v>5.3207431914031602</v>
          </cell>
          <cell r="V213">
            <v>5.3207431914031602</v>
          </cell>
          <cell r="W213">
            <v>5.3207431914031602</v>
          </cell>
          <cell r="X213">
            <v>5.3207431914031602</v>
          </cell>
          <cell r="Y213">
            <v>5.3207431914031602</v>
          </cell>
          <cell r="Z213">
            <v>5.3207431914031602</v>
          </cell>
          <cell r="AA213">
            <v>5.3207431914031602</v>
          </cell>
          <cell r="AB213">
            <v>5.3208099802695408</v>
          </cell>
          <cell r="CG213">
            <v>53.207498702897979</v>
          </cell>
          <cell r="CH213">
            <v>53.207498702897979</v>
          </cell>
        </row>
        <row r="214">
          <cell r="A214" t="str">
            <v>DISC USD</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386.27963324000001</v>
          </cell>
          <cell r="T214">
            <v>386.27963324000001</v>
          </cell>
          <cell r="U214">
            <v>386.27963324000001</v>
          </cell>
          <cell r="V214">
            <v>386.27963324000001</v>
          </cell>
          <cell r="W214">
            <v>386.27963324000001</v>
          </cell>
          <cell r="X214">
            <v>386.27963324000001</v>
          </cell>
          <cell r="Y214">
            <v>386.27963324000001</v>
          </cell>
          <cell r="Z214">
            <v>386.27963324000001</v>
          </cell>
          <cell r="AA214">
            <v>386.27963324000001</v>
          </cell>
          <cell r="AB214">
            <v>386.27963320999999</v>
          </cell>
          <cell r="CG214">
            <v>3862.7963323699996</v>
          </cell>
          <cell r="CH214">
            <v>3862.7963323699996</v>
          </cell>
        </row>
        <row r="215">
          <cell r="A215" t="str">
            <v>DISD</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77.900000000000006</v>
          </cell>
          <cell r="CG215">
            <v>77.900000000000006</v>
          </cell>
          <cell r="CH215">
            <v>77.900000000000006</v>
          </cell>
        </row>
        <row r="216">
          <cell r="A216" t="str">
            <v>DISDDM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9.3213530104554714</v>
          </cell>
          <cell r="CG216">
            <v>9.3213530104554714</v>
          </cell>
          <cell r="CH216">
            <v>9.3213530104554714</v>
          </cell>
        </row>
        <row r="217">
          <cell r="A217" t="str">
            <v>EDC/YACYRETA</v>
          </cell>
          <cell r="B217">
            <v>2.3741216999999999</v>
          </cell>
          <cell r="CG217">
            <v>2.3741216999999999</v>
          </cell>
          <cell r="CH217">
            <v>0</v>
          </cell>
        </row>
        <row r="218">
          <cell r="A218" t="str">
            <v>EEUU/TESORO</v>
          </cell>
          <cell r="B218">
            <v>2.6910750000000001</v>
          </cell>
          <cell r="CG218">
            <v>2.6910750000000001</v>
          </cell>
          <cell r="CH218">
            <v>0</v>
          </cell>
        </row>
        <row r="219">
          <cell r="A219" t="str">
            <v>EIB/VIALIDAD</v>
          </cell>
          <cell r="B219">
            <v>2.8355794400000001</v>
          </cell>
          <cell r="C219">
            <v>3.0283528300000002</v>
          </cell>
          <cell r="D219">
            <v>3.2345637000000003</v>
          </cell>
          <cell r="E219">
            <v>3.4560624399999997</v>
          </cell>
          <cell r="F219">
            <v>3.6938077299999996</v>
          </cell>
          <cell r="G219">
            <v>3.9476442599999992</v>
          </cell>
          <cell r="H219">
            <v>4.2170139300000002</v>
          </cell>
          <cell r="I219">
            <v>4.5052872800000001</v>
          </cell>
          <cell r="J219">
            <v>4.8183318000000002</v>
          </cell>
          <cell r="CG219">
            <v>33.736643410000006</v>
          </cell>
          <cell r="CH219">
            <v>24.638147439999997</v>
          </cell>
        </row>
        <row r="220">
          <cell r="A220" t="str">
            <v>EL/ARP-61</v>
          </cell>
          <cell r="B220">
            <v>0.21671099656357401</v>
          </cell>
          <cell r="CG220">
            <v>0.21671099656357401</v>
          </cell>
          <cell r="CH220">
            <v>0</v>
          </cell>
        </row>
        <row r="221">
          <cell r="A221" t="str">
            <v>EL/DEM-44</v>
          </cell>
          <cell r="B221">
            <v>0</v>
          </cell>
          <cell r="C221">
            <v>0</v>
          </cell>
          <cell r="D221">
            <v>0</v>
          </cell>
          <cell r="E221">
            <v>0</v>
          </cell>
          <cell r="F221">
            <v>308.77765274606401</v>
          </cell>
          <cell r="CG221">
            <v>308.77765274606401</v>
          </cell>
          <cell r="CH221">
            <v>308.77765274606401</v>
          </cell>
        </row>
        <row r="222">
          <cell r="A222" t="str">
            <v>EL/DEM-52</v>
          </cell>
          <cell r="B222">
            <v>0</v>
          </cell>
          <cell r="C222">
            <v>0</v>
          </cell>
          <cell r="D222">
            <v>0</v>
          </cell>
          <cell r="E222">
            <v>0</v>
          </cell>
          <cell r="F222">
            <v>0</v>
          </cell>
          <cell r="G222">
            <v>0</v>
          </cell>
          <cell r="H222">
            <v>0</v>
          </cell>
          <cell r="I222">
            <v>0</v>
          </cell>
          <cell r="J222">
            <v>0</v>
          </cell>
          <cell r="K222">
            <v>81.224193233986298</v>
          </cell>
          <cell r="CG222">
            <v>81.224193233986298</v>
          </cell>
          <cell r="CH222">
            <v>81.224193233986298</v>
          </cell>
        </row>
        <row r="223">
          <cell r="A223" t="str">
            <v>EL/DEM-55</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114.091640331691</v>
          </cell>
          <cell r="CG223">
            <v>114.091640331691</v>
          </cell>
          <cell r="CH223">
            <v>114.091640331691</v>
          </cell>
        </row>
        <row r="224">
          <cell r="A224" t="str">
            <v>EL/DEM-72</v>
          </cell>
          <cell r="B224">
            <v>0</v>
          </cell>
          <cell r="C224">
            <v>0</v>
          </cell>
          <cell r="D224">
            <v>193.83744363658198</v>
          </cell>
          <cell r="CG224">
            <v>193.83744363658198</v>
          </cell>
          <cell r="CH224">
            <v>0</v>
          </cell>
        </row>
        <row r="225">
          <cell r="A225" t="str">
            <v>EL/DEM-76</v>
          </cell>
          <cell r="B225">
            <v>0</v>
          </cell>
          <cell r="C225">
            <v>308.828388222569</v>
          </cell>
          <cell r="CG225">
            <v>308.828388222569</v>
          </cell>
          <cell r="CH225">
            <v>0</v>
          </cell>
        </row>
        <row r="226">
          <cell r="A226" t="str">
            <v>EL/DEM-82</v>
          </cell>
          <cell r="B226">
            <v>0</v>
          </cell>
          <cell r="C226">
            <v>0</v>
          </cell>
          <cell r="D226">
            <v>0</v>
          </cell>
          <cell r="E226">
            <v>208.05353087369298</v>
          </cell>
          <cell r="CG226">
            <v>208.05353087369298</v>
          </cell>
          <cell r="CH226">
            <v>208.05353087369298</v>
          </cell>
        </row>
        <row r="227">
          <cell r="A227" t="str">
            <v>EL/DEM-86</v>
          </cell>
          <cell r="B227">
            <v>0</v>
          </cell>
          <cell r="C227">
            <v>91.496729792092296</v>
          </cell>
          <cell r="CG227">
            <v>91.496729792092296</v>
          </cell>
          <cell r="CH227">
            <v>0</v>
          </cell>
        </row>
        <row r="228">
          <cell r="A228" t="str">
            <v>EL/EUR-108</v>
          </cell>
          <cell r="B228">
            <v>388.48455714457401</v>
          </cell>
          <cell r="CG228">
            <v>388.48455714457401</v>
          </cell>
          <cell r="CH228">
            <v>0</v>
          </cell>
        </row>
        <row r="229">
          <cell r="A229" t="str">
            <v>EL/EUR-114</v>
          </cell>
          <cell r="B229">
            <v>191.45054680927802</v>
          </cell>
          <cell r="CG229">
            <v>191.45054680927802</v>
          </cell>
          <cell r="CH229">
            <v>0</v>
          </cell>
        </row>
        <row r="230">
          <cell r="A230" t="str">
            <v>EL/EUR-116</v>
          </cell>
          <cell r="B230">
            <v>215.724071626007</v>
          </cell>
          <cell r="CG230">
            <v>215.724071626007</v>
          </cell>
          <cell r="CH230">
            <v>0</v>
          </cell>
        </row>
        <row r="231">
          <cell r="A231" t="str">
            <v>EL/EUR-80</v>
          </cell>
          <cell r="B231">
            <v>0</v>
          </cell>
          <cell r="C231">
            <v>375.61591154909303</v>
          </cell>
          <cell r="CG231">
            <v>375.61591154909303</v>
          </cell>
          <cell r="CH231">
            <v>0</v>
          </cell>
        </row>
        <row r="232">
          <cell r="A232" t="str">
            <v>EL/EUR-81</v>
          </cell>
          <cell r="F232">
            <v>0</v>
          </cell>
          <cell r="K232">
            <v>0</v>
          </cell>
          <cell r="P232">
            <v>0</v>
          </cell>
          <cell r="U232">
            <v>0</v>
          </cell>
          <cell r="W232">
            <v>80.098545847854794</v>
          </cell>
          <cell r="CG232">
            <v>80.098545847854794</v>
          </cell>
          <cell r="CH232">
            <v>80.098545847854794</v>
          </cell>
        </row>
        <row r="233">
          <cell r="A233" t="str">
            <v>EL/EUR-85</v>
          </cell>
          <cell r="B233">
            <v>0</v>
          </cell>
          <cell r="C233">
            <v>0</v>
          </cell>
          <cell r="D233">
            <v>0</v>
          </cell>
          <cell r="E233">
            <v>234.75242879461601</v>
          </cell>
          <cell r="CG233">
            <v>234.75242879461601</v>
          </cell>
          <cell r="CH233">
            <v>234.75242879461601</v>
          </cell>
        </row>
        <row r="234">
          <cell r="A234" t="str">
            <v>EL/EUR-88</v>
          </cell>
          <cell r="B234">
            <v>0</v>
          </cell>
          <cell r="C234">
            <v>155.630332892681</v>
          </cell>
          <cell r="CG234">
            <v>155.630332892681</v>
          </cell>
          <cell r="CH234">
            <v>0</v>
          </cell>
        </row>
        <row r="235">
          <cell r="A235" t="str">
            <v>EL/EUR-92</v>
          </cell>
          <cell r="B235">
            <v>0</v>
          </cell>
          <cell r="C235">
            <v>113.681047950967</v>
          </cell>
          <cell r="CG235">
            <v>113.681047950967</v>
          </cell>
          <cell r="CH235">
            <v>0</v>
          </cell>
        </row>
        <row r="236">
          <cell r="A236" t="str">
            <v>EL/EUR-95</v>
          </cell>
          <cell r="B236">
            <v>0</v>
          </cell>
          <cell r="C236">
            <v>0</v>
          </cell>
          <cell r="D236">
            <v>328.98930417017198</v>
          </cell>
          <cell r="CG236">
            <v>328.98930417017198</v>
          </cell>
          <cell r="CH236">
            <v>0</v>
          </cell>
        </row>
        <row r="237">
          <cell r="A237" t="str">
            <v>EL/ITL-60</v>
          </cell>
          <cell r="B237">
            <v>161.47579515683202</v>
          </cell>
          <cell r="CG237">
            <v>161.47579515683202</v>
          </cell>
          <cell r="CH237">
            <v>0</v>
          </cell>
        </row>
        <row r="238">
          <cell r="A238" t="str">
            <v>EL/ITL-69</v>
          </cell>
          <cell r="B238">
            <v>212.050834731403</v>
          </cell>
          <cell r="CG238">
            <v>212.050834731403</v>
          </cell>
          <cell r="CH238">
            <v>0</v>
          </cell>
        </row>
        <row r="239">
          <cell r="A239" t="str">
            <v>EL/ITL-77</v>
          </cell>
          <cell r="B239">
            <v>0</v>
          </cell>
          <cell r="C239">
            <v>0</v>
          </cell>
          <cell r="D239">
            <v>200.08748089171999</v>
          </cell>
          <cell r="CG239">
            <v>200.08748089171999</v>
          </cell>
          <cell r="CH239">
            <v>0</v>
          </cell>
        </row>
        <row r="240">
          <cell r="A240" t="str">
            <v>EL/JPY-99</v>
          </cell>
          <cell r="B240">
            <v>0</v>
          </cell>
          <cell r="C240">
            <v>0</v>
          </cell>
          <cell r="D240">
            <v>22.372941072844199</v>
          </cell>
          <cell r="CG240">
            <v>22.372941072844199</v>
          </cell>
          <cell r="CH240">
            <v>0</v>
          </cell>
        </row>
        <row r="241">
          <cell r="A241" t="str">
            <v>EL/LIB-67</v>
          </cell>
          <cell r="B241">
            <v>57.729432402175505</v>
          </cell>
          <cell r="CG241">
            <v>57.729432402175505</v>
          </cell>
          <cell r="CH241">
            <v>0</v>
          </cell>
        </row>
        <row r="242">
          <cell r="A242" t="str">
            <v>EL/NLG-78</v>
          </cell>
          <cell r="B242">
            <v>0</v>
          </cell>
          <cell r="C242">
            <v>154.92967740656201</v>
          </cell>
          <cell r="CG242">
            <v>154.92967740656201</v>
          </cell>
          <cell r="CH242">
            <v>0</v>
          </cell>
        </row>
        <row r="243">
          <cell r="A243" t="str">
            <v>EL/USD-89</v>
          </cell>
          <cell r="B243">
            <v>1.0923023999999999</v>
          </cell>
          <cell r="C243">
            <v>1.0923023999999999</v>
          </cell>
          <cell r="D243">
            <v>1.0923023999999999</v>
          </cell>
          <cell r="E243">
            <v>1.0923023999999999</v>
          </cell>
          <cell r="F243">
            <v>1.0923023999999999</v>
          </cell>
          <cell r="G243">
            <v>1.0923023999999999</v>
          </cell>
          <cell r="H243">
            <v>1.0923023999999999</v>
          </cell>
          <cell r="I243">
            <v>1.0923023999999999</v>
          </cell>
          <cell r="J243">
            <v>1.0923023999999999</v>
          </cell>
          <cell r="K243">
            <v>1.0923023999999999</v>
          </cell>
          <cell r="L243">
            <v>1.0923023999999999</v>
          </cell>
          <cell r="M243">
            <v>1.0923023999999999</v>
          </cell>
          <cell r="N243">
            <v>1.0923023999999999</v>
          </cell>
          <cell r="O243">
            <v>1.0923023999999999</v>
          </cell>
          <cell r="P243">
            <v>1.0923023999999999</v>
          </cell>
          <cell r="Q243">
            <v>1.0923023999999999</v>
          </cell>
          <cell r="R243">
            <v>1.0923023999999999</v>
          </cell>
          <cell r="S243">
            <v>1.0923023999999999</v>
          </cell>
          <cell r="T243">
            <v>2.1846047999999998</v>
          </cell>
          <cell r="U243">
            <v>2.1846047999999998</v>
          </cell>
          <cell r="V243">
            <v>2.1846047999999998</v>
          </cell>
          <cell r="W243">
            <v>2.1846047999999998</v>
          </cell>
          <cell r="X243">
            <v>2.5432304000000001</v>
          </cell>
          <cell r="CG243">
            <v>30.943092799999992</v>
          </cell>
          <cell r="CH243">
            <v>27.666185599999988</v>
          </cell>
        </row>
        <row r="244">
          <cell r="A244" t="str">
            <v>EN/YACYRETA</v>
          </cell>
          <cell r="B244">
            <v>0.16076685999999998</v>
          </cell>
          <cell r="CG244">
            <v>0.16076685999999998</v>
          </cell>
          <cell r="CH244">
            <v>0</v>
          </cell>
        </row>
        <row r="245">
          <cell r="A245" t="str">
            <v>EXIMUS/YACYRETA</v>
          </cell>
          <cell r="B245">
            <v>23.21632503</v>
          </cell>
          <cell r="CG245">
            <v>23.21632503</v>
          </cell>
          <cell r="CH245">
            <v>0</v>
          </cell>
        </row>
        <row r="246">
          <cell r="A246" t="str">
            <v>FERRO</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0.16788790153296301</v>
          </cell>
          <cell r="CG246">
            <v>0.16788790153296301</v>
          </cell>
          <cell r="CH246">
            <v>0.16788790153296301</v>
          </cell>
        </row>
        <row r="247">
          <cell r="A247" t="str">
            <v>FIDA 417</v>
          </cell>
          <cell r="B247">
            <v>0.31105621145987999</v>
          </cell>
          <cell r="C247">
            <v>0.31105621145987999</v>
          </cell>
          <cell r="D247">
            <v>0.31105621145987999</v>
          </cell>
          <cell r="E247">
            <v>0.31105621145987999</v>
          </cell>
          <cell r="F247">
            <v>0.31105621145987999</v>
          </cell>
          <cell r="G247">
            <v>0.31105621145987999</v>
          </cell>
          <cell r="H247">
            <v>0.31105621145987999</v>
          </cell>
          <cell r="I247">
            <v>0.21147979558414201</v>
          </cell>
          <cell r="CG247">
            <v>2.3888732758033018</v>
          </cell>
          <cell r="CH247">
            <v>1.4557046414236621</v>
          </cell>
        </row>
        <row r="248">
          <cell r="A248" t="str">
            <v>FIDA 514</v>
          </cell>
          <cell r="B248">
            <v>1.7207718831005882E-2</v>
          </cell>
          <cell r="C248">
            <v>1.7207718831005882E-2</v>
          </cell>
          <cell r="D248">
            <v>1.7207718831005882E-2</v>
          </cell>
          <cell r="E248">
            <v>1.7207718831005882E-2</v>
          </cell>
          <cell r="F248">
            <v>1.7207718831005882E-2</v>
          </cell>
          <cell r="G248">
            <v>1.7207718831005882E-2</v>
          </cell>
          <cell r="H248">
            <v>1.7207718831005882E-2</v>
          </cell>
          <cell r="I248">
            <v>1.7207718831005882E-2</v>
          </cell>
          <cell r="J248">
            <v>3.2115425622190399E-2</v>
          </cell>
          <cell r="CG248">
            <v>0.16977717627023747</v>
          </cell>
          <cell r="CH248">
            <v>0.11815401977721982</v>
          </cell>
        </row>
        <row r="249">
          <cell r="A249" t="str">
            <v>FKUW/PROVSF</v>
          </cell>
          <cell r="B249">
            <v>2.2377303663129</v>
          </cell>
          <cell r="C249">
            <v>2.2377303663129</v>
          </cell>
          <cell r="D249">
            <v>2.2377303663129</v>
          </cell>
          <cell r="E249">
            <v>2.2377303663129</v>
          </cell>
          <cell r="F249">
            <v>2.2377303663129</v>
          </cell>
          <cell r="G249">
            <v>2.2377303663129</v>
          </cell>
          <cell r="H249">
            <v>2.2377306401917103</v>
          </cell>
          <cell r="CG249">
            <v>15.664112838069109</v>
          </cell>
          <cell r="CH249">
            <v>8.9509217391304112</v>
          </cell>
        </row>
        <row r="250">
          <cell r="A250" t="str">
            <v>FMI 2003</v>
          </cell>
          <cell r="B250">
            <v>1047.7545733188867</v>
          </cell>
          <cell r="CG250">
            <v>1047.7545733188867</v>
          </cell>
          <cell r="CH250">
            <v>0</v>
          </cell>
        </row>
        <row r="251">
          <cell r="A251" t="str">
            <v>FMI 2003 II</v>
          </cell>
          <cell r="B251">
            <v>3068.8851850723622</v>
          </cell>
          <cell r="C251">
            <v>424.47623150690686</v>
          </cell>
          <cell r="CG251">
            <v>3493.3614165792692</v>
          </cell>
          <cell r="CH251">
            <v>0</v>
          </cell>
        </row>
        <row r="252">
          <cell r="A252" t="str">
            <v>FON/TESORO</v>
          </cell>
          <cell r="B252">
            <v>11.056708666666673</v>
          </cell>
          <cell r="C252">
            <v>11.05670867697595</v>
          </cell>
          <cell r="D252">
            <v>8.0918313814433009</v>
          </cell>
          <cell r="E252">
            <v>3.8918357869415789</v>
          </cell>
          <cell r="F252">
            <v>0.91288944329896948</v>
          </cell>
          <cell r="G252">
            <v>0.32179600000000003</v>
          </cell>
          <cell r="H252">
            <v>0.32179601718213102</v>
          </cell>
          <cell r="CG252">
            <v>35.653565972508602</v>
          </cell>
          <cell r="CH252">
            <v>5.44831724742268</v>
          </cell>
        </row>
        <row r="253">
          <cell r="A253" t="str">
            <v>FONP 06/94</v>
          </cell>
          <cell r="B253">
            <v>6.6242401400000004</v>
          </cell>
          <cell r="C253">
            <v>6.6242401400000004</v>
          </cell>
          <cell r="D253">
            <v>6.6242401400000004</v>
          </cell>
          <cell r="E253">
            <v>6.4728599500000001</v>
          </cell>
          <cell r="CG253">
            <v>26.34558037</v>
          </cell>
          <cell r="CH253">
            <v>6.4728599500000001</v>
          </cell>
        </row>
        <row r="254">
          <cell r="A254" t="str">
            <v>FONP 07/94</v>
          </cell>
          <cell r="B254">
            <v>4.0192656900000001</v>
          </cell>
          <cell r="CG254">
            <v>4.0192656900000001</v>
          </cell>
          <cell r="CH254">
            <v>0</v>
          </cell>
        </row>
        <row r="255">
          <cell r="A255" t="str">
            <v>FONP 10/96</v>
          </cell>
          <cell r="B255">
            <v>1.40495456</v>
          </cell>
          <cell r="CG255">
            <v>1.40495456</v>
          </cell>
          <cell r="CH255">
            <v>0</v>
          </cell>
        </row>
        <row r="256">
          <cell r="A256" t="str">
            <v>FONP 12/02</v>
          </cell>
          <cell r="B256">
            <v>7.2375E-3</v>
          </cell>
          <cell r="C256">
            <v>7.2375E-3</v>
          </cell>
          <cell r="D256">
            <v>7.2375E-3</v>
          </cell>
          <cell r="E256">
            <v>7.2375E-3</v>
          </cell>
          <cell r="F256">
            <v>7.2375E-3</v>
          </cell>
          <cell r="CG256">
            <v>3.6187499999999997E-2</v>
          </cell>
          <cell r="CH256">
            <v>1.4475E-2</v>
          </cell>
        </row>
        <row r="257">
          <cell r="A257" t="str">
            <v>FONP 13/03</v>
          </cell>
          <cell r="B257">
            <v>0</v>
          </cell>
          <cell r="C257">
            <v>0</v>
          </cell>
          <cell r="D257">
            <v>0.19159089999999998</v>
          </cell>
          <cell r="E257">
            <v>0.19159089999999998</v>
          </cell>
          <cell r="F257">
            <v>0.19159089999999998</v>
          </cell>
          <cell r="G257">
            <v>0.19159089999999998</v>
          </cell>
          <cell r="H257">
            <v>0.19159089999999998</v>
          </cell>
          <cell r="I257">
            <v>0.19159089999999998</v>
          </cell>
          <cell r="J257">
            <v>0.19159089999999998</v>
          </cell>
          <cell r="K257">
            <v>0.19159089999999998</v>
          </cell>
          <cell r="L257">
            <v>0.19159089999999998</v>
          </cell>
          <cell r="M257">
            <v>0.19159089999999998</v>
          </cell>
          <cell r="N257">
            <v>0.19159089999999998</v>
          </cell>
          <cell r="CG257">
            <v>2.1074998999999996</v>
          </cell>
          <cell r="CH257">
            <v>1.9159089999999999</v>
          </cell>
        </row>
        <row r="258">
          <cell r="A258" t="str">
            <v>FONP 14/04</v>
          </cell>
          <cell r="B258">
            <v>0</v>
          </cell>
          <cell r="C258">
            <v>0</v>
          </cell>
          <cell r="D258">
            <v>0.16982800000000001</v>
          </cell>
          <cell r="E258">
            <v>0.33965600000000001</v>
          </cell>
          <cell r="F258">
            <v>0.33965600000000001</v>
          </cell>
          <cell r="G258">
            <v>0.33965600000000001</v>
          </cell>
          <cell r="H258">
            <v>0.33965600000000001</v>
          </cell>
          <cell r="I258">
            <v>0.33965600000000001</v>
          </cell>
          <cell r="J258">
            <v>0.33965600000000001</v>
          </cell>
          <cell r="K258">
            <v>0.33965600000000001</v>
          </cell>
          <cell r="L258">
            <v>0.33965600000000001</v>
          </cell>
          <cell r="M258">
            <v>0.33965600000000001</v>
          </cell>
          <cell r="N258">
            <v>0.33965600000000001</v>
          </cell>
          <cell r="CG258">
            <v>3.5663880000000008</v>
          </cell>
          <cell r="CH258">
            <v>3.3965600000000009</v>
          </cell>
        </row>
        <row r="259">
          <cell r="A259" t="str">
            <v>FUB/RELEXT</v>
          </cell>
          <cell r="B259">
            <v>2.4304140000000002E-2</v>
          </cell>
          <cell r="C259">
            <v>2.5487290000000003E-2</v>
          </cell>
          <cell r="D259">
            <v>2.8408570000000001E-2</v>
          </cell>
          <cell r="E259">
            <v>3.0564569999999996E-2</v>
          </cell>
          <cell r="F259">
            <v>3.2690339999999998E-2</v>
          </cell>
          <cell r="G259">
            <v>3.4999309999999999E-2</v>
          </cell>
          <cell r="H259">
            <v>3.7908510000000006E-2</v>
          </cell>
          <cell r="I259">
            <v>4.0470680000000002E-2</v>
          </cell>
          <cell r="J259">
            <v>4.4176380000000001E-2</v>
          </cell>
          <cell r="K259">
            <v>4.7365649999999995E-2</v>
          </cell>
          <cell r="L259">
            <v>5.1018249999999994E-2</v>
          </cell>
          <cell r="M259">
            <v>5.4950799999999994E-2</v>
          </cell>
          <cell r="N259">
            <v>5.9184879999999988E-2</v>
          </cell>
          <cell r="O259">
            <v>6.3502459999999997E-2</v>
          </cell>
          <cell r="P259">
            <v>6.877111000000001E-2</v>
          </cell>
          <cell r="Q259">
            <v>7.3951860000000008E-2</v>
          </cell>
          <cell r="R259">
            <v>7.9658669999999987E-2</v>
          </cell>
          <cell r="S259">
            <v>8.5723939999999985E-2</v>
          </cell>
          <cell r="T259">
            <v>9.2338219999999999E-2</v>
          </cell>
          <cell r="U259">
            <v>9.9594080000000001E-2</v>
          </cell>
          <cell r="V259">
            <v>7.059791E-2</v>
          </cell>
          <cell r="CG259">
            <v>1.14566762</v>
          </cell>
          <cell r="CH259">
            <v>1.06746762</v>
          </cell>
        </row>
        <row r="260">
          <cell r="A260" t="str">
            <v>GLO17 PES</v>
          </cell>
          <cell r="B260">
            <v>0</v>
          </cell>
          <cell r="C260">
            <v>0</v>
          </cell>
          <cell r="D260">
            <v>0</v>
          </cell>
          <cell r="E260">
            <v>0</v>
          </cell>
          <cell r="F260">
            <v>0</v>
          </cell>
          <cell r="G260">
            <v>0</v>
          </cell>
          <cell r="H260">
            <v>0</v>
          </cell>
          <cell r="I260">
            <v>0</v>
          </cell>
          <cell r="J260">
            <v>0</v>
          </cell>
          <cell r="K260">
            <v>0</v>
          </cell>
          <cell r="L260">
            <v>1.0424034846059299E-2</v>
          </cell>
          <cell r="CG260">
            <v>1.0424034846059299E-2</v>
          </cell>
          <cell r="CH260">
            <v>1.0424034846059299E-2</v>
          </cell>
        </row>
        <row r="261">
          <cell r="A261" t="str">
            <v>ICE/ASEGSAL</v>
          </cell>
          <cell r="B261">
            <v>0.21460242000000002</v>
          </cell>
          <cell r="C261">
            <v>0.21460242000000002</v>
          </cell>
          <cell r="D261">
            <v>0.21460242000000002</v>
          </cell>
          <cell r="E261">
            <v>0.21460242000000002</v>
          </cell>
          <cell r="F261">
            <v>0.21460242000000002</v>
          </cell>
          <cell r="G261">
            <v>0.21460242000000002</v>
          </cell>
          <cell r="H261">
            <v>0.21460242000000002</v>
          </cell>
          <cell r="I261">
            <v>0.21460242000000002</v>
          </cell>
          <cell r="J261">
            <v>0.21460242000000002</v>
          </cell>
          <cell r="K261">
            <v>0.21460242000000002</v>
          </cell>
          <cell r="L261">
            <v>0.21460242000000002</v>
          </cell>
          <cell r="M261">
            <v>0.21460242000000002</v>
          </cell>
          <cell r="N261">
            <v>0.21460242000000002</v>
          </cell>
          <cell r="O261">
            <v>0.21460242000000002</v>
          </cell>
          <cell r="P261">
            <v>0.21460242000000002</v>
          </cell>
          <cell r="Q261">
            <v>0.21460242000000002</v>
          </cell>
          <cell r="R261">
            <v>0.21460242000000002</v>
          </cell>
          <cell r="S261">
            <v>0.10730160000000001</v>
          </cell>
          <cell r="CG261">
            <v>3.7555427399999992</v>
          </cell>
          <cell r="CH261">
            <v>3.1117354799999997</v>
          </cell>
        </row>
        <row r="262">
          <cell r="A262" t="str">
            <v>ICE/BANADE</v>
          </cell>
          <cell r="B262">
            <v>1.8537615600000001</v>
          </cell>
          <cell r="C262">
            <v>0.92688099000000002</v>
          </cell>
          <cell r="CG262">
            <v>2.78064255</v>
          </cell>
          <cell r="CH262">
            <v>0</v>
          </cell>
        </row>
        <row r="263">
          <cell r="A263" t="str">
            <v>ICE/BICE</v>
          </cell>
          <cell r="B263">
            <v>1.54197136</v>
          </cell>
          <cell r="C263">
            <v>1.54197136</v>
          </cell>
          <cell r="D263">
            <v>1.54197136</v>
          </cell>
          <cell r="E263">
            <v>1.54197136</v>
          </cell>
          <cell r="F263">
            <v>1.54197136</v>
          </cell>
          <cell r="G263">
            <v>1.54197136</v>
          </cell>
          <cell r="H263">
            <v>1.54197136</v>
          </cell>
          <cell r="I263">
            <v>1.54197136</v>
          </cell>
          <cell r="J263">
            <v>1.5419716000000001</v>
          </cell>
          <cell r="CG263">
            <v>13.87774248</v>
          </cell>
          <cell r="CH263">
            <v>9.2518284000000008</v>
          </cell>
        </row>
        <row r="264">
          <cell r="A264" t="str">
            <v>ICE/CORTE</v>
          </cell>
          <cell r="B264">
            <v>0.18643915999999999</v>
          </cell>
          <cell r="C264">
            <v>0.18643915999999999</v>
          </cell>
          <cell r="D264">
            <v>0.18643915999999999</v>
          </cell>
          <cell r="E264">
            <v>0.18643915999999999</v>
          </cell>
          <cell r="F264">
            <v>0.18643915999999999</v>
          </cell>
          <cell r="G264">
            <v>0.18643915999999999</v>
          </cell>
          <cell r="H264">
            <v>0.18643915999999999</v>
          </cell>
          <cell r="I264">
            <v>0.18643915999999999</v>
          </cell>
          <cell r="J264">
            <v>0.18643915999999999</v>
          </cell>
          <cell r="K264">
            <v>0.18643915999999999</v>
          </cell>
          <cell r="L264">
            <v>0.18643915999999999</v>
          </cell>
          <cell r="M264">
            <v>0.18643915999999999</v>
          </cell>
          <cell r="N264">
            <v>0.18643915999999999</v>
          </cell>
          <cell r="O264">
            <v>0.18643915999999999</v>
          </cell>
          <cell r="P264">
            <v>0.18643915999999999</v>
          </cell>
          <cell r="Q264">
            <v>0.18643915999999999</v>
          </cell>
          <cell r="R264">
            <v>0.18643915999999999</v>
          </cell>
          <cell r="S264">
            <v>0.18643915999999999</v>
          </cell>
          <cell r="T264">
            <v>0.18643915999999999</v>
          </cell>
          <cell r="U264">
            <v>9.3219800000000005E-2</v>
          </cell>
          <cell r="CG264">
            <v>3.6355638399999992</v>
          </cell>
          <cell r="CH264">
            <v>3.0762463599999994</v>
          </cell>
        </row>
        <row r="265">
          <cell r="A265" t="str">
            <v>ICE/DEFENSA</v>
          </cell>
          <cell r="B265">
            <v>1.4560975600000001</v>
          </cell>
          <cell r="C265">
            <v>1.4560975600000001</v>
          </cell>
          <cell r="D265">
            <v>1.4560975600000001</v>
          </cell>
          <cell r="E265">
            <v>1.4560975600000001</v>
          </cell>
          <cell r="F265">
            <v>1.4560975600000001</v>
          </cell>
          <cell r="G265">
            <v>1.4560975600000001</v>
          </cell>
          <cell r="H265">
            <v>1.4560975600000001</v>
          </cell>
          <cell r="I265">
            <v>1.4560975600000001</v>
          </cell>
          <cell r="J265">
            <v>1.4560975600000001</v>
          </cell>
          <cell r="K265">
            <v>1.4560975600000001</v>
          </cell>
          <cell r="L265">
            <v>1.4560975600000001</v>
          </cell>
          <cell r="M265">
            <v>1.4560975600000001</v>
          </cell>
          <cell r="N265">
            <v>1.4560975600000001</v>
          </cell>
          <cell r="O265">
            <v>1.4560975600000001</v>
          </cell>
          <cell r="P265">
            <v>1.4560975600000001</v>
          </cell>
          <cell r="Q265">
            <v>1.4560975600000001</v>
          </cell>
          <cell r="R265">
            <v>1.4560975600000001</v>
          </cell>
          <cell r="S265">
            <v>1.4560975600000001</v>
          </cell>
          <cell r="T265">
            <v>1.4560975800000002</v>
          </cell>
          <cell r="CG265">
            <v>27.665853660000003</v>
          </cell>
          <cell r="CH265">
            <v>23.297560980000004</v>
          </cell>
        </row>
        <row r="266">
          <cell r="A266" t="str">
            <v>ICE/EDUCACION</v>
          </cell>
          <cell r="B266">
            <v>0.86243745999999999</v>
          </cell>
          <cell r="C266">
            <v>0.86243745999999999</v>
          </cell>
          <cell r="D266">
            <v>0.86243745999999999</v>
          </cell>
          <cell r="E266">
            <v>0.86243745999999999</v>
          </cell>
          <cell r="F266">
            <v>0.86243745999999999</v>
          </cell>
          <cell r="G266">
            <v>0.86243745999999999</v>
          </cell>
          <cell r="H266">
            <v>0.43121894</v>
          </cell>
          <cell r="CG266">
            <v>5.6058436999999994</v>
          </cell>
          <cell r="CH266">
            <v>3.0185313200000001</v>
          </cell>
        </row>
        <row r="267">
          <cell r="A267" t="str">
            <v>ICE/JUSTICIA</v>
          </cell>
          <cell r="B267">
            <v>0.19754817999999999</v>
          </cell>
          <cell r="C267">
            <v>0.19754817999999999</v>
          </cell>
          <cell r="D267">
            <v>0.19754817999999999</v>
          </cell>
          <cell r="E267">
            <v>0.19754817999999999</v>
          </cell>
          <cell r="F267">
            <v>0.19754817999999999</v>
          </cell>
          <cell r="G267">
            <v>0.19754817999999999</v>
          </cell>
          <cell r="H267">
            <v>0.19754817999999999</v>
          </cell>
          <cell r="I267">
            <v>0.19754817999999999</v>
          </cell>
          <cell r="J267">
            <v>0.19754817999999999</v>
          </cell>
          <cell r="K267">
            <v>0.19754817999999999</v>
          </cell>
          <cell r="L267">
            <v>0.19754817999999999</v>
          </cell>
          <cell r="M267">
            <v>0.19754817999999999</v>
          </cell>
          <cell r="N267">
            <v>0.19754817999999999</v>
          </cell>
          <cell r="O267">
            <v>0.19754817999999999</v>
          </cell>
          <cell r="P267">
            <v>0.19754817999999999</v>
          </cell>
          <cell r="Q267">
            <v>0.19754817999999999</v>
          </cell>
          <cell r="CG267">
            <v>3.1607708800000007</v>
          </cell>
          <cell r="CH267">
            <v>2.5681263400000005</v>
          </cell>
        </row>
        <row r="268">
          <cell r="A268" t="str">
            <v>ICE/MCBA</v>
          </cell>
          <cell r="B268">
            <v>0.70790518000000013</v>
          </cell>
          <cell r="C268">
            <v>0.70790518000000013</v>
          </cell>
          <cell r="D268">
            <v>0.70790518000000013</v>
          </cell>
          <cell r="E268">
            <v>0.70790518000000013</v>
          </cell>
          <cell r="F268">
            <v>0.70790518000000013</v>
          </cell>
          <cell r="G268">
            <v>0.70790518000000013</v>
          </cell>
          <cell r="H268">
            <v>0.70790518000000013</v>
          </cell>
          <cell r="I268">
            <v>0.70790518000000013</v>
          </cell>
          <cell r="J268">
            <v>0.70790518000000013</v>
          </cell>
          <cell r="K268">
            <v>0.70790518000000013</v>
          </cell>
          <cell r="L268">
            <v>0.70790518000000013</v>
          </cell>
          <cell r="M268">
            <v>0.70790518000000013</v>
          </cell>
          <cell r="N268">
            <v>0.70790518000000013</v>
          </cell>
          <cell r="O268">
            <v>0.70790518000000013</v>
          </cell>
          <cell r="P268">
            <v>0.70790518000000013</v>
          </cell>
          <cell r="Q268">
            <v>0.70790518000000013</v>
          </cell>
          <cell r="R268">
            <v>6.6975999999999994E-2</v>
          </cell>
          <cell r="CG268">
            <v>11.393458880000006</v>
          </cell>
          <cell r="CH268">
            <v>9.2697433400000033</v>
          </cell>
        </row>
        <row r="269">
          <cell r="A269" t="str">
            <v>ICE/PREFEC</v>
          </cell>
          <cell r="B269">
            <v>0.13360796</v>
          </cell>
          <cell r="C269">
            <v>0.13360796</v>
          </cell>
          <cell r="D269">
            <v>0.13360796</v>
          </cell>
          <cell r="E269">
            <v>0.13360796</v>
          </cell>
          <cell r="F269">
            <v>0.13360796</v>
          </cell>
          <cell r="G269">
            <v>0.13360796</v>
          </cell>
          <cell r="H269">
            <v>0.13360796</v>
          </cell>
          <cell r="I269">
            <v>0.13360796</v>
          </cell>
          <cell r="J269">
            <v>0.13360796</v>
          </cell>
          <cell r="K269">
            <v>0.13360796</v>
          </cell>
          <cell r="L269">
            <v>0.13360796</v>
          </cell>
          <cell r="M269">
            <v>0.13360796</v>
          </cell>
          <cell r="N269">
            <v>0.13360796</v>
          </cell>
          <cell r="O269">
            <v>0.13360796</v>
          </cell>
          <cell r="P269">
            <v>0.13360796</v>
          </cell>
          <cell r="Q269">
            <v>0.13360796</v>
          </cell>
          <cell r="R269">
            <v>0.13360796</v>
          </cell>
          <cell r="S269">
            <v>0.13360796</v>
          </cell>
          <cell r="T269">
            <v>0.13360828</v>
          </cell>
          <cell r="CG269">
            <v>2.5385515599999997</v>
          </cell>
          <cell r="CH269">
            <v>2.1377276799999998</v>
          </cell>
        </row>
        <row r="270">
          <cell r="A270" t="str">
            <v>ICE/PRES</v>
          </cell>
          <cell r="B270">
            <v>3.0466340000000001E-2</v>
          </cell>
          <cell r="C270">
            <v>3.0466340000000001E-2</v>
          </cell>
          <cell r="D270">
            <v>3.0466340000000001E-2</v>
          </cell>
          <cell r="E270">
            <v>3.0466340000000001E-2</v>
          </cell>
          <cell r="F270">
            <v>3.0466340000000001E-2</v>
          </cell>
          <cell r="G270">
            <v>3.0466340000000001E-2</v>
          </cell>
          <cell r="H270">
            <v>3.0466340000000001E-2</v>
          </cell>
          <cell r="I270">
            <v>3.0466340000000001E-2</v>
          </cell>
          <cell r="J270">
            <v>3.0466340000000001E-2</v>
          </cell>
          <cell r="K270">
            <v>3.0466340000000001E-2</v>
          </cell>
          <cell r="L270">
            <v>3.0466340000000001E-2</v>
          </cell>
          <cell r="M270">
            <v>3.0466340000000001E-2</v>
          </cell>
          <cell r="N270">
            <v>3.0466340000000001E-2</v>
          </cell>
          <cell r="O270">
            <v>3.0466340000000001E-2</v>
          </cell>
          <cell r="P270">
            <v>3.0466340000000001E-2</v>
          </cell>
          <cell r="Q270">
            <v>3.0466340000000001E-2</v>
          </cell>
          <cell r="R270">
            <v>3.0466340000000001E-2</v>
          </cell>
          <cell r="S270">
            <v>1.5233200000000001E-2</v>
          </cell>
          <cell r="CG270">
            <v>0.5331609799999999</v>
          </cell>
          <cell r="CH270">
            <v>0.44176195999999995</v>
          </cell>
        </row>
        <row r="271">
          <cell r="A271" t="str">
            <v>ICE/PROVCB</v>
          </cell>
          <cell r="B271">
            <v>1.2473036200000001</v>
          </cell>
          <cell r="C271">
            <v>1.2473036200000001</v>
          </cell>
          <cell r="D271">
            <v>1.2473036200000001</v>
          </cell>
          <cell r="E271">
            <v>1.2473036200000001</v>
          </cell>
          <cell r="F271">
            <v>1.2473036200000001</v>
          </cell>
          <cell r="G271">
            <v>1.2473036200000001</v>
          </cell>
          <cell r="H271">
            <v>1.2473036200000001</v>
          </cell>
          <cell r="I271">
            <v>1.2473036200000001</v>
          </cell>
          <cell r="J271">
            <v>1.2473036200000001</v>
          </cell>
          <cell r="K271">
            <v>1.2473036200000001</v>
          </cell>
          <cell r="L271">
            <v>1.2473036200000001</v>
          </cell>
          <cell r="M271">
            <v>1.2473036200000001</v>
          </cell>
          <cell r="N271">
            <v>1.2473036200000001</v>
          </cell>
          <cell r="O271">
            <v>1.2473036200000001</v>
          </cell>
          <cell r="P271">
            <v>1.2473036200000001</v>
          </cell>
          <cell r="Q271">
            <v>1.2473036200000001</v>
          </cell>
          <cell r="R271">
            <v>1.2473036200000001</v>
          </cell>
          <cell r="S271">
            <v>1.2473036200000001</v>
          </cell>
          <cell r="T271">
            <v>1.2473037599999999</v>
          </cell>
          <cell r="CG271">
            <v>23.698768920000003</v>
          </cell>
          <cell r="CH271">
            <v>19.956858060000002</v>
          </cell>
        </row>
        <row r="272">
          <cell r="A272" t="str">
            <v>ICE/SALUD</v>
          </cell>
          <cell r="B272">
            <v>4.6871713399999999</v>
          </cell>
          <cell r="C272">
            <v>4.6871713399999999</v>
          </cell>
          <cell r="D272">
            <v>4.6871713399999999</v>
          </cell>
          <cell r="E272">
            <v>4.6871713399999999</v>
          </cell>
          <cell r="F272">
            <v>4.6871713399999999</v>
          </cell>
          <cell r="G272">
            <v>4.6871713399999999</v>
          </cell>
          <cell r="H272">
            <v>4.6871713399999999</v>
          </cell>
          <cell r="I272">
            <v>4.6871713399999999</v>
          </cell>
          <cell r="J272">
            <v>4.6871713399999999</v>
          </cell>
          <cell r="K272">
            <v>4.6871713399999999</v>
          </cell>
          <cell r="L272">
            <v>4.6871713399999999</v>
          </cell>
          <cell r="M272">
            <v>4.6871713399999999</v>
          </cell>
          <cell r="N272">
            <v>4.6871713399999999</v>
          </cell>
          <cell r="O272">
            <v>4.6871713399999999</v>
          </cell>
          <cell r="P272">
            <v>4.6871713399999999</v>
          </cell>
          <cell r="Q272">
            <v>4.6871713399999999</v>
          </cell>
          <cell r="R272">
            <v>4.6871713399999999</v>
          </cell>
          <cell r="S272">
            <v>4.6871713399999999</v>
          </cell>
          <cell r="T272">
            <v>4.6871718699999994</v>
          </cell>
          <cell r="CG272">
            <v>89.056255990000025</v>
          </cell>
          <cell r="CH272">
            <v>74.994741970000007</v>
          </cell>
        </row>
        <row r="273">
          <cell r="A273" t="str">
            <v>ICE/SALUDPBA</v>
          </cell>
          <cell r="B273">
            <v>1.2892936399999999</v>
          </cell>
          <cell r="C273">
            <v>1.2892936399999999</v>
          </cell>
          <cell r="D273">
            <v>1.2892936399999999</v>
          </cell>
          <cell r="E273">
            <v>1.2892936399999999</v>
          </cell>
          <cell r="F273">
            <v>1.2892936399999999</v>
          </cell>
          <cell r="G273">
            <v>1.2892936399999999</v>
          </cell>
          <cell r="H273">
            <v>1.2892936399999999</v>
          </cell>
          <cell r="I273">
            <v>1.2892936399999999</v>
          </cell>
          <cell r="J273">
            <v>1.2892936399999999</v>
          </cell>
          <cell r="K273">
            <v>1.2892936399999999</v>
          </cell>
          <cell r="L273">
            <v>1.2892936399999999</v>
          </cell>
          <cell r="M273">
            <v>1.2892936399999999</v>
          </cell>
          <cell r="N273">
            <v>1.2892936399999999</v>
          </cell>
          <cell r="O273">
            <v>1.2892936399999999</v>
          </cell>
          <cell r="P273">
            <v>1.2892936399999999</v>
          </cell>
          <cell r="Q273">
            <v>1.2892940199999998</v>
          </cell>
          <cell r="CG273">
            <v>20.628698620000002</v>
          </cell>
          <cell r="CH273">
            <v>16.760817700000004</v>
          </cell>
        </row>
        <row r="274">
          <cell r="A274" t="str">
            <v>ICE/VIALIDAD</v>
          </cell>
          <cell r="B274">
            <v>0.24259994000000001</v>
          </cell>
          <cell r="C274">
            <v>0.24259994000000001</v>
          </cell>
          <cell r="D274">
            <v>0.24259994000000001</v>
          </cell>
          <cell r="E274">
            <v>0.24259994000000001</v>
          </cell>
          <cell r="F274">
            <v>0.24259994000000001</v>
          </cell>
          <cell r="G274">
            <v>0.24259994000000001</v>
          </cell>
          <cell r="H274">
            <v>0.24259994000000001</v>
          </cell>
          <cell r="I274">
            <v>0.24259994000000001</v>
          </cell>
          <cell r="J274">
            <v>0.24259994000000001</v>
          </cell>
          <cell r="K274">
            <v>0.24259994000000001</v>
          </cell>
          <cell r="L274">
            <v>0.24259994000000001</v>
          </cell>
          <cell r="M274">
            <v>0.24259994000000001</v>
          </cell>
          <cell r="N274">
            <v>0.24259994000000001</v>
          </cell>
          <cell r="O274">
            <v>0.24259994000000001</v>
          </cell>
          <cell r="P274">
            <v>0.24259994000000001</v>
          </cell>
          <cell r="Q274">
            <v>0.24259994000000001</v>
          </cell>
          <cell r="R274">
            <v>0.24259994000000001</v>
          </cell>
          <cell r="S274">
            <v>0.1213002</v>
          </cell>
          <cell r="CG274">
            <v>4.2454991799999995</v>
          </cell>
          <cell r="CH274">
            <v>3.5176993599999995</v>
          </cell>
        </row>
        <row r="275">
          <cell r="A275" t="str">
            <v>ICO/CBA</v>
          </cell>
          <cell r="B275">
            <v>2.5037054801105603</v>
          </cell>
          <cell r="C275">
            <v>5.0074109602211205</v>
          </cell>
          <cell r="D275">
            <v>5.0074109602211205</v>
          </cell>
          <cell r="E275">
            <v>5.0074109602211205</v>
          </cell>
          <cell r="F275">
            <v>5.0074109602211205</v>
          </cell>
          <cell r="G275">
            <v>5.0074109602211205</v>
          </cell>
          <cell r="H275">
            <v>2.50370552818171</v>
          </cell>
          <cell r="CG275">
            <v>30.044465809397877</v>
          </cell>
          <cell r="CH275">
            <v>17.525938408845072</v>
          </cell>
        </row>
        <row r="276">
          <cell r="A276" t="str">
            <v>ICO/SALUD</v>
          </cell>
          <cell r="B276">
            <v>2.1785096983535603</v>
          </cell>
          <cell r="C276">
            <v>4.3570193967071207</v>
          </cell>
          <cell r="D276">
            <v>4.3570193967071207</v>
          </cell>
          <cell r="E276">
            <v>4.3570193967071207</v>
          </cell>
          <cell r="F276">
            <v>4.3570193967071207</v>
          </cell>
          <cell r="G276">
            <v>4.3570193967071207</v>
          </cell>
          <cell r="H276">
            <v>2.1785097344069202</v>
          </cell>
          <cell r="CG276">
            <v>26.14211641629608</v>
          </cell>
          <cell r="CH276">
            <v>15.249567924528282</v>
          </cell>
        </row>
        <row r="277">
          <cell r="A277" t="str">
            <v>IRB/RELEXT</v>
          </cell>
          <cell r="B277">
            <v>1.6621547890878503E-2</v>
          </cell>
          <cell r="C277">
            <v>1.7981132075471702E-2</v>
          </cell>
          <cell r="D277">
            <v>1.9451892801346002E-2</v>
          </cell>
          <cell r="E277">
            <v>2.1042939550534788E-2</v>
          </cell>
          <cell r="F277">
            <v>2.2764211032327848E-2</v>
          </cell>
          <cell r="G277">
            <v>2.4626210791972119E-2</v>
          </cell>
          <cell r="H277">
            <v>2.6640523975483728E-2</v>
          </cell>
          <cell r="I277">
            <v>2.8819613027280377E-2</v>
          </cell>
          <cell r="J277">
            <v>3.1176901814685739E-2</v>
          </cell>
          <cell r="K277">
            <v>7.8140127388535031E-3</v>
          </cell>
          <cell r="CG277">
            <v>0.21693898569883432</v>
          </cell>
          <cell r="CH277">
            <v>0.16288441293113812</v>
          </cell>
        </row>
        <row r="278">
          <cell r="A278" t="str">
            <v>ISTBSP/SALUD</v>
          </cell>
          <cell r="B278">
            <v>0.86759565999999999</v>
          </cell>
          <cell r="CG278">
            <v>0.86759565999999999</v>
          </cell>
          <cell r="CH278">
            <v>0</v>
          </cell>
        </row>
        <row r="279">
          <cell r="A279" t="str">
            <v>JBIC/HIDRONOR</v>
          </cell>
          <cell r="B279">
            <v>7.6165418832026806</v>
          </cell>
          <cell r="C279">
            <v>7.6157355236501401</v>
          </cell>
          <cell r="CG279">
            <v>15.23227740685282</v>
          </cell>
          <cell r="CH279">
            <v>0</v>
          </cell>
        </row>
        <row r="280">
          <cell r="A280" t="str">
            <v>JBIC/PROV</v>
          </cell>
          <cell r="B280">
            <v>2.7610546463489798</v>
          </cell>
          <cell r="C280">
            <v>2.7610546463489798</v>
          </cell>
          <cell r="D280">
            <v>2.7610546463489798</v>
          </cell>
          <cell r="E280">
            <v>2.7610546463489798</v>
          </cell>
          <cell r="F280">
            <v>2.7610546463489798</v>
          </cell>
          <cell r="G280">
            <v>1.37861900819167</v>
          </cell>
          <cell r="CG280">
            <v>15.183892239936569</v>
          </cell>
          <cell r="CH280">
            <v>6.9007283008896296</v>
          </cell>
        </row>
        <row r="281">
          <cell r="A281" t="str">
            <v>JBIC/PROVBA</v>
          </cell>
          <cell r="B281">
            <v>2.2067294988108799</v>
          </cell>
          <cell r="C281">
            <v>2.2067294988108799</v>
          </cell>
          <cell r="D281">
            <v>2.2067294988108799</v>
          </cell>
          <cell r="E281">
            <v>2.2067294988108799</v>
          </cell>
          <cell r="F281">
            <v>2.2067294988108799</v>
          </cell>
          <cell r="G281">
            <v>2.2067294988108799</v>
          </cell>
          <cell r="H281">
            <v>2.2067294988108799</v>
          </cell>
          <cell r="I281">
            <v>2.2067294988108799</v>
          </cell>
          <cell r="J281">
            <v>2.2067294988108799</v>
          </cell>
          <cell r="K281">
            <v>2.2067294988108799</v>
          </cell>
          <cell r="L281">
            <v>2.2067294988108799</v>
          </cell>
          <cell r="M281">
            <v>2.2067294988108799</v>
          </cell>
          <cell r="N281">
            <v>2.2067294988108799</v>
          </cell>
          <cell r="O281">
            <v>1.1033647494054399</v>
          </cell>
          <cell r="CG281">
            <v>29.790848233946878</v>
          </cell>
          <cell r="CH281">
            <v>23.170659737514239</v>
          </cell>
        </row>
        <row r="282">
          <cell r="A282" t="str">
            <v>JBIC/TESORO</v>
          </cell>
          <cell r="B282">
            <v>42.802959570157675</v>
          </cell>
          <cell r="C282">
            <v>29.006614991632176</v>
          </cell>
          <cell r="D282">
            <v>15.210596318153799</v>
          </cell>
          <cell r="CG282">
            <v>87.020170879943649</v>
          </cell>
          <cell r="CH282">
            <v>0</v>
          </cell>
        </row>
        <row r="283">
          <cell r="A283" t="str">
            <v>KFW/CONEA</v>
          </cell>
          <cell r="B283">
            <v>44.771701069582988</v>
          </cell>
          <cell r="C283">
            <v>19.573734647277963</v>
          </cell>
          <cell r="D283">
            <v>19.573734467011164</v>
          </cell>
          <cell r="E283">
            <v>7.9041216440331654</v>
          </cell>
          <cell r="F283">
            <v>21.709594700156181</v>
          </cell>
          <cell r="CG283">
            <v>113.53288652806145</v>
          </cell>
          <cell r="CH283">
            <v>29.613716344189346</v>
          </cell>
        </row>
        <row r="284">
          <cell r="A284" t="str">
            <v>KFW/INTI</v>
          </cell>
          <cell r="B284">
            <v>0.56850698233385444</v>
          </cell>
          <cell r="C284">
            <v>0.56850698233385444</v>
          </cell>
          <cell r="D284">
            <v>0.56850698233385444</v>
          </cell>
          <cell r="E284">
            <v>0.56850698233385444</v>
          </cell>
          <cell r="F284">
            <v>0.56850698233385444</v>
          </cell>
          <cell r="G284">
            <v>0.56850698233385444</v>
          </cell>
          <cell r="H284">
            <v>0.56850698233385444</v>
          </cell>
          <cell r="I284">
            <v>0.56850698233385444</v>
          </cell>
          <cell r="J284">
            <v>0.56850698233385444</v>
          </cell>
          <cell r="K284">
            <v>0.56850698233385444</v>
          </cell>
          <cell r="L284">
            <v>0.56937014781877215</v>
          </cell>
          <cell r="CG284">
            <v>6.2544399711573169</v>
          </cell>
          <cell r="CH284">
            <v>4.5489190241557536</v>
          </cell>
        </row>
        <row r="285">
          <cell r="A285" t="str">
            <v>KFW/NASA</v>
          </cell>
          <cell r="B285">
            <v>0.53056291311140502</v>
          </cell>
          <cell r="CG285">
            <v>0.53056291311140502</v>
          </cell>
          <cell r="CH285">
            <v>0</v>
          </cell>
        </row>
        <row r="286">
          <cell r="A286" t="str">
            <v>KFW/YACYRETA</v>
          </cell>
          <cell r="B286">
            <v>0.68236613387814005</v>
          </cell>
          <cell r="C286">
            <v>0.68236613387814005</v>
          </cell>
          <cell r="D286">
            <v>0.68236613387814005</v>
          </cell>
          <cell r="E286">
            <v>0.68236613387814005</v>
          </cell>
          <cell r="F286">
            <v>0.68236613387814005</v>
          </cell>
          <cell r="G286">
            <v>0.68236613387814005</v>
          </cell>
          <cell r="H286">
            <v>0.34118306693907002</v>
          </cell>
          <cell r="CG286">
            <v>4.4353798702079104</v>
          </cell>
          <cell r="CH286">
            <v>2.3882814685734899</v>
          </cell>
        </row>
        <row r="287">
          <cell r="A287" t="str">
            <v>MEDIO/BANADE</v>
          </cell>
          <cell r="B287">
            <v>15.76582249729598</v>
          </cell>
          <cell r="C287">
            <v>11.041882934743407</v>
          </cell>
          <cell r="D287">
            <v>3.9839399471217325</v>
          </cell>
          <cell r="CG287">
            <v>30.791645379161121</v>
          </cell>
          <cell r="CH287">
            <v>0</v>
          </cell>
        </row>
        <row r="288">
          <cell r="A288" t="str">
            <v>MEDIO/BCRA</v>
          </cell>
          <cell r="B288">
            <v>5.7153230399999995</v>
          </cell>
          <cell r="C288">
            <v>5.7153230399999995</v>
          </cell>
          <cell r="D288">
            <v>4.3400552299999999</v>
          </cell>
          <cell r="E288">
            <v>2.9146494999999994</v>
          </cell>
          <cell r="F288">
            <v>2.8382122799999996</v>
          </cell>
          <cell r="G288">
            <v>1.4191064799999999</v>
          </cell>
          <cell r="CG288">
            <v>22.94266957</v>
          </cell>
          <cell r="CH288">
            <v>7.171968259999999</v>
          </cell>
        </row>
        <row r="289">
          <cell r="A289" t="str">
            <v>MEDIO/HIDRONOR</v>
          </cell>
          <cell r="B289">
            <v>0.13020776348996521</v>
          </cell>
          <cell r="C289">
            <v>0.13020776348996521</v>
          </cell>
          <cell r="D289">
            <v>0.13020776348996521</v>
          </cell>
          <cell r="E289">
            <v>0.13020776348996521</v>
          </cell>
          <cell r="F289">
            <v>0.1302078115611105</v>
          </cell>
          <cell r="CG289">
            <v>0.65103886552097134</v>
          </cell>
          <cell r="CH289">
            <v>0.26041557505107571</v>
          </cell>
        </row>
        <row r="290">
          <cell r="A290" t="str">
            <v>MEDIO/JUSTICIA</v>
          </cell>
          <cell r="B290">
            <v>0.11332410000000001</v>
          </cell>
          <cell r="C290">
            <v>0.11332410000000001</v>
          </cell>
          <cell r="D290">
            <v>0.11332410000000001</v>
          </cell>
          <cell r="E290">
            <v>0.11332410000000001</v>
          </cell>
          <cell r="F290">
            <v>0.11332410000000001</v>
          </cell>
          <cell r="G290">
            <v>6.2328250000000002E-2</v>
          </cell>
          <cell r="H290">
            <v>1.1332599999999998E-2</v>
          </cell>
          <cell r="CG290">
            <v>0.64028135000000008</v>
          </cell>
          <cell r="CH290">
            <v>0.30030905000000008</v>
          </cell>
        </row>
        <row r="291">
          <cell r="A291" t="str">
            <v>MEDIO/NASA</v>
          </cell>
          <cell r="B291">
            <v>0.47971145295036599</v>
          </cell>
          <cell r="C291">
            <v>0.47971145295036599</v>
          </cell>
          <cell r="D291">
            <v>0.47971145295036599</v>
          </cell>
          <cell r="E291">
            <v>0.47971145295036599</v>
          </cell>
          <cell r="F291">
            <v>0.47971145295036599</v>
          </cell>
          <cell r="G291">
            <v>0.47971145295036599</v>
          </cell>
          <cell r="H291">
            <v>0.47971145295036599</v>
          </cell>
          <cell r="I291">
            <v>0.47971145295036599</v>
          </cell>
          <cell r="J291">
            <v>0.239855810599688</v>
          </cell>
          <cell r="CG291">
            <v>4.0775474342026161</v>
          </cell>
          <cell r="CH291">
            <v>2.6384130753515183</v>
          </cell>
        </row>
        <row r="292">
          <cell r="A292" t="str">
            <v>MEDIO/PROVBA</v>
          </cell>
          <cell r="B292">
            <v>0.94791092416776801</v>
          </cell>
          <cell r="C292">
            <v>0.94791092416776801</v>
          </cell>
          <cell r="D292">
            <v>0.94791092416776801</v>
          </cell>
          <cell r="E292">
            <v>0.94791092416776801</v>
          </cell>
          <cell r="F292">
            <v>0.94791102031005903</v>
          </cell>
          <cell r="CG292">
            <v>4.7395547169811314</v>
          </cell>
          <cell r="CH292">
            <v>1.895821944477827</v>
          </cell>
        </row>
        <row r="293">
          <cell r="A293" t="str">
            <v>MEDIO/SALUD</v>
          </cell>
          <cell r="B293">
            <v>1.1491363538036299</v>
          </cell>
          <cell r="C293">
            <v>1.1491363538036299</v>
          </cell>
          <cell r="D293">
            <v>1.1491363538036299</v>
          </cell>
          <cell r="E293">
            <v>1.1491363538036299</v>
          </cell>
          <cell r="F293">
            <v>1.1491363538036299</v>
          </cell>
          <cell r="G293">
            <v>0.57456818891960104</v>
          </cell>
          <cell r="CG293">
            <v>6.3202499579377509</v>
          </cell>
          <cell r="CH293">
            <v>2.8728408965268608</v>
          </cell>
        </row>
        <row r="294">
          <cell r="A294" t="str">
            <v>MEDIO/YACYRETA</v>
          </cell>
          <cell r="B294">
            <v>1.0574106692224492</v>
          </cell>
          <cell r="C294">
            <v>2.015077269222449</v>
          </cell>
          <cell r="D294">
            <v>2.015077269222449</v>
          </cell>
          <cell r="E294">
            <v>2.015077269222449</v>
          </cell>
          <cell r="F294">
            <v>2.015077269222449</v>
          </cell>
          <cell r="G294">
            <v>2.015077269222449</v>
          </cell>
          <cell r="H294">
            <v>1.9784591944718182</v>
          </cell>
          <cell r="I294">
            <v>1.9153331999999998</v>
          </cell>
          <cell r="J294">
            <v>1.9153331999999998</v>
          </cell>
          <cell r="K294">
            <v>1.9153331999999998</v>
          </cell>
          <cell r="L294">
            <v>1.9153331999999998</v>
          </cell>
          <cell r="M294">
            <v>1.9153331999999998</v>
          </cell>
          <cell r="N294">
            <v>1.9153331999999998</v>
          </cell>
          <cell r="O294">
            <v>1.9153331999999998</v>
          </cell>
          <cell r="P294">
            <v>1.9153331999999998</v>
          </cell>
          <cell r="Q294">
            <v>1.9153331999999998</v>
          </cell>
          <cell r="R294">
            <v>1.9153331999999998</v>
          </cell>
          <cell r="S294">
            <v>1.9153331999999998</v>
          </cell>
          <cell r="T294">
            <v>0.95766899999999999</v>
          </cell>
          <cell r="CG294">
            <v>35.137590409806506</v>
          </cell>
          <cell r="CH294">
            <v>30.050025202139157</v>
          </cell>
        </row>
        <row r="295">
          <cell r="A295" t="str">
            <v>OCMO</v>
          </cell>
          <cell r="B295">
            <v>2.7612890879188412</v>
          </cell>
          <cell r="C295">
            <v>2.714354996334241</v>
          </cell>
          <cell r="D295">
            <v>2.6654653179305314</v>
          </cell>
          <cell r="E295">
            <v>2.6165756395268218</v>
          </cell>
          <cell r="F295">
            <v>2.5657303703410199</v>
          </cell>
          <cell r="G295">
            <v>2.5168406919373094</v>
          </cell>
          <cell r="H295">
            <v>2.4699066003527101</v>
          </cell>
          <cell r="CG295">
            <v>18.310162704341476</v>
          </cell>
          <cell r="CH295">
            <v>10.169053302157861</v>
          </cell>
        </row>
        <row r="296">
          <cell r="A296" t="str">
            <v>P BG04/06</v>
          </cell>
          <cell r="B296">
            <v>0</v>
          </cell>
          <cell r="C296">
            <v>0</v>
          </cell>
          <cell r="D296">
            <v>23.329466197775986</v>
          </cell>
          <cell r="E296">
            <v>0</v>
          </cell>
          <cell r="F296">
            <v>2.4221905937404239E-2</v>
          </cell>
          <cell r="CG296">
            <v>23.353688103713392</v>
          </cell>
          <cell r="CH296">
            <v>2.4221905937404239E-2</v>
          </cell>
        </row>
        <row r="297">
          <cell r="A297" t="str">
            <v>P BG05/17</v>
          </cell>
          <cell r="B297">
            <v>0</v>
          </cell>
          <cell r="C297">
            <v>0</v>
          </cell>
          <cell r="D297">
            <v>0</v>
          </cell>
          <cell r="E297">
            <v>0</v>
          </cell>
          <cell r="F297">
            <v>0</v>
          </cell>
          <cell r="G297">
            <v>0</v>
          </cell>
          <cell r="H297">
            <v>0</v>
          </cell>
          <cell r="I297">
            <v>0</v>
          </cell>
          <cell r="J297">
            <v>0</v>
          </cell>
          <cell r="K297">
            <v>0</v>
          </cell>
          <cell r="L297">
            <v>494.49194706652196</v>
          </cell>
          <cell r="CG297">
            <v>494.49194706652196</v>
          </cell>
          <cell r="CH297">
            <v>494.49194706652196</v>
          </cell>
        </row>
        <row r="298">
          <cell r="A298" t="str">
            <v>P BG06/27</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197.29602234294504</v>
          </cell>
          <cell r="CG298">
            <v>197.29602234294504</v>
          </cell>
          <cell r="CH298">
            <v>197.29602234294504</v>
          </cell>
        </row>
        <row r="299">
          <cell r="A299" t="str">
            <v>P BG07/05</v>
          </cell>
          <cell r="B299">
            <v>0</v>
          </cell>
          <cell r="C299">
            <v>8.0921020524466361</v>
          </cell>
          <cell r="CG299">
            <v>8.0921020524466361</v>
          </cell>
          <cell r="CH299">
            <v>0</v>
          </cell>
        </row>
        <row r="300">
          <cell r="A300" t="str">
            <v>P BG08/19</v>
          </cell>
          <cell r="B300">
            <v>0</v>
          </cell>
          <cell r="C300">
            <v>0</v>
          </cell>
          <cell r="D300">
            <v>0</v>
          </cell>
          <cell r="E300">
            <v>0</v>
          </cell>
          <cell r="F300">
            <v>0</v>
          </cell>
          <cell r="G300">
            <v>0</v>
          </cell>
          <cell r="H300">
            <v>0</v>
          </cell>
          <cell r="I300">
            <v>0</v>
          </cell>
          <cell r="J300">
            <v>0</v>
          </cell>
          <cell r="K300">
            <v>0</v>
          </cell>
          <cell r="L300">
            <v>0</v>
          </cell>
          <cell r="M300">
            <v>0</v>
          </cell>
          <cell r="N300">
            <v>25.016012715031501</v>
          </cell>
          <cell r="CG300">
            <v>25.016012715031501</v>
          </cell>
          <cell r="CH300">
            <v>25.016012715031501</v>
          </cell>
        </row>
        <row r="301">
          <cell r="A301" t="str">
            <v>P BG09/09</v>
          </cell>
          <cell r="B301">
            <v>0</v>
          </cell>
          <cell r="C301">
            <v>0</v>
          </cell>
          <cell r="D301">
            <v>0</v>
          </cell>
          <cell r="E301">
            <v>0</v>
          </cell>
          <cell r="F301">
            <v>0</v>
          </cell>
          <cell r="G301">
            <v>181.0058603809353</v>
          </cell>
          <cell r="CG301">
            <v>181.0058603809353</v>
          </cell>
          <cell r="CH301">
            <v>181.0058603809353</v>
          </cell>
        </row>
        <row r="302">
          <cell r="A302" t="str">
            <v>P BG10/20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30.8523138837262</v>
          </cell>
          <cell r="CG302">
            <v>30.8523138837262</v>
          </cell>
          <cell r="CH302">
            <v>30.8523138837262</v>
          </cell>
        </row>
        <row r="303">
          <cell r="A303" t="str">
            <v>P BG11/10</v>
          </cell>
          <cell r="B303">
            <v>0</v>
          </cell>
          <cell r="C303">
            <v>0</v>
          </cell>
          <cell r="D303">
            <v>0</v>
          </cell>
          <cell r="E303">
            <v>0</v>
          </cell>
          <cell r="F303">
            <v>0</v>
          </cell>
          <cell r="G303">
            <v>0</v>
          </cell>
          <cell r="H303">
            <v>73.282461372364196</v>
          </cell>
          <cell r="CG303">
            <v>73.282461372364196</v>
          </cell>
          <cell r="CH303">
            <v>73.282461372364196</v>
          </cell>
        </row>
        <row r="304">
          <cell r="A304" t="str">
            <v>P BG12/15</v>
          </cell>
          <cell r="B304">
            <v>0</v>
          </cell>
          <cell r="C304">
            <v>0</v>
          </cell>
          <cell r="D304">
            <v>0</v>
          </cell>
          <cell r="E304">
            <v>0</v>
          </cell>
          <cell r="F304">
            <v>0</v>
          </cell>
          <cell r="G304">
            <v>0</v>
          </cell>
          <cell r="H304">
            <v>0</v>
          </cell>
          <cell r="I304">
            <v>0</v>
          </cell>
          <cell r="J304">
            <v>160.31553493340374</v>
          </cell>
          <cell r="CG304">
            <v>160.31553493340374</v>
          </cell>
          <cell r="CH304">
            <v>160.31553493340374</v>
          </cell>
        </row>
        <row r="305">
          <cell r="A305" t="str">
            <v>P BG13/30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62.825537264492674</v>
          </cell>
          <cell r="CG305">
            <v>62.825537264492674</v>
          </cell>
          <cell r="CH305">
            <v>62.825537264492674</v>
          </cell>
        </row>
        <row r="306">
          <cell r="A306" t="str">
            <v>P BG14/31</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1.71353666310608</v>
          </cell>
          <cell r="CG306">
            <v>1.71353666310608</v>
          </cell>
          <cell r="CH306">
            <v>1.71353666310608</v>
          </cell>
        </row>
        <row r="307">
          <cell r="A307" t="str">
            <v>P BG15/12</v>
          </cell>
          <cell r="B307">
            <v>0</v>
          </cell>
          <cell r="C307">
            <v>0</v>
          </cell>
          <cell r="D307">
            <v>0</v>
          </cell>
          <cell r="E307">
            <v>0</v>
          </cell>
          <cell r="F307">
            <v>0</v>
          </cell>
          <cell r="G307">
            <v>371.91441607363276</v>
          </cell>
          <cell r="CG307">
            <v>371.91441607363276</v>
          </cell>
          <cell r="CH307">
            <v>371.91441607363276</v>
          </cell>
        </row>
        <row r="308">
          <cell r="A308" t="str">
            <v>P BG16/08$</v>
          </cell>
          <cell r="B308">
            <v>0</v>
          </cell>
          <cell r="C308">
            <v>0</v>
          </cell>
          <cell r="D308">
            <v>0</v>
          </cell>
          <cell r="E308">
            <v>0</v>
          </cell>
          <cell r="F308">
            <v>170.85048594330399</v>
          </cell>
          <cell r="CG308">
            <v>170.85048594330399</v>
          </cell>
          <cell r="CH308">
            <v>170.85048594330399</v>
          </cell>
        </row>
        <row r="309">
          <cell r="A309" t="str">
            <v>P BG17/08</v>
          </cell>
          <cell r="B309">
            <v>0</v>
          </cell>
          <cell r="C309">
            <v>0</v>
          </cell>
          <cell r="D309">
            <v>1718.7507002717693</v>
          </cell>
          <cell r="E309">
            <v>1718.7507002717693</v>
          </cell>
          <cell r="F309">
            <v>1733.6510240583286</v>
          </cell>
          <cell r="CG309">
            <v>5171.1524246018671</v>
          </cell>
          <cell r="CH309">
            <v>3452.4017243300977</v>
          </cell>
        </row>
        <row r="310">
          <cell r="A310" t="str">
            <v>P BG18/18</v>
          </cell>
          <cell r="B310">
            <v>0</v>
          </cell>
          <cell r="C310">
            <v>0</v>
          </cell>
          <cell r="D310">
            <v>0</v>
          </cell>
          <cell r="E310">
            <v>0</v>
          </cell>
          <cell r="F310">
            <v>0</v>
          </cell>
          <cell r="G310">
            <v>0</v>
          </cell>
          <cell r="H310">
            <v>0</v>
          </cell>
          <cell r="I310">
            <v>0</v>
          </cell>
          <cell r="J310">
            <v>0</v>
          </cell>
          <cell r="K310">
            <v>515.23241858800202</v>
          </cell>
          <cell r="L310">
            <v>515.23241858800202</v>
          </cell>
          <cell r="M310">
            <v>257.61620930545598</v>
          </cell>
          <cell r="CG310">
            <v>1288.0810464814599</v>
          </cell>
          <cell r="CH310">
            <v>1288.0810464814599</v>
          </cell>
        </row>
        <row r="311">
          <cell r="A311" t="str">
            <v>P BG19/31</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795.67563842345089</v>
          </cell>
          <cell r="CG311">
            <v>795.67563842345089</v>
          </cell>
          <cell r="CH311">
            <v>795.67563842345089</v>
          </cell>
        </row>
        <row r="312">
          <cell r="A312" t="str">
            <v>P BIHD</v>
          </cell>
          <cell r="B312">
            <v>5.014141749691426E-2</v>
          </cell>
          <cell r="C312">
            <v>5.014141749691426E-2</v>
          </cell>
          <cell r="D312">
            <v>5.014141749691426E-2</v>
          </cell>
          <cell r="E312">
            <v>5.014141749691426E-2</v>
          </cell>
          <cell r="F312">
            <v>4.6103415589659538E-2</v>
          </cell>
          <cell r="CG312">
            <v>0.24666908557731659</v>
          </cell>
          <cell r="CH312">
            <v>9.6244833086573806E-2</v>
          </cell>
        </row>
        <row r="313">
          <cell r="A313" t="str">
            <v>P BP04/E435</v>
          </cell>
          <cell r="B313">
            <v>4.4156158055860208</v>
          </cell>
          <cell r="C313">
            <v>0</v>
          </cell>
          <cell r="D313">
            <v>1.9048417694512798</v>
          </cell>
          <cell r="CG313">
            <v>6.3204575750373007</v>
          </cell>
          <cell r="CH313">
            <v>0</v>
          </cell>
        </row>
        <row r="314">
          <cell r="A314" t="str">
            <v>P BP05/B400 (Hexagon IV)</v>
          </cell>
          <cell r="B314">
            <v>0</v>
          </cell>
          <cell r="C314">
            <v>29.261187996323002</v>
          </cell>
          <cell r="CG314">
            <v>29.261187996323002</v>
          </cell>
          <cell r="CH314">
            <v>0</v>
          </cell>
        </row>
        <row r="315">
          <cell r="A315" t="str">
            <v>P BP06/B450 (Radar III)</v>
          </cell>
          <cell r="B315">
            <v>0</v>
          </cell>
          <cell r="C315">
            <v>0</v>
          </cell>
          <cell r="D315">
            <v>30.772896489906699</v>
          </cell>
          <cell r="CG315">
            <v>30.772896489906699</v>
          </cell>
          <cell r="CH315">
            <v>0</v>
          </cell>
        </row>
        <row r="316">
          <cell r="A316" t="str">
            <v>P BP06/B450 (Radar IV)</v>
          </cell>
          <cell r="B316">
            <v>0</v>
          </cell>
          <cell r="C316">
            <v>0</v>
          </cell>
          <cell r="D316">
            <v>14.693156306111499</v>
          </cell>
          <cell r="CG316">
            <v>14.693156306111499</v>
          </cell>
          <cell r="CH316">
            <v>0</v>
          </cell>
        </row>
        <row r="317">
          <cell r="A317" t="str">
            <v>P BP06/E580</v>
          </cell>
          <cell r="B317">
            <v>0</v>
          </cell>
          <cell r="C317">
            <v>0</v>
          </cell>
          <cell r="D317">
            <v>969.01975510391082</v>
          </cell>
          <cell r="CG317">
            <v>969.01975510391082</v>
          </cell>
          <cell r="CH317">
            <v>0</v>
          </cell>
        </row>
        <row r="318">
          <cell r="A318" t="str">
            <v>P BP07/B450 (Celtic I)</v>
          </cell>
          <cell r="B318">
            <v>0</v>
          </cell>
          <cell r="C318">
            <v>0</v>
          </cell>
          <cell r="D318">
            <v>0</v>
          </cell>
          <cell r="E318">
            <v>11.4358330321627</v>
          </cell>
          <cell r="CG318">
            <v>11.4358330321627</v>
          </cell>
          <cell r="CH318">
            <v>11.4358330321627</v>
          </cell>
        </row>
        <row r="319">
          <cell r="A319" t="str">
            <v>P BP07/B450 (Celtic II)</v>
          </cell>
          <cell r="B319">
            <v>0</v>
          </cell>
          <cell r="C319">
            <v>0</v>
          </cell>
          <cell r="D319">
            <v>0</v>
          </cell>
          <cell r="E319">
            <v>16.985574298453901</v>
          </cell>
          <cell r="CG319">
            <v>16.985574298453901</v>
          </cell>
          <cell r="CH319">
            <v>16.985574298453901</v>
          </cell>
        </row>
        <row r="320">
          <cell r="A320" t="str">
            <v>P BT03</v>
          </cell>
          <cell r="E320">
            <v>0</v>
          </cell>
          <cell r="F320">
            <v>3.3755782275131523</v>
          </cell>
          <cell r="CG320">
            <v>3.3755782275131523</v>
          </cell>
          <cell r="CH320">
            <v>3.3755782275131523</v>
          </cell>
        </row>
        <row r="321">
          <cell r="A321" t="str">
            <v>P BT04</v>
          </cell>
          <cell r="B321">
            <v>620.83813355365032</v>
          </cell>
          <cell r="E321">
            <v>0</v>
          </cell>
          <cell r="F321">
            <v>6.0789305627546794E-2</v>
          </cell>
          <cell r="CG321">
            <v>620.89892285927783</v>
          </cell>
          <cell r="CH321">
            <v>6.0789305627546794E-2</v>
          </cell>
        </row>
        <row r="322">
          <cell r="A322" t="str">
            <v>P BT05</v>
          </cell>
          <cell r="B322">
            <v>0</v>
          </cell>
          <cell r="C322">
            <v>437.92712029737174</v>
          </cell>
          <cell r="E322">
            <v>0</v>
          </cell>
          <cell r="F322">
            <v>1.16523813478506</v>
          </cell>
          <cell r="CG322">
            <v>439.0923584321568</v>
          </cell>
          <cell r="CH322">
            <v>1.16523813478506</v>
          </cell>
        </row>
        <row r="323">
          <cell r="A323" t="str">
            <v>P BT06</v>
          </cell>
          <cell r="B323">
            <v>0</v>
          </cell>
          <cell r="C323">
            <v>0</v>
          </cell>
          <cell r="D323">
            <v>286.1884428725657</v>
          </cell>
          <cell r="E323">
            <v>0</v>
          </cell>
          <cell r="F323">
            <v>0.9787063314556721</v>
          </cell>
          <cell r="CG323">
            <v>287.16714920402137</v>
          </cell>
          <cell r="CH323">
            <v>0.9787063314556721</v>
          </cell>
        </row>
        <row r="324">
          <cell r="A324" t="str">
            <v>P BT2006</v>
          </cell>
          <cell r="B324">
            <v>221.40913326441239</v>
          </cell>
          <cell r="C324">
            <v>221.40913326441239</v>
          </cell>
          <cell r="D324">
            <v>55.352283316103097</v>
          </cell>
          <cell r="CG324">
            <v>498.1705498449279</v>
          </cell>
          <cell r="CH324">
            <v>0</v>
          </cell>
        </row>
        <row r="325">
          <cell r="A325" t="str">
            <v>P BT27</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34.379914763468896</v>
          </cell>
          <cell r="CG325">
            <v>34.379914763468896</v>
          </cell>
          <cell r="CH325">
            <v>34.379914763468896</v>
          </cell>
        </row>
        <row r="326">
          <cell r="A326" t="str">
            <v>P CCAP</v>
          </cell>
          <cell r="M326">
            <v>5.1232597503386375</v>
          </cell>
          <cell r="CG326">
            <v>5.1232597503386375</v>
          </cell>
          <cell r="CH326">
            <v>5.1232597503386375</v>
          </cell>
        </row>
        <row r="327">
          <cell r="A327" t="str">
            <v>P DC$</v>
          </cell>
          <cell r="B327">
            <v>4.0644955463917558</v>
          </cell>
          <cell r="C327">
            <v>4.0644955463917558</v>
          </cell>
          <cell r="D327">
            <v>4.0644955463917558</v>
          </cell>
          <cell r="E327">
            <v>1.036883594501719</v>
          </cell>
          <cell r="CG327">
            <v>13.230370233676986</v>
          </cell>
          <cell r="CH327">
            <v>1.036883594501719</v>
          </cell>
        </row>
        <row r="328">
          <cell r="A328" t="str">
            <v>P EL/ARP-61</v>
          </cell>
          <cell r="B328">
            <v>0</v>
          </cell>
          <cell r="C328">
            <v>0</v>
          </cell>
          <cell r="D328">
            <v>0</v>
          </cell>
          <cell r="E328">
            <v>22.652130604811003</v>
          </cell>
          <cell r="F328">
            <v>0.45964335395188799</v>
          </cell>
          <cell r="CG328">
            <v>23.111773958762889</v>
          </cell>
          <cell r="CH328">
            <v>23.111773958762889</v>
          </cell>
        </row>
        <row r="329">
          <cell r="A329" t="str">
            <v>P EL/USD-79</v>
          </cell>
          <cell r="B329">
            <v>0</v>
          </cell>
          <cell r="C329">
            <v>69.269690274432705</v>
          </cell>
          <cell r="CG329">
            <v>69.269690274432705</v>
          </cell>
          <cell r="CH329">
            <v>0</v>
          </cell>
        </row>
        <row r="330">
          <cell r="A330" t="str">
            <v>P EL/USD-91</v>
          </cell>
          <cell r="B330">
            <v>0</v>
          </cell>
          <cell r="C330">
            <v>4.1127186570177505</v>
          </cell>
          <cell r="CG330">
            <v>4.1127186570177505</v>
          </cell>
          <cell r="CH330">
            <v>0</v>
          </cell>
        </row>
        <row r="331">
          <cell r="A331" t="str">
            <v>P FRB</v>
          </cell>
          <cell r="B331">
            <v>123.48490756687565</v>
          </cell>
          <cell r="C331">
            <v>61.733810019101199</v>
          </cell>
          <cell r="CG331">
            <v>185.21871758597683</v>
          </cell>
          <cell r="CH331">
            <v>0</v>
          </cell>
        </row>
        <row r="332">
          <cell r="A332" t="str">
            <v>P PRE6</v>
          </cell>
          <cell r="B332">
            <v>0</v>
          </cell>
          <cell r="C332">
            <v>0</v>
          </cell>
          <cell r="D332">
            <v>6.4818414401205109</v>
          </cell>
          <cell r="E332">
            <v>7.0710997528587392</v>
          </cell>
          <cell r="F332">
            <v>7.0710997528587392</v>
          </cell>
          <cell r="G332">
            <v>7.0710997528587392</v>
          </cell>
          <cell r="H332">
            <v>0.63458587657828136</v>
          </cell>
          <cell r="CG332">
            <v>28.329726575275011</v>
          </cell>
          <cell r="CH332">
            <v>21.847885135154499</v>
          </cell>
        </row>
        <row r="333">
          <cell r="A333" t="str">
            <v>P PRO1</v>
          </cell>
          <cell r="B333">
            <v>22.983982515463925</v>
          </cell>
          <cell r="C333">
            <v>22.983982515463925</v>
          </cell>
          <cell r="D333">
            <v>22.983982515463925</v>
          </cell>
          <cell r="E333">
            <v>5.8689432783505167</v>
          </cell>
          <cell r="CG333">
            <v>74.820890824742293</v>
          </cell>
          <cell r="CH333">
            <v>5.8689432783505167</v>
          </cell>
        </row>
        <row r="334">
          <cell r="A334" t="str">
            <v>P PRO10</v>
          </cell>
          <cell r="B334">
            <v>2.8097028520044804</v>
          </cell>
          <cell r="C334">
            <v>2.8097028520044804</v>
          </cell>
          <cell r="D334">
            <v>2.8097028520044804</v>
          </cell>
          <cell r="E334">
            <v>1.4048514260022402</v>
          </cell>
          <cell r="CG334">
            <v>9.8339599820156813</v>
          </cell>
          <cell r="CH334">
            <v>1.4048514260022402</v>
          </cell>
        </row>
        <row r="335">
          <cell r="A335" t="str">
            <v>P PRO2</v>
          </cell>
          <cell r="B335">
            <v>17.426618196813759</v>
          </cell>
          <cell r="C335">
            <v>17.426618196813759</v>
          </cell>
          <cell r="D335">
            <v>17.426618196813759</v>
          </cell>
          <cell r="E335">
            <v>3.2824997121935384</v>
          </cell>
          <cell r="CG335">
            <v>55.562354302634816</v>
          </cell>
          <cell r="CH335">
            <v>3.2824997121935384</v>
          </cell>
        </row>
        <row r="336">
          <cell r="A336" t="str">
            <v>P PRO3</v>
          </cell>
          <cell r="B336">
            <v>5.3884206185567031E-2</v>
          </cell>
          <cell r="C336">
            <v>5.3832838487972531E-2</v>
          </cell>
          <cell r="D336">
            <v>5.3884206185567031E-2</v>
          </cell>
          <cell r="E336">
            <v>5.3884206185567031E-2</v>
          </cell>
          <cell r="F336">
            <v>5.3884206185567031E-2</v>
          </cell>
          <cell r="G336">
            <v>5.3884206185567031E-2</v>
          </cell>
          <cell r="H336">
            <v>5.3884206185567031E-2</v>
          </cell>
          <cell r="I336">
            <v>2.8003780068728504E-4</v>
          </cell>
          <cell r="CG336">
            <v>0.37741811340206205</v>
          </cell>
          <cell r="CH336">
            <v>0.2158168625429554</v>
          </cell>
        </row>
        <row r="337">
          <cell r="A337" t="str">
            <v>P PRO4</v>
          </cell>
          <cell r="B337">
            <v>28.562077086310467</v>
          </cell>
          <cell r="C337">
            <v>28.595284824724462</v>
          </cell>
          <cell r="D337">
            <v>28.562077086310467</v>
          </cell>
          <cell r="E337">
            <v>28.562077086310467</v>
          </cell>
          <cell r="F337">
            <v>28.562077086310467</v>
          </cell>
          <cell r="G337">
            <v>28.562077086310467</v>
          </cell>
          <cell r="H337">
            <v>26.036094652527428</v>
          </cell>
          <cell r="CG337">
            <v>197.4417649088042</v>
          </cell>
          <cell r="CH337">
            <v>111.72232591145882</v>
          </cell>
        </row>
        <row r="338">
          <cell r="A338" t="str">
            <v>P PRO5</v>
          </cell>
          <cell r="B338">
            <v>9.2653877800687194</v>
          </cell>
          <cell r="C338">
            <v>9.2653877800687194</v>
          </cell>
          <cell r="D338">
            <v>9.2653877800687194</v>
          </cell>
          <cell r="E338">
            <v>4.6375184329896904</v>
          </cell>
          <cell r="CG338">
            <v>32.433681773195843</v>
          </cell>
          <cell r="CH338">
            <v>4.6375184329896904</v>
          </cell>
        </row>
        <row r="339">
          <cell r="A339" t="str">
            <v>P PRO6</v>
          </cell>
          <cell r="B339">
            <v>44.559437239578074</v>
          </cell>
          <cell r="C339">
            <v>44.559437239578074</v>
          </cell>
          <cell r="D339">
            <v>44.559437239578074</v>
          </cell>
          <cell r="E339">
            <v>21.642337887643791</v>
          </cell>
          <cell r="CG339">
            <v>155.32064960637803</v>
          </cell>
          <cell r="CH339">
            <v>21.642337887643791</v>
          </cell>
        </row>
        <row r="340">
          <cell r="A340" t="str">
            <v>P PRO7</v>
          </cell>
          <cell r="B340">
            <v>0</v>
          </cell>
          <cell r="C340">
            <v>0</v>
          </cell>
          <cell r="D340">
            <v>7.9233529209622025E-2</v>
          </cell>
          <cell r="E340">
            <v>8.6436577319587662E-2</v>
          </cell>
          <cell r="F340">
            <v>8.6436577319587662E-2</v>
          </cell>
          <cell r="G340">
            <v>8.6436577319587662E-2</v>
          </cell>
          <cell r="H340">
            <v>8.6436577319587662E-2</v>
          </cell>
          <cell r="I340">
            <v>8.6436577319587662E-2</v>
          </cell>
          <cell r="J340">
            <v>8.6436577319587662E-2</v>
          </cell>
          <cell r="K340">
            <v>8.6436577319587662E-2</v>
          </cell>
          <cell r="L340">
            <v>8.6436577319587662E-2</v>
          </cell>
          <cell r="M340">
            <v>8.6436577319587662E-2</v>
          </cell>
          <cell r="N340">
            <v>7.20304810996564E-3</v>
          </cell>
          <cell r="CG340">
            <v>0.8643657731958766</v>
          </cell>
          <cell r="CH340">
            <v>0.78513224398625459</v>
          </cell>
        </row>
        <row r="341">
          <cell r="A341" t="str">
            <v>P PRO8</v>
          </cell>
          <cell r="B341">
            <v>0</v>
          </cell>
          <cell r="C341">
            <v>0</v>
          </cell>
          <cell r="D341">
            <v>0.42562354342727376</v>
          </cell>
          <cell r="E341">
            <v>0.46431659282975318</v>
          </cell>
          <cell r="F341">
            <v>0.46431659282975318</v>
          </cell>
          <cell r="G341">
            <v>0.46431659282975318</v>
          </cell>
          <cell r="H341">
            <v>0.46431659282975318</v>
          </cell>
          <cell r="I341">
            <v>0.46431659282975318</v>
          </cell>
          <cell r="J341">
            <v>0.46431659282975318</v>
          </cell>
          <cell r="K341">
            <v>0.46431659282975318</v>
          </cell>
          <cell r="L341">
            <v>0.46431659282975318</v>
          </cell>
          <cell r="M341">
            <v>0.46431659282975318</v>
          </cell>
          <cell r="N341">
            <v>3.0648896169167238E-3</v>
          </cell>
          <cell r="CG341">
            <v>4.6075377685119685</v>
          </cell>
          <cell r="CH341">
            <v>4.1819142250846948</v>
          </cell>
        </row>
        <row r="342">
          <cell r="A342" t="str">
            <v>P PRO9</v>
          </cell>
          <cell r="B342">
            <v>4.8327155189003603</v>
          </cell>
          <cell r="C342">
            <v>4.8327155189003603</v>
          </cell>
          <cell r="D342">
            <v>4.8327155189003603</v>
          </cell>
          <cell r="E342">
            <v>2.41635776632303</v>
          </cell>
          <cell r="CG342">
            <v>16.914504323024111</v>
          </cell>
          <cell r="CH342">
            <v>2.41635776632303</v>
          </cell>
        </row>
        <row r="343">
          <cell r="A343" t="str">
            <v>PAR</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185.047</v>
          </cell>
          <cell r="CG343">
            <v>185.047</v>
          </cell>
          <cell r="CH343">
            <v>185.047</v>
          </cell>
        </row>
        <row r="344">
          <cell r="A344" t="str">
            <v>PAR $+CER</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106.32826507404201</v>
          </cell>
          <cell r="Y344">
            <v>212.65653014808402</v>
          </cell>
          <cell r="Z344">
            <v>212.65653014808402</v>
          </cell>
          <cell r="AA344">
            <v>212.65653014808402</v>
          </cell>
          <cell r="AB344">
            <v>212.65653014808402</v>
          </cell>
          <cell r="AC344">
            <v>212.65653014808402</v>
          </cell>
          <cell r="AD344">
            <v>212.65653014808402</v>
          </cell>
          <cell r="AE344">
            <v>212.65653014808402</v>
          </cell>
          <cell r="AF344">
            <v>212.65653014808402</v>
          </cell>
          <cell r="AG344">
            <v>318.98479522212602</v>
          </cell>
          <cell r="CG344">
            <v>2126.5653014808408</v>
          </cell>
          <cell r="CH344">
            <v>2126.5653014808408</v>
          </cell>
        </row>
        <row r="345">
          <cell r="A345" t="str">
            <v>PAR EUR</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304.80452722028599</v>
          </cell>
          <cell r="Y345">
            <v>609.60905444057198</v>
          </cell>
          <cell r="Z345">
            <v>609.60905444057198</v>
          </cell>
          <cell r="AA345">
            <v>609.60905444057198</v>
          </cell>
          <cell r="AB345">
            <v>609.60905444057198</v>
          </cell>
          <cell r="AC345">
            <v>609.60905444057198</v>
          </cell>
          <cell r="AD345">
            <v>609.60905444057198</v>
          </cell>
          <cell r="AE345">
            <v>609.60905444057198</v>
          </cell>
          <cell r="AF345">
            <v>609.60905444057198</v>
          </cell>
          <cell r="AG345">
            <v>914.41358166085797</v>
          </cell>
          <cell r="CG345">
            <v>6096.0905444057189</v>
          </cell>
          <cell r="CH345">
            <v>6096.0905444057189</v>
          </cell>
        </row>
        <row r="346">
          <cell r="A346" t="str">
            <v>PAR JPY</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9.2653232625737694</v>
          </cell>
          <cell r="Y346">
            <v>18.530646525147539</v>
          </cell>
          <cell r="Z346">
            <v>18.530646525147539</v>
          </cell>
          <cell r="AA346">
            <v>18.530646525147539</v>
          </cell>
          <cell r="AB346">
            <v>18.530646525147539</v>
          </cell>
          <cell r="AC346">
            <v>18.530646525147539</v>
          </cell>
          <cell r="AD346">
            <v>18.530646525147539</v>
          </cell>
          <cell r="AE346">
            <v>18.530646525147539</v>
          </cell>
          <cell r="AF346">
            <v>18.530646525147539</v>
          </cell>
          <cell r="AG346">
            <v>27.795969787721308</v>
          </cell>
          <cell r="CG346">
            <v>185.30646525147543</v>
          </cell>
          <cell r="CH346">
            <v>185.30646525147543</v>
          </cell>
        </row>
        <row r="347">
          <cell r="A347" t="str">
            <v>PAR USD</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327.95723000000004</v>
          </cell>
          <cell r="Y347">
            <v>655.91446000000008</v>
          </cell>
          <cell r="Z347">
            <v>655.91446000000008</v>
          </cell>
          <cell r="AA347">
            <v>655.91446000000008</v>
          </cell>
          <cell r="AB347">
            <v>655.91446000000008</v>
          </cell>
          <cell r="AC347">
            <v>655.91446000000008</v>
          </cell>
          <cell r="AD347">
            <v>655.91446000000008</v>
          </cell>
          <cell r="AE347">
            <v>655.91446000000008</v>
          </cell>
          <cell r="AF347">
            <v>655.91446000000008</v>
          </cell>
          <cell r="AG347">
            <v>983.87169000000006</v>
          </cell>
          <cell r="CG347">
            <v>6559.1446000000005</v>
          </cell>
          <cell r="CH347">
            <v>6559.1446000000005</v>
          </cell>
        </row>
        <row r="348">
          <cell r="A348" t="str">
            <v>PARDM</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55.7837200336498</v>
          </cell>
          <cell r="CG348">
            <v>55.7837200336498</v>
          </cell>
          <cell r="CH348">
            <v>55.7837200336498</v>
          </cell>
        </row>
        <row r="349">
          <cell r="A349" t="str">
            <v>PR12</v>
          </cell>
          <cell r="I349">
            <v>4.2187164232959988</v>
          </cell>
          <cell r="J349">
            <v>5.6249552310613318</v>
          </cell>
          <cell r="K349">
            <v>5.6249552310613318</v>
          </cell>
          <cell r="L349">
            <v>5.6249552310613318</v>
          </cell>
          <cell r="M349">
            <v>5.6249552310613318</v>
          </cell>
          <cell r="N349">
            <v>5.6249552310613318</v>
          </cell>
          <cell r="O349">
            <v>5.6249552310613318</v>
          </cell>
          <cell r="P349">
            <v>5.6249552310613318</v>
          </cell>
          <cell r="Q349">
            <v>5.6249552310613318</v>
          </cell>
          <cell r="R349">
            <v>5.6249552310613318</v>
          </cell>
          <cell r="S349">
            <v>1.632140627103063</v>
          </cell>
          <cell r="CG349">
            <v>56.475454129951054</v>
          </cell>
          <cell r="CH349">
            <v>56.475454129951054</v>
          </cell>
        </row>
        <row r="350">
          <cell r="A350" t="str">
            <v>PR8</v>
          </cell>
          <cell r="C350">
            <v>17.93694095242461</v>
          </cell>
          <cell r="D350">
            <v>23.915921269899481</v>
          </cell>
          <cell r="E350">
            <v>23.915921269899481</v>
          </cell>
          <cell r="F350">
            <v>23.915921269899481</v>
          </cell>
          <cell r="G350">
            <v>23.915921269899481</v>
          </cell>
          <cell r="H350">
            <v>23.915921269899481</v>
          </cell>
          <cell r="I350">
            <v>10.112596329250589</v>
          </cell>
          <cell r="CG350">
            <v>147.62914363117261</v>
          </cell>
          <cell r="CH350">
            <v>105.77628140884852</v>
          </cell>
        </row>
        <row r="351">
          <cell r="A351" t="str">
            <v>PRE5</v>
          </cell>
          <cell r="B351">
            <v>259.66633930124738</v>
          </cell>
          <cell r="C351">
            <v>259.66633930124738</v>
          </cell>
          <cell r="D351">
            <v>259.66633930124738</v>
          </cell>
          <cell r="E351">
            <v>23.303389426497599</v>
          </cell>
          <cell r="CG351">
            <v>802.3024073302397</v>
          </cell>
          <cell r="CH351">
            <v>23.303389426497599</v>
          </cell>
        </row>
        <row r="352">
          <cell r="A352" t="str">
            <v>PRE6</v>
          </cell>
          <cell r="B352">
            <v>2.3311103716282924</v>
          </cell>
          <cell r="C352">
            <v>2.3311103716282924</v>
          </cell>
          <cell r="D352">
            <v>2.3311103716282924</v>
          </cell>
          <cell r="E352">
            <v>0.209202211957284</v>
          </cell>
          <cell r="CG352">
            <v>7.2025333268421612</v>
          </cell>
          <cell r="CH352">
            <v>0.209202211957284</v>
          </cell>
        </row>
        <row r="353">
          <cell r="A353" t="str">
            <v>PRO1</v>
          </cell>
          <cell r="B353">
            <v>0.69812507903779897</v>
          </cell>
          <cell r="CG353">
            <v>0.69812507903779897</v>
          </cell>
          <cell r="CH353">
            <v>0</v>
          </cell>
        </row>
        <row r="354">
          <cell r="A354" t="str">
            <v>PRO10</v>
          </cell>
          <cell r="B354">
            <v>1.195107336853372</v>
          </cell>
          <cell r="CG354">
            <v>1.195107336853372</v>
          </cell>
          <cell r="CH354">
            <v>0</v>
          </cell>
        </row>
        <row r="355">
          <cell r="A355" t="str">
            <v>PRO2</v>
          </cell>
          <cell r="B355">
            <v>3.3484393030186173</v>
          </cell>
          <cell r="CG355">
            <v>3.3484393030186173</v>
          </cell>
          <cell r="CH355">
            <v>0</v>
          </cell>
        </row>
        <row r="356">
          <cell r="A356" t="str">
            <v>PRO3</v>
          </cell>
          <cell r="B356">
            <v>1.2151321649484539</v>
          </cell>
          <cell r="C356">
            <v>1.2151321649484539</v>
          </cell>
          <cell r="D356">
            <v>1.2151321649484539</v>
          </cell>
          <cell r="E356">
            <v>1.2194618384879727</v>
          </cell>
          <cell r="CG356">
            <v>4.8648583333333342</v>
          </cell>
          <cell r="CH356">
            <v>1.2194618384879727</v>
          </cell>
        </row>
        <row r="357">
          <cell r="A357" t="str">
            <v>PRO4</v>
          </cell>
          <cell r="B357">
            <v>43.035259855140232</v>
          </cell>
          <cell r="C357">
            <v>43.035259855140232</v>
          </cell>
          <cell r="D357">
            <v>43.035259855140232</v>
          </cell>
          <cell r="E357">
            <v>42.952672968584061</v>
          </cell>
          <cell r="CG357">
            <v>172.05845253400477</v>
          </cell>
          <cell r="CH357">
            <v>42.952672968584061</v>
          </cell>
        </row>
        <row r="358">
          <cell r="A358" t="str">
            <v>PRO5</v>
          </cell>
          <cell r="B358">
            <v>0.61465021993127178</v>
          </cell>
          <cell r="CG358">
            <v>0.61465021993127178</v>
          </cell>
          <cell r="CH358">
            <v>0</v>
          </cell>
        </row>
        <row r="359">
          <cell r="A359" t="str">
            <v>PRO6</v>
          </cell>
          <cell r="B359">
            <v>7.492741655398742</v>
          </cell>
          <cell r="CG359">
            <v>7.492741655398742</v>
          </cell>
          <cell r="CH359">
            <v>0</v>
          </cell>
        </row>
        <row r="360">
          <cell r="A360" t="str">
            <v>PRO7</v>
          </cell>
          <cell r="B360">
            <v>127.56379189720384</v>
          </cell>
          <cell r="C360">
            <v>127.56379189720384</v>
          </cell>
          <cell r="D360">
            <v>127.56379189720384</v>
          </cell>
          <cell r="E360">
            <v>127.56379189720384</v>
          </cell>
          <cell r="F360">
            <v>108.88276083644377</v>
          </cell>
          <cell r="G360">
            <v>108.88276083644377</v>
          </cell>
          <cell r="H360">
            <v>108.88276083644377</v>
          </cell>
          <cell r="I360">
            <v>108.88276083644377</v>
          </cell>
          <cell r="J360">
            <v>108.88276083644377</v>
          </cell>
          <cell r="K360">
            <v>0.43207444274532114</v>
          </cell>
          <cell r="CG360">
            <v>1055.1010462137797</v>
          </cell>
          <cell r="CH360">
            <v>672.40967052216808</v>
          </cell>
        </row>
        <row r="361">
          <cell r="A361" t="str">
            <v>PRO8</v>
          </cell>
          <cell r="B361">
            <v>0.13165521645622916</v>
          </cell>
          <cell r="C361">
            <v>0.13165521645622916</v>
          </cell>
          <cell r="D361">
            <v>0.13165521645622916</v>
          </cell>
          <cell r="E361">
            <v>0.13165521645622916</v>
          </cell>
          <cell r="F361">
            <v>0.13165521645622916</v>
          </cell>
          <cell r="G361">
            <v>0.13165521645622916</v>
          </cell>
          <cell r="H361">
            <v>0.13165521645622916</v>
          </cell>
          <cell r="I361">
            <v>0.13165521645622916</v>
          </cell>
          <cell r="J361">
            <v>0.13165521645622916</v>
          </cell>
          <cell r="K361">
            <v>5.2243888050447702E-4</v>
          </cell>
          <cell r="CG361">
            <v>1.185419386986567</v>
          </cell>
          <cell r="CH361">
            <v>0.7904537376178794</v>
          </cell>
        </row>
        <row r="362">
          <cell r="A362" t="str">
            <v>PRO9</v>
          </cell>
          <cell r="B362">
            <v>0.7128681030927827</v>
          </cell>
          <cell r="CG362">
            <v>0.7128681030927827</v>
          </cell>
          <cell r="CH362">
            <v>0</v>
          </cell>
        </row>
        <row r="363">
          <cell r="A363" t="str">
            <v>SABA/INTGM</v>
          </cell>
          <cell r="B363">
            <v>0.81604444000000009</v>
          </cell>
          <cell r="C363">
            <v>0.48222741999999996</v>
          </cell>
          <cell r="D363">
            <v>0.28354438000000004</v>
          </cell>
          <cell r="E363">
            <v>9.682781E-2</v>
          </cell>
          <cell r="CG363">
            <v>1.6786440500000002</v>
          </cell>
          <cell r="CH363">
            <v>9.682781E-2</v>
          </cell>
        </row>
        <row r="364">
          <cell r="A364" t="str">
            <v>SGP/TESORO</v>
          </cell>
          <cell r="B364">
            <v>0.7924599200000001</v>
          </cell>
          <cell r="CG364">
            <v>0.7924599200000001</v>
          </cell>
          <cell r="CH364">
            <v>0</v>
          </cell>
        </row>
        <row r="365">
          <cell r="A365" t="str">
            <v>VER 1</v>
          </cell>
          <cell r="B365">
            <v>3.5433064236682901</v>
          </cell>
          <cell r="CG365">
            <v>3.5433064236682901</v>
          </cell>
          <cell r="CH365">
            <v>0</v>
          </cell>
        </row>
        <row r="366">
          <cell r="A366" t="str">
            <v>VER 2</v>
          </cell>
          <cell r="B366">
            <v>2.5123669432090598</v>
          </cell>
          <cell r="CG366">
            <v>2.5123669432090598</v>
          </cell>
          <cell r="CH366">
            <v>0</v>
          </cell>
        </row>
        <row r="367">
          <cell r="A367" t="str">
            <v>WBC/RELEXT</v>
          </cell>
          <cell r="B367">
            <v>3.1404255643685174E-2</v>
          </cell>
          <cell r="C367">
            <v>3.0614124466137906E-2</v>
          </cell>
          <cell r="D367">
            <v>3.4606658023184876E-2</v>
          </cell>
          <cell r="E367">
            <v>3.5059243441122656E-2</v>
          </cell>
          <cell r="F367">
            <v>3.6658549420378259E-2</v>
          </cell>
          <cell r="G367">
            <v>3.8133206223306917E-2</v>
          </cell>
          <cell r="H367">
            <v>4.0311218730933497E-2</v>
          </cell>
          <cell r="I367">
            <v>4.3413888041488727E-2</v>
          </cell>
          <cell r="J367">
            <v>4.5682100366076901E-2</v>
          </cell>
          <cell r="K367">
            <v>0.25238230628432001</v>
          </cell>
          <cell r="CG367">
            <v>0.5882655506406349</v>
          </cell>
          <cell r="CH367">
            <v>0.49164051250762697</v>
          </cell>
        </row>
        <row r="368">
          <cell r="A368" t="str">
            <v>WEST/CONEA</v>
          </cell>
          <cell r="B368">
            <v>44.772459019348624</v>
          </cell>
          <cell r="C368">
            <v>9.9530793894964553</v>
          </cell>
          <cell r="D368">
            <v>9.9530793294075242</v>
          </cell>
          <cell r="E368">
            <v>7.90488054320394</v>
          </cell>
          <cell r="F368">
            <v>21.696404506669886</v>
          </cell>
          <cell r="CG368">
            <v>94.279902788126435</v>
          </cell>
          <cell r="CH368">
            <v>29.601285049873827</v>
          </cell>
        </row>
        <row r="369">
          <cell r="A369" t="str">
            <v>#N/A</v>
          </cell>
          <cell r="B369">
            <v>0.59551147422680384</v>
          </cell>
          <cell r="CG369">
            <v>0.59551147422680384</v>
          </cell>
          <cell r="CH369">
            <v>0</v>
          </cell>
        </row>
        <row r="370">
          <cell r="A370" t="str">
            <v>Total general</v>
          </cell>
          <cell r="B370">
            <v>13576.589699441894</v>
          </cell>
          <cell r="C370">
            <v>9304.7149020689176</v>
          </cell>
          <cell r="D370">
            <v>9148.3112556164815</v>
          </cell>
          <cell r="E370">
            <v>7033.6509740552192</v>
          </cell>
          <cell r="F370">
            <v>7035.610533638227</v>
          </cell>
          <cell r="G370">
            <v>5339.0294857679519</v>
          </cell>
          <cell r="H370">
            <v>2795.5357820722174</v>
          </cell>
          <cell r="I370">
            <v>2768.8401934722133</v>
          </cell>
          <cell r="J370">
            <v>2412.0414328888969</v>
          </cell>
          <cell r="K370">
            <v>2790.5799574999305</v>
          </cell>
          <cell r="L370">
            <v>3596.6546315832688</v>
          </cell>
          <cell r="M370">
            <v>973.96302450081862</v>
          </cell>
          <cell r="N370">
            <v>284.22779520147606</v>
          </cell>
          <cell r="O370">
            <v>290.20976315572619</v>
          </cell>
          <cell r="P370">
            <v>135.67565595924003</v>
          </cell>
          <cell r="Q370">
            <v>58.73123693924002</v>
          </cell>
          <cell r="R370">
            <v>381.32759430334528</v>
          </cell>
          <cell r="S370">
            <v>1350.1463991081453</v>
          </cell>
          <cell r="T370">
            <v>1336.781125691042</v>
          </cell>
          <cell r="U370">
            <v>1442.3049520327331</v>
          </cell>
          <cell r="V370">
            <v>1756.2774642474558</v>
          </cell>
          <cell r="W370">
            <v>1407.5654760688967</v>
          </cell>
          <cell r="X370">
            <v>2072.7229882779438</v>
          </cell>
          <cell r="Y370">
            <v>3066.2098003993378</v>
          </cell>
          <cell r="Z370">
            <v>4331.4952665114024</v>
          </cell>
          <cell r="AA370">
            <v>2818.5351034348455</v>
          </cell>
          <cell r="AB370">
            <v>2818.5387498956707</v>
          </cell>
          <cell r="AC370">
            <v>1499.7397759419823</v>
          </cell>
          <cell r="AD370">
            <v>1499.7397759419823</v>
          </cell>
          <cell r="AE370">
            <v>2503.3313897715843</v>
          </cell>
          <cell r="AF370">
            <v>2503.3313897715843</v>
          </cell>
          <cell r="AG370">
            <v>3251.6867353284861</v>
          </cell>
          <cell r="AH370">
            <v>1006.6206986577807</v>
          </cell>
          <cell r="AI370">
            <v>1006.6206986577807</v>
          </cell>
          <cell r="AJ370">
            <v>1006.6206986577807</v>
          </cell>
          <cell r="AK370">
            <v>1006.6206986577807</v>
          </cell>
          <cell r="AL370">
            <v>1006.6206986577807</v>
          </cell>
          <cell r="AM370">
            <v>1006.6206986577807</v>
          </cell>
          <cell r="AN370">
            <v>1006.6206986577807</v>
          </cell>
          <cell r="AO370">
            <v>3.0290848281786897</v>
          </cell>
          <cell r="AP370">
            <v>3.0290848281786897</v>
          </cell>
          <cell r="AQ370">
            <v>3.0290848281786897</v>
          </cell>
          <cell r="AR370">
            <v>3.0290848281786897</v>
          </cell>
          <cell r="AS370">
            <v>3.1969727297116526</v>
          </cell>
          <cell r="AT370">
            <v>3.0290848281786897</v>
          </cell>
          <cell r="AU370">
            <v>3.0290848281786897</v>
          </cell>
          <cell r="AV370">
            <v>3.0290848281786897</v>
          </cell>
          <cell r="AW370">
            <v>3.0290848281786897</v>
          </cell>
          <cell r="AX370">
            <v>3.0290848281786897</v>
          </cell>
          <cell r="AY370">
            <v>3.0290848281786897</v>
          </cell>
          <cell r="AZ370">
            <v>3.0290848281786897</v>
          </cell>
          <cell r="BA370">
            <v>3.0290848281786897</v>
          </cell>
          <cell r="BB370">
            <v>3.0290848281786897</v>
          </cell>
          <cell r="BC370">
            <v>3.0290848281786897</v>
          </cell>
          <cell r="BD370">
            <v>3.0290848281786897</v>
          </cell>
          <cell r="BE370">
            <v>3.0290848281786897</v>
          </cell>
          <cell r="BF370">
            <v>3.0290848281786897</v>
          </cell>
          <cell r="BG370">
            <v>3.0290848281786897</v>
          </cell>
          <cell r="BH370">
            <v>3.0290848281786897</v>
          </cell>
          <cell r="BI370">
            <v>3.0290848281786897</v>
          </cell>
          <cell r="BJ370">
            <v>3.0290848281786897</v>
          </cell>
          <cell r="BK370">
            <v>3.0290848281786897</v>
          </cell>
          <cell r="BL370">
            <v>3.0290848281786897</v>
          </cell>
          <cell r="BM370">
            <v>3.0290848281786897</v>
          </cell>
          <cell r="BN370">
            <v>3.0290848281786897</v>
          </cell>
          <cell r="BO370">
            <v>3.0290848281786897</v>
          </cell>
          <cell r="BP370">
            <v>3.0290848281786897</v>
          </cell>
          <cell r="BQ370">
            <v>3.0290848281786897</v>
          </cell>
          <cell r="BR370">
            <v>3.0290848281786897</v>
          </cell>
          <cell r="BS370">
            <v>3.0290848281786897</v>
          </cell>
          <cell r="BT370">
            <v>3.0290848281786897</v>
          </cell>
          <cell r="BU370">
            <v>3.0290848281786897</v>
          </cell>
          <cell r="BV370">
            <v>3.0290848281786897</v>
          </cell>
          <cell r="BW370">
            <v>3.0290848281786897</v>
          </cell>
          <cell r="BX370">
            <v>3.0290848281786897</v>
          </cell>
          <cell r="BY370">
            <v>3.0290848281786897</v>
          </cell>
          <cell r="BZ370">
            <v>3.0290848281786897</v>
          </cell>
          <cell r="CA370">
            <v>3.0290848281786897</v>
          </cell>
          <cell r="CB370">
            <v>3.0290848281786897</v>
          </cell>
          <cell r="CC370">
            <v>3.0290848281786897</v>
          </cell>
          <cell r="CD370">
            <v>3.0290848281786897</v>
          </cell>
          <cell r="CE370">
            <v>3.0290848281786897</v>
          </cell>
          <cell r="CF370">
            <v>63.610781408934699</v>
          </cell>
          <cell r="CG370">
            <v>108824.47451811477</v>
          </cell>
          <cell r="CH370">
            <v>76794.858660987185</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2006"/>
      <sheetName val="INT. 2006"/>
      <sheetName val="kap. 2007"/>
      <sheetName val="INT. 2007"/>
      <sheetName val="KAP.2008"/>
      <sheetName val="INT.2008"/>
      <sheetName val="KAP.2009"/>
      <sheetName val="INT.2009"/>
      <sheetName val="KAP. RESTO"/>
      <sheetName val="INT. RESTO"/>
    </sheetNames>
    <sheetDataSet>
      <sheetData sheetId="0"/>
      <sheetData sheetId="1"/>
      <sheetData sheetId="2" refreshError="1">
        <row r="3">
          <cell r="A3" t="str">
            <v>COD. DNCI</v>
          </cell>
          <cell r="B3">
            <v>1</v>
          </cell>
          <cell r="C3">
            <v>2</v>
          </cell>
          <cell r="D3">
            <v>3</v>
          </cell>
          <cell r="E3">
            <v>4</v>
          </cell>
          <cell r="F3">
            <v>5</v>
          </cell>
          <cell r="G3">
            <v>6</v>
          </cell>
          <cell r="H3">
            <v>7</v>
          </cell>
          <cell r="I3">
            <v>8</v>
          </cell>
          <cell r="J3">
            <v>9</v>
          </cell>
          <cell r="K3">
            <v>10</v>
          </cell>
          <cell r="L3">
            <v>11</v>
          </cell>
          <cell r="M3">
            <v>12</v>
          </cell>
          <cell r="N3">
            <v>2007</v>
          </cell>
        </row>
        <row r="4">
          <cell r="A4">
            <v>1</v>
          </cell>
          <cell r="B4">
            <v>2</v>
          </cell>
          <cell r="C4">
            <v>3</v>
          </cell>
          <cell r="D4">
            <v>4</v>
          </cell>
          <cell r="E4">
            <v>5</v>
          </cell>
          <cell r="F4">
            <v>6</v>
          </cell>
          <cell r="G4">
            <v>7</v>
          </cell>
          <cell r="H4">
            <v>8</v>
          </cell>
          <cell r="I4">
            <v>9</v>
          </cell>
          <cell r="J4">
            <v>10</v>
          </cell>
          <cell r="K4">
            <v>11</v>
          </cell>
          <cell r="L4">
            <v>12</v>
          </cell>
          <cell r="M4">
            <v>13</v>
          </cell>
          <cell r="N4">
            <v>14</v>
          </cell>
        </row>
        <row r="5">
          <cell r="A5" t="str">
            <v>ALENIA/FFAA</v>
          </cell>
          <cell r="M5">
            <v>0.80388000000000004</v>
          </cell>
          <cell r="N5">
            <v>0.80388000000000004</v>
          </cell>
        </row>
        <row r="6">
          <cell r="A6" t="str">
            <v>ARMADA-CCI</v>
          </cell>
          <cell r="B6">
            <v>9.3827983552631597E-2</v>
          </cell>
          <cell r="C6">
            <v>9.3827983552631597E-2</v>
          </cell>
          <cell r="D6">
            <v>9.3827983552631597E-2</v>
          </cell>
          <cell r="E6">
            <v>9.3827983552631597E-2</v>
          </cell>
          <cell r="F6">
            <v>9.3827983552631597E-2</v>
          </cell>
          <cell r="G6">
            <v>9.3827983552631597E-2</v>
          </cell>
          <cell r="H6">
            <v>9.3827983552631597E-2</v>
          </cell>
          <cell r="I6">
            <v>9.3827983552631597E-2</v>
          </cell>
          <cell r="J6">
            <v>9.3827983552631597E-2</v>
          </cell>
          <cell r="K6">
            <v>9.3827983552631597E-2</v>
          </cell>
          <cell r="L6">
            <v>9.3827983552631597E-2</v>
          </cell>
          <cell r="N6">
            <v>1.0321078190789474</v>
          </cell>
        </row>
        <row r="7">
          <cell r="A7" t="str">
            <v>AVAL 1/2005</v>
          </cell>
          <cell r="G7">
            <v>9.5522714099999995</v>
          </cell>
          <cell r="M7">
            <v>9.5522714099999995</v>
          </cell>
          <cell r="N7">
            <v>19.104542819999999</v>
          </cell>
        </row>
        <row r="8">
          <cell r="A8" t="str">
            <v>BD07-I $</v>
          </cell>
          <cell r="C8">
            <v>220.23348132034599</v>
          </cell>
          <cell r="N8">
            <v>220.23348132034599</v>
          </cell>
        </row>
        <row r="9">
          <cell r="A9" t="str">
            <v>BD08-UCP</v>
          </cell>
          <cell r="D9">
            <v>108.41312104897601</v>
          </cell>
          <cell r="J9">
            <v>108.41312104897601</v>
          </cell>
          <cell r="N9">
            <v>216.82624209795202</v>
          </cell>
        </row>
        <row r="10">
          <cell r="A10" t="str">
            <v>BD11-UCP</v>
          </cell>
          <cell r="B10">
            <v>30.431100805271303</v>
          </cell>
          <cell r="C10">
            <v>30.431100805271303</v>
          </cell>
          <cell r="D10">
            <v>30.431100805271303</v>
          </cell>
          <cell r="E10">
            <v>30.431100805271303</v>
          </cell>
          <cell r="F10">
            <v>30.431100805271303</v>
          </cell>
          <cell r="G10">
            <v>30.431100805271303</v>
          </cell>
          <cell r="H10">
            <v>30.431100805271303</v>
          </cell>
          <cell r="I10">
            <v>30.431100805271303</v>
          </cell>
          <cell r="J10">
            <v>30.431100805271303</v>
          </cell>
          <cell r="K10">
            <v>30.431100805271303</v>
          </cell>
          <cell r="L10">
            <v>30.431100805271303</v>
          </cell>
          <cell r="M10">
            <v>30.431100805271303</v>
          </cell>
          <cell r="N10">
            <v>365.17320966325559</v>
          </cell>
        </row>
        <row r="11">
          <cell r="A11" t="str">
            <v>BD12-I u$s</v>
          </cell>
          <cell r="C11">
            <v>0</v>
          </cell>
          <cell r="I11">
            <v>1712.02643629</v>
          </cell>
          <cell r="N11">
            <v>1712.02643629</v>
          </cell>
        </row>
        <row r="12">
          <cell r="A12" t="str">
            <v>BD13-u$s</v>
          </cell>
          <cell r="E12">
            <v>245.35378750000001</v>
          </cell>
          <cell r="K12">
            <v>0</v>
          </cell>
          <cell r="N12">
            <v>245.35378750000001</v>
          </cell>
        </row>
        <row r="13">
          <cell r="A13" t="str">
            <v>BERL/YACYRETA</v>
          </cell>
          <cell r="B13">
            <v>0.57377678909952601</v>
          </cell>
          <cell r="H13">
            <v>0.57377678909952601</v>
          </cell>
          <cell r="N13">
            <v>1.147553578199052</v>
          </cell>
        </row>
        <row r="14">
          <cell r="A14" t="str">
            <v>BESP</v>
          </cell>
          <cell r="D14">
            <v>0</v>
          </cell>
          <cell r="J14">
            <v>0</v>
          </cell>
          <cell r="N14">
            <v>0</v>
          </cell>
        </row>
        <row r="15">
          <cell r="A15" t="str">
            <v>BG05/17</v>
          </cell>
          <cell r="B15">
            <v>0</v>
          </cell>
          <cell r="H15">
            <v>0</v>
          </cell>
          <cell r="N15">
            <v>0</v>
          </cell>
        </row>
        <row r="16">
          <cell r="A16" t="str">
            <v>BG06/27</v>
          </cell>
          <cell r="D16">
            <v>0</v>
          </cell>
          <cell r="J16">
            <v>0</v>
          </cell>
          <cell r="N16">
            <v>0</v>
          </cell>
        </row>
        <row r="17">
          <cell r="A17" t="str">
            <v>BG08/19</v>
          </cell>
          <cell r="C17">
            <v>0</v>
          </cell>
          <cell r="I17">
            <v>0</v>
          </cell>
          <cell r="N17">
            <v>0</v>
          </cell>
        </row>
        <row r="18">
          <cell r="A18" t="str">
            <v>BG08/Pesificado</v>
          </cell>
          <cell r="G18">
            <v>3.89565337175065E-3</v>
          </cell>
          <cell r="M18">
            <v>3.89565337175065E-3</v>
          </cell>
          <cell r="N18">
            <v>7.7913067435013E-3</v>
          </cell>
        </row>
        <row r="19">
          <cell r="A19" t="str">
            <v>BG09/09</v>
          </cell>
          <cell r="E19">
            <v>0</v>
          </cell>
          <cell r="K19">
            <v>0</v>
          </cell>
          <cell r="N19">
            <v>0</v>
          </cell>
        </row>
        <row r="20">
          <cell r="A20" t="str">
            <v>BG10/20</v>
          </cell>
          <cell r="C20">
            <v>0</v>
          </cell>
          <cell r="I20">
            <v>0</v>
          </cell>
          <cell r="N20">
            <v>0</v>
          </cell>
        </row>
        <row r="21">
          <cell r="A21" t="str">
            <v>BG11/10</v>
          </cell>
          <cell r="D21">
            <v>0</v>
          </cell>
          <cell r="J21">
            <v>0</v>
          </cell>
          <cell r="N21">
            <v>0</v>
          </cell>
        </row>
        <row r="22">
          <cell r="A22" t="str">
            <v>BG12/15</v>
          </cell>
          <cell r="G22">
            <v>0</v>
          </cell>
          <cell r="M22">
            <v>0</v>
          </cell>
          <cell r="N22">
            <v>0</v>
          </cell>
        </row>
        <row r="23">
          <cell r="A23" t="str">
            <v>BG13/30</v>
          </cell>
          <cell r="B23">
            <v>0</v>
          </cell>
          <cell r="H23">
            <v>0</v>
          </cell>
          <cell r="N23">
            <v>0</v>
          </cell>
        </row>
        <row r="24">
          <cell r="A24" t="str">
            <v>BG14/31</v>
          </cell>
          <cell r="B24">
            <v>0</v>
          </cell>
          <cell r="H24">
            <v>0</v>
          </cell>
          <cell r="N24">
            <v>0</v>
          </cell>
        </row>
        <row r="25">
          <cell r="A25" t="str">
            <v>BG15/12</v>
          </cell>
          <cell r="C25">
            <v>0</v>
          </cell>
          <cell r="I25">
            <v>0</v>
          </cell>
          <cell r="N25">
            <v>0</v>
          </cell>
        </row>
        <row r="26">
          <cell r="A26" t="str">
            <v>BG16/08$</v>
          </cell>
          <cell r="D26">
            <v>0</v>
          </cell>
          <cell r="J26">
            <v>0</v>
          </cell>
          <cell r="N26">
            <v>0</v>
          </cell>
        </row>
        <row r="27">
          <cell r="A27" t="str">
            <v>BG17/08</v>
          </cell>
          <cell r="G27">
            <v>73.481211580000007</v>
          </cell>
          <cell r="M27">
            <v>73.481211580000007</v>
          </cell>
          <cell r="N27">
            <v>146.96242316000001</v>
          </cell>
        </row>
        <row r="28">
          <cell r="A28" t="str">
            <v>BG18/18</v>
          </cell>
          <cell r="G28">
            <v>0</v>
          </cell>
          <cell r="M28">
            <v>0</v>
          </cell>
          <cell r="N28">
            <v>0</v>
          </cell>
        </row>
        <row r="29">
          <cell r="A29" t="str">
            <v>BG19/31</v>
          </cell>
          <cell r="G29">
            <v>0</v>
          </cell>
          <cell r="M29">
            <v>0</v>
          </cell>
          <cell r="N29">
            <v>0</v>
          </cell>
        </row>
        <row r="30">
          <cell r="A30" t="str">
            <v>BID 1008</v>
          </cell>
          <cell r="G30">
            <v>0.209907435</v>
          </cell>
          <cell r="M30">
            <v>0.209907435</v>
          </cell>
          <cell r="N30">
            <v>0.41981487000000001</v>
          </cell>
        </row>
        <row r="31">
          <cell r="A31" t="str">
            <v>BID 1021</v>
          </cell>
          <cell r="D31">
            <v>0.36717496100000002</v>
          </cell>
          <cell r="J31">
            <v>0.36717496100000002</v>
          </cell>
          <cell r="N31">
            <v>0.73434992200000004</v>
          </cell>
        </row>
        <row r="32">
          <cell r="A32" t="str">
            <v>BID 1031</v>
          </cell>
          <cell r="C32">
            <v>11.075883347</v>
          </cell>
          <cell r="I32">
            <v>11.075883347</v>
          </cell>
          <cell r="N32">
            <v>22.151766693999999</v>
          </cell>
        </row>
        <row r="33">
          <cell r="A33" t="str">
            <v>BID 1034</v>
          </cell>
          <cell r="F33">
            <v>2.9075023</v>
          </cell>
          <cell r="L33">
            <v>2.9075023</v>
          </cell>
          <cell r="N33">
            <v>5.8150046</v>
          </cell>
        </row>
        <row r="34">
          <cell r="A34" t="str">
            <v>BID 1059</v>
          </cell>
          <cell r="C34">
            <v>6.2037378190000005</v>
          </cell>
          <cell r="I34">
            <v>6.2037378190000005</v>
          </cell>
          <cell r="N34">
            <v>12.407475638000001</v>
          </cell>
        </row>
        <row r="35">
          <cell r="A35" t="str">
            <v>BID 1060</v>
          </cell>
          <cell r="B35">
            <v>2.1383265839999996</v>
          </cell>
          <cell r="H35">
            <v>2.1383265839999996</v>
          </cell>
          <cell r="N35">
            <v>4.2766531679999993</v>
          </cell>
        </row>
        <row r="36">
          <cell r="A36" t="str">
            <v>BID 1068</v>
          </cell>
          <cell r="D36">
            <v>3.4056913250000003</v>
          </cell>
          <cell r="J36">
            <v>3.4056913250000003</v>
          </cell>
          <cell r="N36">
            <v>6.8113826500000005</v>
          </cell>
        </row>
        <row r="37">
          <cell r="A37" t="str">
            <v>BID 1082</v>
          </cell>
          <cell r="C37">
            <v>5.6778839999999997E-2</v>
          </cell>
          <cell r="I37">
            <v>5.6778839999999997E-2</v>
          </cell>
          <cell r="N37">
            <v>0.11355767999999999</v>
          </cell>
        </row>
        <row r="38">
          <cell r="A38" t="str">
            <v>BID 1111</v>
          </cell>
          <cell r="G38">
            <v>0.25303136900000001</v>
          </cell>
          <cell r="M38">
            <v>0.25303136900000001</v>
          </cell>
          <cell r="N38">
            <v>0.50606273800000001</v>
          </cell>
        </row>
        <row r="39">
          <cell r="A39" t="str">
            <v>BID 1118</v>
          </cell>
          <cell r="C39">
            <v>0</v>
          </cell>
          <cell r="I39">
            <v>0</v>
          </cell>
          <cell r="N39">
            <v>0</v>
          </cell>
        </row>
        <row r="40">
          <cell r="A40" t="str">
            <v>BID 1133</v>
          </cell>
          <cell r="B40">
            <v>4.7266242999999999E-2</v>
          </cell>
          <cell r="H40">
            <v>4.7266242999999999E-2</v>
          </cell>
          <cell r="N40">
            <v>9.4532485999999999E-2</v>
          </cell>
        </row>
        <row r="41">
          <cell r="A41" t="str">
            <v>BID 1134</v>
          </cell>
          <cell r="E41">
            <v>0.89829272999999998</v>
          </cell>
          <cell r="K41">
            <v>0.89829272999999998</v>
          </cell>
          <cell r="N41">
            <v>1.79658546</v>
          </cell>
        </row>
        <row r="42">
          <cell r="A42" t="str">
            <v>BID 1164</v>
          </cell>
          <cell r="G42">
            <v>2.3552758599999999</v>
          </cell>
          <cell r="M42">
            <v>2.3552758599999999</v>
          </cell>
          <cell r="N42">
            <v>4.7105517199999998</v>
          </cell>
        </row>
        <row r="43">
          <cell r="A43" t="str">
            <v>BID 1192</v>
          </cell>
          <cell r="D43">
            <v>0.49487639299999997</v>
          </cell>
          <cell r="J43">
            <v>0.49487639299999997</v>
          </cell>
          <cell r="N43">
            <v>0.98975278599999994</v>
          </cell>
        </row>
        <row r="44">
          <cell r="A44" t="str">
            <v>BID 1193</v>
          </cell>
          <cell r="D44">
            <v>0</v>
          </cell>
          <cell r="J44">
            <v>2.0172524690000002</v>
          </cell>
          <cell r="N44">
            <v>2.0172524690000002</v>
          </cell>
        </row>
        <row r="45">
          <cell r="A45" t="str">
            <v>BID 1201</v>
          </cell>
          <cell r="F45">
            <v>4.5015083959999993</v>
          </cell>
          <cell r="L45">
            <v>4.5015083959999993</v>
          </cell>
          <cell r="N45">
            <v>9.0030167919999986</v>
          </cell>
        </row>
        <row r="46">
          <cell r="A46" t="str">
            <v>BID 1206</v>
          </cell>
          <cell r="D46">
            <v>5.5740668E-2</v>
          </cell>
          <cell r="J46">
            <v>5.5740668E-2</v>
          </cell>
          <cell r="N46">
            <v>0.111481336</v>
          </cell>
        </row>
        <row r="47">
          <cell r="A47" t="str">
            <v>BID 1279</v>
          </cell>
          <cell r="E47">
            <v>3.0710684000000002E-2</v>
          </cell>
          <cell r="K47">
            <v>3.0710684000000002E-2</v>
          </cell>
          <cell r="N47">
            <v>6.1421368000000004E-2</v>
          </cell>
        </row>
        <row r="48">
          <cell r="A48" t="str">
            <v>BID 1287</v>
          </cell>
          <cell r="B48">
            <v>5.6315558069999998</v>
          </cell>
          <cell r="H48">
            <v>5.6315558069999998</v>
          </cell>
          <cell r="N48">
            <v>11.263111614</v>
          </cell>
        </row>
        <row r="49">
          <cell r="A49" t="str">
            <v>BID 1295</v>
          </cell>
          <cell r="C49">
            <v>13.33333333</v>
          </cell>
          <cell r="I49">
            <v>13.33333333</v>
          </cell>
          <cell r="N49">
            <v>26.666666660000001</v>
          </cell>
        </row>
        <row r="50">
          <cell r="A50" t="str">
            <v>BID 1307</v>
          </cell>
          <cell r="E50">
            <v>0.35347475</v>
          </cell>
          <cell r="K50">
            <v>0.35347475</v>
          </cell>
          <cell r="N50">
            <v>0.70694950000000001</v>
          </cell>
        </row>
        <row r="51">
          <cell r="A51" t="str">
            <v>BID 1324</v>
          </cell>
          <cell r="G51">
            <v>16.666666670000001</v>
          </cell>
          <cell r="M51">
            <v>16.666666670000001</v>
          </cell>
          <cell r="N51">
            <v>33.333333340000003</v>
          </cell>
        </row>
        <row r="52">
          <cell r="A52" t="str">
            <v>BID 1325</v>
          </cell>
          <cell r="G52">
            <v>1.9968863E-2</v>
          </cell>
          <cell r="M52">
            <v>1.9968863E-2</v>
          </cell>
          <cell r="N52">
            <v>3.9937726E-2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I55">
            <v>300</v>
          </cell>
          <cell r="N55">
            <v>600</v>
          </cell>
        </row>
        <row r="56">
          <cell r="A56" t="str">
            <v>BID 1463</v>
          </cell>
          <cell r="D56">
            <v>0</v>
          </cell>
          <cell r="J56">
            <v>0</v>
          </cell>
          <cell r="N56">
            <v>0</v>
          </cell>
        </row>
        <row r="57">
          <cell r="A57" t="str">
            <v>BID 1464</v>
          </cell>
          <cell r="F57">
            <v>0</v>
          </cell>
          <cell r="L57">
            <v>0</v>
          </cell>
          <cell r="N57">
            <v>0</v>
          </cell>
        </row>
        <row r="58">
          <cell r="A58" t="str">
            <v>BID 1517</v>
          </cell>
          <cell r="C58">
            <v>0</v>
          </cell>
          <cell r="G58">
            <v>100</v>
          </cell>
          <cell r="I58">
            <v>0</v>
          </cell>
          <cell r="M58">
            <v>100</v>
          </cell>
          <cell r="N58">
            <v>200</v>
          </cell>
        </row>
        <row r="59">
          <cell r="A59" t="str">
            <v>BID 1575</v>
          </cell>
          <cell r="F59">
            <v>0</v>
          </cell>
          <cell r="L59">
            <v>0</v>
          </cell>
          <cell r="N59">
            <v>0</v>
          </cell>
        </row>
        <row r="60">
          <cell r="A60" t="str">
            <v>BID 1603</v>
          </cell>
          <cell r="F60">
            <v>0</v>
          </cell>
          <cell r="L60">
            <v>0</v>
          </cell>
          <cell r="N60">
            <v>0</v>
          </cell>
        </row>
        <row r="61">
          <cell r="A61" t="str">
            <v>BID 1606</v>
          </cell>
          <cell r="G61">
            <v>0</v>
          </cell>
          <cell r="M61">
            <v>0</v>
          </cell>
          <cell r="N61">
            <v>0</v>
          </cell>
        </row>
        <row r="62">
          <cell r="A62" t="str">
            <v>BID 206</v>
          </cell>
          <cell r="B62">
            <v>3.81858451388766</v>
          </cell>
          <cell r="H62">
            <v>3.81858451388766</v>
          </cell>
          <cell r="N62">
            <v>7.6371690277753199</v>
          </cell>
        </row>
        <row r="63">
          <cell r="A63" t="str">
            <v>BID 214</v>
          </cell>
          <cell r="B63">
            <v>1.11091143163548</v>
          </cell>
          <cell r="N63">
            <v>1.11091143163548</v>
          </cell>
        </row>
        <row r="64">
          <cell r="A64" t="str">
            <v>BID 4</v>
          </cell>
          <cell r="C64">
            <v>8.0321342512908803E-3</v>
          </cell>
          <cell r="I64">
            <v>8.0321342512908803E-3</v>
          </cell>
          <cell r="N64">
            <v>1.6064268502581761E-2</v>
          </cell>
        </row>
        <row r="65">
          <cell r="A65" t="str">
            <v>BID 514</v>
          </cell>
          <cell r="B65">
            <v>4.1075199999999999E-2</v>
          </cell>
          <cell r="H65">
            <v>4.1075199999999999E-2</v>
          </cell>
          <cell r="N65">
            <v>8.2150399999999998E-2</v>
          </cell>
        </row>
        <row r="66">
          <cell r="A66" t="str">
            <v>BID 515</v>
          </cell>
          <cell r="D66">
            <v>1.6788629222193499</v>
          </cell>
          <cell r="J66">
            <v>1.6788629222193499</v>
          </cell>
          <cell r="N66">
            <v>3.3577258444386997</v>
          </cell>
        </row>
        <row r="67">
          <cell r="A67" t="str">
            <v>BID 516</v>
          </cell>
          <cell r="D67">
            <v>1.2719554230987498</v>
          </cell>
          <cell r="J67">
            <v>1.2719554230987498</v>
          </cell>
          <cell r="N67">
            <v>2.5439108461974995</v>
          </cell>
        </row>
        <row r="68">
          <cell r="A68" t="str">
            <v>BID 528</v>
          </cell>
          <cell r="D68">
            <v>0.69943259728408202</v>
          </cell>
          <cell r="J68">
            <v>0.69943259728408202</v>
          </cell>
          <cell r="N68">
            <v>1.398865194568164</v>
          </cell>
        </row>
        <row r="69">
          <cell r="A69" t="str">
            <v>BID 545</v>
          </cell>
          <cell r="F69">
            <v>1.85697962632529</v>
          </cell>
          <cell r="L69">
            <v>1.85697962632529</v>
          </cell>
          <cell r="N69">
            <v>3.71395925265058</v>
          </cell>
        </row>
        <row r="70">
          <cell r="A70" t="str">
            <v>BID 553</v>
          </cell>
          <cell r="B70">
            <v>0.127534667113299</v>
          </cell>
          <cell r="H70">
            <v>0.127534667113299</v>
          </cell>
          <cell r="N70">
            <v>0.255069334226598</v>
          </cell>
        </row>
        <row r="71">
          <cell r="A71" t="str">
            <v>BID 555</v>
          </cell>
          <cell r="F71">
            <v>9.5852864931857393</v>
          </cell>
          <cell r="L71">
            <v>9.5852864931857393</v>
          </cell>
          <cell r="N71">
            <v>19.170572986371479</v>
          </cell>
        </row>
        <row r="72">
          <cell r="A72" t="str">
            <v>BID 583</v>
          </cell>
          <cell r="E72">
            <v>8.9978412632994207</v>
          </cell>
          <cell r="K72">
            <v>8.9978412632994207</v>
          </cell>
          <cell r="N72">
            <v>17.995682526598841</v>
          </cell>
        </row>
        <row r="73">
          <cell r="A73" t="str">
            <v>BID 618</v>
          </cell>
          <cell r="D73">
            <v>1.70581519163461</v>
          </cell>
          <cell r="J73">
            <v>1.70581519163461</v>
          </cell>
          <cell r="N73">
            <v>3.4116303832692201</v>
          </cell>
        </row>
        <row r="74">
          <cell r="A74" t="str">
            <v>BID 619</v>
          </cell>
          <cell r="D74">
            <v>12.9841272513703</v>
          </cell>
          <cell r="J74">
            <v>12.9841272513703</v>
          </cell>
          <cell r="N74">
            <v>25.968254502740599</v>
          </cell>
        </row>
        <row r="75">
          <cell r="A75" t="str">
            <v>BID 621</v>
          </cell>
          <cell r="B75">
            <v>2.04239363651822</v>
          </cell>
          <cell r="H75">
            <v>2.04239363651822</v>
          </cell>
          <cell r="N75">
            <v>4.0847872730364401</v>
          </cell>
        </row>
        <row r="76">
          <cell r="A76" t="str">
            <v>BID 633</v>
          </cell>
          <cell r="F76">
            <v>11.3512228200662</v>
          </cell>
          <cell r="L76">
            <v>11.3512228200662</v>
          </cell>
          <cell r="N76">
            <v>22.7024456401324</v>
          </cell>
        </row>
        <row r="77">
          <cell r="A77" t="str">
            <v>BID 643</v>
          </cell>
          <cell r="E77">
            <v>1.02772007962675</v>
          </cell>
          <cell r="K77">
            <v>1.02772007962675</v>
          </cell>
          <cell r="N77">
            <v>2.0554401592535001</v>
          </cell>
        </row>
        <row r="78">
          <cell r="A78" t="str">
            <v>BID 661</v>
          </cell>
          <cell r="D78">
            <v>0.41505735999999999</v>
          </cell>
          <cell r="J78">
            <v>0.41505739000000003</v>
          </cell>
          <cell r="N78">
            <v>0.83011475000000001</v>
          </cell>
        </row>
        <row r="79">
          <cell r="A79" t="str">
            <v>BID 682</v>
          </cell>
          <cell r="E79">
            <v>9.9546786108669902</v>
          </cell>
          <cell r="K79">
            <v>9.9546786108669902</v>
          </cell>
          <cell r="N79">
            <v>19.90935722173398</v>
          </cell>
        </row>
        <row r="80">
          <cell r="A80" t="str">
            <v>BID 684</v>
          </cell>
          <cell r="E80">
            <v>0.11879910748189301</v>
          </cell>
          <cell r="K80">
            <v>0.11879910748189301</v>
          </cell>
          <cell r="N80">
            <v>0.23759821496378603</v>
          </cell>
        </row>
        <row r="81">
          <cell r="A81" t="str">
            <v>BID 718</v>
          </cell>
          <cell r="D81">
            <v>0.56482353000000007</v>
          </cell>
          <cell r="J81">
            <v>0.56482353000000007</v>
          </cell>
          <cell r="N81">
            <v>1.1296470600000001</v>
          </cell>
        </row>
        <row r="82">
          <cell r="A82" t="str">
            <v>BID 733</v>
          </cell>
          <cell r="G82">
            <v>12.0012093167737</v>
          </cell>
          <cell r="M82">
            <v>12.0012093167737</v>
          </cell>
          <cell r="N82">
            <v>24.0024186335474</v>
          </cell>
        </row>
        <row r="83">
          <cell r="A83" t="str">
            <v>BID 734</v>
          </cell>
          <cell r="G83">
            <v>13.953091071886298</v>
          </cell>
          <cell r="M83">
            <v>13.953091071886298</v>
          </cell>
          <cell r="N83">
            <v>27.906182143772597</v>
          </cell>
        </row>
        <row r="84">
          <cell r="A84" t="str">
            <v>BID 740</v>
          </cell>
          <cell r="B84">
            <v>0.77254437463399206</v>
          </cell>
          <cell r="H84">
            <v>0.77254437463399206</v>
          </cell>
          <cell r="N84">
            <v>1.5450887492679841</v>
          </cell>
        </row>
        <row r="85">
          <cell r="A85" t="str">
            <v>BID 760</v>
          </cell>
          <cell r="B85">
            <v>3.36431814490708</v>
          </cell>
          <cell r="H85">
            <v>3.36431814490708</v>
          </cell>
          <cell r="N85">
            <v>6.7286362898141601</v>
          </cell>
        </row>
        <row r="86">
          <cell r="A86" t="str">
            <v>BID 768</v>
          </cell>
          <cell r="D86">
            <v>0.17748855831736801</v>
          </cell>
          <cell r="J86">
            <v>0.17748855831736801</v>
          </cell>
          <cell r="N86">
            <v>0.35497711663473602</v>
          </cell>
        </row>
        <row r="87">
          <cell r="A87" t="str">
            <v>BID 795</v>
          </cell>
          <cell r="D87">
            <v>12.809753617500201</v>
          </cell>
          <cell r="J87">
            <v>12.809753617500201</v>
          </cell>
          <cell r="N87">
            <v>25.619507235000402</v>
          </cell>
        </row>
        <row r="88">
          <cell r="A88" t="str">
            <v>BID 797</v>
          </cell>
          <cell r="D88">
            <v>6.7416980315078199</v>
          </cell>
          <cell r="J88">
            <v>6.7416980315078199</v>
          </cell>
          <cell r="N88">
            <v>13.48339606301564</v>
          </cell>
        </row>
        <row r="89">
          <cell r="A89" t="str">
            <v>BID 798</v>
          </cell>
          <cell r="D89">
            <v>1.7813770530605699</v>
          </cell>
          <cell r="J89">
            <v>1.7813770530605699</v>
          </cell>
          <cell r="N89">
            <v>3.5627541061211399</v>
          </cell>
        </row>
        <row r="90">
          <cell r="A90" t="str">
            <v>BID 802</v>
          </cell>
          <cell r="D90">
            <v>3.2181461061333998</v>
          </cell>
          <cell r="J90">
            <v>3.2181461061333998</v>
          </cell>
          <cell r="N90">
            <v>6.4362922122667996</v>
          </cell>
        </row>
        <row r="91">
          <cell r="A91" t="str">
            <v>BID 816</v>
          </cell>
          <cell r="G91">
            <v>4.18354986494227</v>
          </cell>
          <cell r="M91">
            <v>4.18354986494227</v>
          </cell>
          <cell r="N91">
            <v>8.36709972988454</v>
          </cell>
        </row>
        <row r="92">
          <cell r="A92" t="str">
            <v>BID 826</v>
          </cell>
          <cell r="B92">
            <v>1.9096770020101699</v>
          </cell>
          <cell r="H92">
            <v>1.9096770020101699</v>
          </cell>
          <cell r="N92">
            <v>3.8193540040203398</v>
          </cell>
        </row>
        <row r="93">
          <cell r="A93" t="str">
            <v>BID 830</v>
          </cell>
          <cell r="G93">
            <v>5.5887633358321196</v>
          </cell>
          <cell r="M93">
            <v>5.5887633358321196</v>
          </cell>
          <cell r="N93">
            <v>11.177526671664239</v>
          </cell>
        </row>
        <row r="94">
          <cell r="A94" t="str">
            <v>BID 845</v>
          </cell>
          <cell r="E94">
            <v>12.8632597662201</v>
          </cell>
          <cell r="K94">
            <v>12.8632597662201</v>
          </cell>
          <cell r="N94">
            <v>25.7265195324402</v>
          </cell>
        </row>
        <row r="95">
          <cell r="A95" t="str">
            <v>BID 855</v>
          </cell>
          <cell r="C95">
            <v>0.84320547999999995</v>
          </cell>
          <cell r="I95">
            <v>0.84320547999999995</v>
          </cell>
          <cell r="N95">
            <v>1.6864109599999999</v>
          </cell>
        </row>
        <row r="96">
          <cell r="A96" t="str">
            <v>BID 857</v>
          </cell>
          <cell r="G96">
            <v>7.6932642107339806</v>
          </cell>
          <cell r="M96">
            <v>7.6932642107339806</v>
          </cell>
          <cell r="N96">
            <v>15.386528421467961</v>
          </cell>
        </row>
        <row r="97">
          <cell r="A97" t="str">
            <v>BID 863</v>
          </cell>
          <cell r="E97">
            <v>2.1218089999999998E-2</v>
          </cell>
          <cell r="K97">
            <v>2.1218089999999998E-2</v>
          </cell>
          <cell r="N97">
            <v>4.2436179999999997E-2</v>
          </cell>
        </row>
        <row r="98">
          <cell r="A98" t="str">
            <v>BID 865</v>
          </cell>
          <cell r="G98">
            <v>35.5331822787333</v>
          </cell>
          <cell r="M98">
            <v>35.5331822787333</v>
          </cell>
          <cell r="N98">
            <v>71.066364557466599</v>
          </cell>
        </row>
        <row r="99">
          <cell r="A99" t="str">
            <v>BID 867</v>
          </cell>
          <cell r="E99">
            <v>0.47034197999999999</v>
          </cell>
          <cell r="K99">
            <v>0.47034197999999999</v>
          </cell>
          <cell r="N99">
            <v>0.94068395999999999</v>
          </cell>
        </row>
        <row r="100">
          <cell r="A100" t="str">
            <v>BID 871</v>
          </cell>
          <cell r="G100">
            <v>13.016093564849701</v>
          </cell>
          <cell r="M100">
            <v>13.016093564849701</v>
          </cell>
          <cell r="N100">
            <v>26.032187129699402</v>
          </cell>
        </row>
        <row r="101">
          <cell r="A101" t="str">
            <v>BID 899</v>
          </cell>
          <cell r="D101">
            <v>5.1099122705876292</v>
          </cell>
          <cell r="G101">
            <v>4.2407410000000006E-2</v>
          </cell>
          <cell r="J101">
            <v>5.1099122705876292</v>
          </cell>
          <cell r="M101">
            <v>4.2407410000000006E-2</v>
          </cell>
          <cell r="N101">
            <v>10.304639361175258</v>
          </cell>
        </row>
        <row r="102">
          <cell r="A102" t="str">
            <v>BID 907</v>
          </cell>
          <cell r="D102">
            <v>0.64739437</v>
          </cell>
          <cell r="J102">
            <v>0.64739437</v>
          </cell>
          <cell r="N102">
            <v>1.29478874</v>
          </cell>
        </row>
        <row r="103">
          <cell r="A103" t="str">
            <v>BID 925</v>
          </cell>
          <cell r="G103">
            <v>0.47286607000000003</v>
          </cell>
          <cell r="M103">
            <v>0.47286607000000003</v>
          </cell>
          <cell r="N103">
            <v>0.94573214000000005</v>
          </cell>
        </row>
        <row r="104">
          <cell r="A104" t="str">
            <v>BID 925/OC</v>
          </cell>
          <cell r="D104">
            <v>0.58575017500000004</v>
          </cell>
          <cell r="J104">
            <v>0.58575017500000004</v>
          </cell>
          <cell r="N104">
            <v>1.1715003500000001</v>
          </cell>
        </row>
        <row r="105">
          <cell r="A105" t="str">
            <v>BID 932</v>
          </cell>
          <cell r="G105">
            <v>0.9375</v>
          </cell>
          <cell r="M105">
            <v>0.9375</v>
          </cell>
          <cell r="N105">
            <v>1.875</v>
          </cell>
        </row>
        <row r="106">
          <cell r="A106" t="str">
            <v>BID 940</v>
          </cell>
          <cell r="C106">
            <v>0</v>
          </cell>
          <cell r="I106">
            <v>2.8621258309999997</v>
          </cell>
          <cell r="N106">
            <v>2.8621258309999997</v>
          </cell>
        </row>
        <row r="107">
          <cell r="A107" t="str">
            <v>BID 961</v>
          </cell>
          <cell r="G107">
            <v>15.962</v>
          </cell>
          <cell r="M107">
            <v>15.962</v>
          </cell>
          <cell r="N107">
            <v>31.923999999999999</v>
          </cell>
        </row>
        <row r="108">
          <cell r="A108" t="str">
            <v>BID 962</v>
          </cell>
          <cell r="C108">
            <v>1.868181262</v>
          </cell>
          <cell r="I108">
            <v>1.868181262</v>
          </cell>
          <cell r="N108">
            <v>3.736362524</v>
          </cell>
        </row>
        <row r="109">
          <cell r="A109" t="str">
            <v>BID 979</v>
          </cell>
          <cell r="C109">
            <v>11.913592098999999</v>
          </cell>
          <cell r="I109">
            <v>11.913592098999999</v>
          </cell>
          <cell r="N109">
            <v>23.827184197999998</v>
          </cell>
        </row>
        <row r="110">
          <cell r="A110" t="str">
            <v>BID 989</v>
          </cell>
          <cell r="D110">
            <v>0.88438321600000003</v>
          </cell>
          <cell r="J110">
            <v>0.88438321600000003</v>
          </cell>
          <cell r="N110">
            <v>1.7687664320000001</v>
          </cell>
        </row>
        <row r="111">
          <cell r="A111" t="str">
            <v>BID 996</v>
          </cell>
          <cell r="D111">
            <v>0.45856140999999995</v>
          </cell>
          <cell r="J111">
            <v>0.45856140999999995</v>
          </cell>
          <cell r="N111">
            <v>0.91712281999999989</v>
          </cell>
        </row>
        <row r="112">
          <cell r="A112" t="str">
            <v>BID CBA</v>
          </cell>
          <cell r="F112">
            <v>2.7966498480000004</v>
          </cell>
          <cell r="L112">
            <v>2.7966498480000004</v>
          </cell>
          <cell r="N112">
            <v>5.5932996960000008</v>
          </cell>
        </row>
        <row r="113">
          <cell r="A113" t="str">
            <v>BIRF 302</v>
          </cell>
          <cell r="G113">
            <v>0.13857376999999999</v>
          </cell>
          <cell r="M113">
            <v>0.13857376999999999</v>
          </cell>
          <cell r="N113">
            <v>0.27714753999999997</v>
          </cell>
        </row>
        <row r="114">
          <cell r="A114" t="str">
            <v>BIRF 3280</v>
          </cell>
          <cell r="E114">
            <v>9.0114366720000003</v>
          </cell>
          <cell r="K114">
            <v>7.4697644620000005</v>
          </cell>
          <cell r="N114">
            <v>16.481201134000003</v>
          </cell>
        </row>
        <row r="115">
          <cell r="A115" t="str">
            <v>BIRF 3281</v>
          </cell>
          <cell r="F115">
            <v>1.7077424699999999</v>
          </cell>
          <cell r="L115">
            <v>1.8356868</v>
          </cell>
          <cell r="N115">
            <v>3.5434292699999999</v>
          </cell>
        </row>
        <row r="116">
          <cell r="A116" t="str">
            <v>BIRF 3291</v>
          </cell>
          <cell r="D116">
            <v>12.5</v>
          </cell>
          <cell r="J116">
            <v>12.5</v>
          </cell>
          <cell r="N116">
            <v>25</v>
          </cell>
        </row>
        <row r="117">
          <cell r="A117" t="str">
            <v>BIRF 3292</v>
          </cell>
          <cell r="D117">
            <v>0.95935999999999999</v>
          </cell>
          <cell r="J117">
            <v>0.95935999999999999</v>
          </cell>
          <cell r="N117">
            <v>1.91872</v>
          </cell>
        </row>
        <row r="118">
          <cell r="A118" t="str">
            <v>BIRF 3297</v>
          </cell>
          <cell r="D118">
            <v>1.35653</v>
          </cell>
          <cell r="J118">
            <v>1.3793028999999999</v>
          </cell>
          <cell r="N118">
            <v>2.7358329000000001</v>
          </cell>
        </row>
        <row r="119">
          <cell r="A119" t="str">
            <v>BIRF 3362</v>
          </cell>
          <cell r="D119">
            <v>0.96</v>
          </cell>
          <cell r="J119">
            <v>0.96</v>
          </cell>
          <cell r="N119">
            <v>1.92</v>
          </cell>
        </row>
        <row r="120">
          <cell r="A120" t="str">
            <v>BIRF 3394</v>
          </cell>
          <cell r="D120">
            <v>17.215</v>
          </cell>
          <cell r="J120">
            <v>17.88</v>
          </cell>
          <cell r="N120">
            <v>35.094999999999999</v>
          </cell>
        </row>
        <row r="121">
          <cell r="A121" t="str">
            <v>BIRF 343</v>
          </cell>
          <cell r="B121">
            <v>0.16967599999999999</v>
          </cell>
          <cell r="H121">
            <v>0.16967599999999999</v>
          </cell>
          <cell r="N121">
            <v>0.33935199999999999</v>
          </cell>
        </row>
        <row r="122">
          <cell r="A122" t="str">
            <v>BIRF 3460</v>
          </cell>
          <cell r="F122">
            <v>0.82952760000000003</v>
          </cell>
          <cell r="L122">
            <v>0.82952760000000003</v>
          </cell>
          <cell r="N122">
            <v>1.6590552000000001</v>
          </cell>
        </row>
        <row r="123">
          <cell r="A123" t="str">
            <v>BIRF 352</v>
          </cell>
          <cell r="G123">
            <v>4.5855817E-2</v>
          </cell>
          <cell r="M123">
            <v>4.5855817E-2</v>
          </cell>
          <cell r="N123">
            <v>9.1711634E-2</v>
          </cell>
        </row>
        <row r="124">
          <cell r="A124" t="str">
            <v>BIRF 3520</v>
          </cell>
          <cell r="F124">
            <v>14.68</v>
          </cell>
          <cell r="L124">
            <v>15.24</v>
          </cell>
          <cell r="N124">
            <v>29.92</v>
          </cell>
        </row>
        <row r="125">
          <cell r="A125" t="str">
            <v>BIRF 3521</v>
          </cell>
          <cell r="F125">
            <v>8.1683228299999993</v>
          </cell>
          <cell r="L125">
            <v>8.4775545999999995</v>
          </cell>
          <cell r="N125">
            <v>16.645877429999999</v>
          </cell>
        </row>
        <row r="126">
          <cell r="A126" t="str">
            <v>BIRF 3555</v>
          </cell>
          <cell r="D126">
            <v>22.5</v>
          </cell>
          <cell r="J126">
            <v>22.5</v>
          </cell>
          <cell r="N126">
            <v>45</v>
          </cell>
        </row>
        <row r="127">
          <cell r="A127" t="str">
            <v>BIRF 3556</v>
          </cell>
          <cell r="B127">
            <v>14.145</v>
          </cell>
          <cell r="H127">
            <v>14.68</v>
          </cell>
          <cell r="N127">
            <v>28.824999999999999</v>
          </cell>
        </row>
        <row r="128">
          <cell r="A128" t="str">
            <v>BIRF 3558</v>
          </cell>
          <cell r="F128">
            <v>20</v>
          </cell>
          <cell r="L128">
            <v>20</v>
          </cell>
          <cell r="N128">
            <v>40</v>
          </cell>
        </row>
        <row r="129">
          <cell r="A129" t="str">
            <v>BIRF 3611</v>
          </cell>
          <cell r="G129">
            <v>16.252800000000001</v>
          </cell>
          <cell r="M129">
            <v>16.252800000000001</v>
          </cell>
          <cell r="N129">
            <v>32.505600000000001</v>
          </cell>
        </row>
        <row r="130">
          <cell r="A130" t="str">
            <v>BIRF 3643</v>
          </cell>
          <cell r="F130">
            <v>4.9783999999999997</v>
          </cell>
          <cell r="L130">
            <v>4.9783999999999997</v>
          </cell>
          <cell r="N130">
            <v>9.9567999999999994</v>
          </cell>
        </row>
        <row r="131">
          <cell r="A131" t="str">
            <v>BIRF 3709</v>
          </cell>
          <cell r="B131">
            <v>6.6467400000000003</v>
          </cell>
          <cell r="H131">
            <v>6.6467400000000003</v>
          </cell>
          <cell r="N131">
            <v>13.293480000000001</v>
          </cell>
        </row>
        <row r="132">
          <cell r="A132" t="str">
            <v>BIRF 3710</v>
          </cell>
          <cell r="D132">
            <v>0.34299999999999997</v>
          </cell>
          <cell r="J132">
            <v>0.34299999999999997</v>
          </cell>
          <cell r="N132">
            <v>0.68599999999999994</v>
          </cell>
        </row>
        <row r="133">
          <cell r="A133" t="str">
            <v>BIRF 3794</v>
          </cell>
          <cell r="F133">
            <v>8.3864314599999989</v>
          </cell>
          <cell r="L133">
            <v>8.3864314599999989</v>
          </cell>
          <cell r="N133">
            <v>16.772862919999998</v>
          </cell>
        </row>
        <row r="134">
          <cell r="A134" t="str">
            <v>BIRF 3836</v>
          </cell>
          <cell r="D134">
            <v>15</v>
          </cell>
          <cell r="J134">
            <v>15</v>
          </cell>
          <cell r="N134">
            <v>30</v>
          </cell>
        </row>
        <row r="135">
          <cell r="A135" t="str">
            <v>BIRF 3860</v>
          </cell>
          <cell r="F135">
            <v>9.4817456629999999</v>
          </cell>
          <cell r="L135">
            <v>9.4817456629999999</v>
          </cell>
          <cell r="N135">
            <v>18.963491326</v>
          </cell>
        </row>
        <row r="136">
          <cell r="A136" t="str">
            <v>BIRF 3877</v>
          </cell>
          <cell r="E136">
            <v>11.125616056</v>
          </cell>
          <cell r="K136">
            <v>11.125616056</v>
          </cell>
          <cell r="N136">
            <v>22.251232112</v>
          </cell>
        </row>
        <row r="137">
          <cell r="A137" t="str">
            <v>BIRF 3878</v>
          </cell>
          <cell r="C137">
            <v>25</v>
          </cell>
          <cell r="I137">
            <v>25</v>
          </cell>
          <cell r="N137">
            <v>50</v>
          </cell>
        </row>
        <row r="138">
          <cell r="A138" t="str">
            <v>BIRF 3921</v>
          </cell>
          <cell r="E138">
            <v>6.4135</v>
          </cell>
          <cell r="K138">
            <v>6.4135</v>
          </cell>
          <cell r="N138">
            <v>12.827</v>
          </cell>
        </row>
        <row r="139">
          <cell r="A139" t="str">
            <v>BIRF 3926</v>
          </cell>
          <cell r="C139">
            <v>27.777777659999998</v>
          </cell>
          <cell r="I139">
            <v>27.777777659999998</v>
          </cell>
          <cell r="N139">
            <v>55.555555319999996</v>
          </cell>
        </row>
        <row r="140">
          <cell r="A140" t="str">
            <v>BIRF 3927</v>
          </cell>
          <cell r="E140">
            <v>1.3862619600000001</v>
          </cell>
          <cell r="K140">
            <v>1.3862619600000001</v>
          </cell>
          <cell r="N140">
            <v>2.7725239200000003</v>
          </cell>
        </row>
        <row r="141">
          <cell r="A141" t="str">
            <v>BIRF 3931</v>
          </cell>
          <cell r="D141">
            <v>3.7231199999999998</v>
          </cell>
          <cell r="J141">
            <v>3.7231199999999998</v>
          </cell>
          <cell r="N141">
            <v>7.4462399999999995</v>
          </cell>
        </row>
        <row r="142">
          <cell r="A142" t="str">
            <v>BIRF 3948</v>
          </cell>
          <cell r="D142">
            <v>0.52742789899999998</v>
          </cell>
          <cell r="J142">
            <v>0.52742789899999998</v>
          </cell>
          <cell r="N142">
            <v>1.054855798</v>
          </cell>
        </row>
        <row r="143">
          <cell r="A143" t="str">
            <v>BIRF 3957</v>
          </cell>
          <cell r="C143">
            <v>8.4426269299999994</v>
          </cell>
          <cell r="I143">
            <v>8.4426269299999994</v>
          </cell>
          <cell r="N143">
            <v>16.885253859999999</v>
          </cell>
        </row>
        <row r="144">
          <cell r="A144" t="str">
            <v>BIRF 3958</v>
          </cell>
          <cell r="C144">
            <v>0.49724511199999999</v>
          </cell>
          <cell r="I144">
            <v>0.49724511199999999</v>
          </cell>
          <cell r="N144">
            <v>0.99449022399999998</v>
          </cell>
        </row>
        <row r="145">
          <cell r="A145" t="str">
            <v>BIRF 3960</v>
          </cell>
          <cell r="E145">
            <v>1.1284000000000001</v>
          </cell>
          <cell r="K145">
            <v>1.1284000000000001</v>
          </cell>
          <cell r="N145">
            <v>2.2568000000000001</v>
          </cell>
        </row>
        <row r="146">
          <cell r="A146" t="str">
            <v>BIRF 3971</v>
          </cell>
          <cell r="F146">
            <v>4.6810999999999998</v>
          </cell>
          <cell r="L146">
            <v>4.6810999999999998</v>
          </cell>
          <cell r="N146">
            <v>9.3621999999999996</v>
          </cell>
        </row>
        <row r="147">
          <cell r="A147" t="str">
            <v>BIRF 4002</v>
          </cell>
          <cell r="D147">
            <v>13.888888810000001</v>
          </cell>
          <cell r="J147">
            <v>13.888888810000001</v>
          </cell>
          <cell r="N147">
            <v>27.777777620000002</v>
          </cell>
        </row>
        <row r="148">
          <cell r="A148" t="str">
            <v>BIRF 4003</v>
          </cell>
          <cell r="B148">
            <v>5</v>
          </cell>
          <cell r="H148">
            <v>5</v>
          </cell>
          <cell r="N148">
            <v>10</v>
          </cell>
        </row>
        <row r="149">
          <cell r="A149" t="str">
            <v>BIRF 4004</v>
          </cell>
          <cell r="B149">
            <v>1.20150504</v>
          </cell>
          <cell r="H149">
            <v>1.20150504</v>
          </cell>
          <cell r="N149">
            <v>2.40301008</v>
          </cell>
        </row>
        <row r="150">
          <cell r="A150" t="str">
            <v>BIRF 4085</v>
          </cell>
          <cell r="E150">
            <v>0.31323763700000001</v>
          </cell>
          <cell r="K150">
            <v>0.31323763700000001</v>
          </cell>
          <cell r="N150">
            <v>0.62647527400000003</v>
          </cell>
        </row>
        <row r="151">
          <cell r="A151" t="str">
            <v>BIRF 4093</v>
          </cell>
          <cell r="D151">
            <v>13.727459413</v>
          </cell>
          <cell r="J151">
            <v>13.727459413</v>
          </cell>
          <cell r="N151">
            <v>27.454918826</v>
          </cell>
        </row>
        <row r="152">
          <cell r="A152" t="str">
            <v>BIRF 4116</v>
          </cell>
          <cell r="C152">
            <v>15</v>
          </cell>
          <cell r="I152">
            <v>15</v>
          </cell>
          <cell r="N152">
            <v>30</v>
          </cell>
        </row>
        <row r="153">
          <cell r="A153" t="str">
            <v>BIRF 4117</v>
          </cell>
          <cell r="C153">
            <v>9.1524183509999997</v>
          </cell>
          <cell r="I153">
            <v>9.1524183509999997</v>
          </cell>
          <cell r="N153">
            <v>18.304836701999999</v>
          </cell>
        </row>
        <row r="154">
          <cell r="A154" t="str">
            <v>BIRF 4131</v>
          </cell>
          <cell r="E154">
            <v>1</v>
          </cell>
          <cell r="K154">
            <v>1</v>
          </cell>
          <cell r="N154">
            <v>2</v>
          </cell>
        </row>
        <row r="155">
          <cell r="A155" t="str">
            <v>BIRF 4150</v>
          </cell>
          <cell r="D155">
            <v>4.029716466</v>
          </cell>
          <cell r="J155">
            <v>4.029716466</v>
          </cell>
          <cell r="N155">
            <v>8.059432932</v>
          </cell>
        </row>
        <row r="156">
          <cell r="A156" t="str">
            <v>BIRF 4163</v>
          </cell>
          <cell r="G156">
            <v>7.6470646030000005</v>
          </cell>
          <cell r="M156">
            <v>7.6470646030000005</v>
          </cell>
          <cell r="N156">
            <v>15.294129206000001</v>
          </cell>
        </row>
        <row r="157">
          <cell r="A157" t="str">
            <v>BIRF 4164</v>
          </cell>
          <cell r="B157">
            <v>5</v>
          </cell>
          <cell r="H157">
            <v>5</v>
          </cell>
          <cell r="N157">
            <v>10</v>
          </cell>
        </row>
        <row r="158">
          <cell r="A158" t="str">
            <v>BIRF 4168</v>
          </cell>
          <cell r="G158">
            <v>0.74906135600000001</v>
          </cell>
          <cell r="M158">
            <v>0.74906135600000001</v>
          </cell>
          <cell r="N158">
            <v>1.498122712</v>
          </cell>
        </row>
        <row r="159">
          <cell r="A159" t="str">
            <v>BIRF 4195</v>
          </cell>
          <cell r="D159">
            <v>9.9977800000000006</v>
          </cell>
          <cell r="J159">
            <v>9.9977800000000006</v>
          </cell>
          <cell r="N159">
            <v>19.995560000000001</v>
          </cell>
        </row>
        <row r="160">
          <cell r="A160" t="str">
            <v>BIRF 4212</v>
          </cell>
          <cell r="D160">
            <v>2.9183259530000001</v>
          </cell>
          <cell r="J160">
            <v>2.9183259530000001</v>
          </cell>
          <cell r="N160">
            <v>5.8366519060000002</v>
          </cell>
        </row>
        <row r="161">
          <cell r="A161" t="str">
            <v>BIRF 4218</v>
          </cell>
          <cell r="F161">
            <v>2.4998999999999998</v>
          </cell>
          <cell r="L161">
            <v>2.4998999999999998</v>
          </cell>
          <cell r="N161">
            <v>4.9997999999999996</v>
          </cell>
        </row>
        <row r="162">
          <cell r="A162" t="str">
            <v>BIRF 4219</v>
          </cell>
          <cell r="F162">
            <v>3.75</v>
          </cell>
          <cell r="L162">
            <v>3.75</v>
          </cell>
          <cell r="N162">
            <v>7.5</v>
          </cell>
        </row>
        <row r="163">
          <cell r="A163" t="str">
            <v>BIRF 4220</v>
          </cell>
          <cell r="F163">
            <v>1.7499</v>
          </cell>
          <cell r="L163">
            <v>1.7499</v>
          </cell>
          <cell r="N163">
            <v>3.4998</v>
          </cell>
        </row>
        <row r="164">
          <cell r="A164" t="str">
            <v>BIRF 4221</v>
          </cell>
          <cell r="F164">
            <v>5</v>
          </cell>
          <cell r="L164">
            <v>5</v>
          </cell>
          <cell r="N164">
            <v>10</v>
          </cell>
        </row>
        <row r="165">
          <cell r="A165" t="str">
            <v>BIRF 4273</v>
          </cell>
          <cell r="C165">
            <v>1.8156000000000001</v>
          </cell>
          <cell r="I165">
            <v>1.8156000000000001</v>
          </cell>
          <cell r="N165">
            <v>3.6312000000000002</v>
          </cell>
        </row>
        <row r="166">
          <cell r="A166" t="str">
            <v>BIRF 4281</v>
          </cell>
          <cell r="E166">
            <v>0.2999</v>
          </cell>
          <cell r="K166">
            <v>0.2999</v>
          </cell>
          <cell r="N166">
            <v>0.5998</v>
          </cell>
        </row>
        <row r="167">
          <cell r="A167" t="str">
            <v>BIRF 4282</v>
          </cell>
          <cell r="D167">
            <v>1.3681000000000001</v>
          </cell>
          <cell r="J167">
            <v>1.3681000000000001</v>
          </cell>
          <cell r="N167">
            <v>2.7362000000000002</v>
          </cell>
        </row>
        <row r="168">
          <cell r="A168" t="str">
            <v>BIRF 4295</v>
          </cell>
          <cell r="F168">
            <v>21.444956012999999</v>
          </cell>
          <cell r="L168">
            <v>21.444956012999999</v>
          </cell>
          <cell r="N168">
            <v>42.889912025999998</v>
          </cell>
        </row>
        <row r="169">
          <cell r="A169" t="str">
            <v>BIRF 4313</v>
          </cell>
          <cell r="F169">
            <v>5.9256000000000002</v>
          </cell>
          <cell r="L169">
            <v>5.9256000000000002</v>
          </cell>
          <cell r="N169">
            <v>11.8512</v>
          </cell>
        </row>
        <row r="170">
          <cell r="A170" t="str">
            <v>BIRF 4314</v>
          </cell>
          <cell r="F170">
            <v>0.177998248</v>
          </cell>
          <cell r="L170">
            <v>0.177998248</v>
          </cell>
          <cell r="N170">
            <v>0.355996496</v>
          </cell>
        </row>
        <row r="171">
          <cell r="A171" t="str">
            <v>BIRF 4366</v>
          </cell>
          <cell r="C171">
            <v>14.2</v>
          </cell>
          <cell r="I171">
            <v>14.2</v>
          </cell>
          <cell r="N171">
            <v>28.4</v>
          </cell>
        </row>
        <row r="172">
          <cell r="A172" t="str">
            <v>BIRF 4398</v>
          </cell>
          <cell r="E172">
            <v>3.5186691140000002</v>
          </cell>
          <cell r="K172">
            <v>3.6227424259999998</v>
          </cell>
          <cell r="N172">
            <v>7.14141154</v>
          </cell>
        </row>
        <row r="173">
          <cell r="A173" t="str">
            <v>BIRF 4405-1</v>
          </cell>
          <cell r="E173">
            <v>62.5</v>
          </cell>
          <cell r="N173">
            <v>62.5</v>
          </cell>
        </row>
        <row r="174">
          <cell r="A174" t="str">
            <v>BIRF 4423</v>
          </cell>
          <cell r="D174">
            <v>0.601277595</v>
          </cell>
          <cell r="J174">
            <v>0.601277595</v>
          </cell>
          <cell r="N174">
            <v>1.20255519</v>
          </cell>
        </row>
        <row r="175">
          <cell r="A175" t="str">
            <v>BIRF 4454</v>
          </cell>
          <cell r="C175">
            <v>0.14016709099999999</v>
          </cell>
          <cell r="I175">
            <v>0.14016709099999999</v>
          </cell>
          <cell r="N175">
            <v>0.28033418199999999</v>
          </cell>
        </row>
        <row r="176">
          <cell r="A176" t="str">
            <v>BIRF 4459</v>
          </cell>
          <cell r="E176">
            <v>0.5</v>
          </cell>
          <cell r="K176">
            <v>0.5</v>
          </cell>
          <cell r="N176">
            <v>1</v>
          </cell>
        </row>
        <row r="177">
          <cell r="A177" t="str">
            <v>BIRF 4472</v>
          </cell>
          <cell r="G177">
            <v>1.8E-3</v>
          </cell>
          <cell r="M177">
            <v>1.8500000000000001E-3</v>
          </cell>
          <cell r="N177">
            <v>3.65E-3</v>
          </cell>
        </row>
        <row r="178">
          <cell r="A178" t="str">
            <v>BIRF 4484</v>
          </cell>
          <cell r="B178">
            <v>0.58257875800000003</v>
          </cell>
          <cell r="H178">
            <v>0.58257875800000003</v>
          </cell>
          <cell r="N178">
            <v>1.1651575160000001</v>
          </cell>
        </row>
        <row r="179">
          <cell r="A179" t="str">
            <v>BIRF 4516</v>
          </cell>
          <cell r="C179">
            <v>2.5308266480000001</v>
          </cell>
          <cell r="I179">
            <v>2.5308266480000001</v>
          </cell>
          <cell r="N179">
            <v>5.0616532960000002</v>
          </cell>
        </row>
        <row r="180">
          <cell r="A180" t="str">
            <v>BIRF 4578</v>
          </cell>
          <cell r="E180">
            <v>2.2849999989999996</v>
          </cell>
          <cell r="K180">
            <v>2.2849999989999996</v>
          </cell>
          <cell r="N180">
            <v>4.5699999979999992</v>
          </cell>
        </row>
        <row r="181">
          <cell r="A181" t="str">
            <v>BIRF 4580</v>
          </cell>
          <cell r="G181">
            <v>0.14838321799999998</v>
          </cell>
          <cell r="M181">
            <v>0.14838321799999998</v>
          </cell>
          <cell r="N181">
            <v>0.29676643599999997</v>
          </cell>
        </row>
        <row r="182">
          <cell r="A182" t="str">
            <v>BIRF 4585</v>
          </cell>
          <cell r="E182">
            <v>11.399999999</v>
          </cell>
          <cell r="K182">
            <v>11.399999999</v>
          </cell>
          <cell r="N182">
            <v>22.799999998000001</v>
          </cell>
        </row>
        <row r="183">
          <cell r="A183" t="str">
            <v>BIRF 4586</v>
          </cell>
          <cell r="E183">
            <v>2.362673085</v>
          </cell>
          <cell r="K183">
            <v>2.362673085</v>
          </cell>
          <cell r="N183">
            <v>4.7253461699999999</v>
          </cell>
        </row>
        <row r="184">
          <cell r="A184" t="str">
            <v>BIRF 4634</v>
          </cell>
          <cell r="D184">
            <v>10.164999998999999</v>
          </cell>
          <cell r="J184">
            <v>10.164999998999999</v>
          </cell>
          <cell r="N184">
            <v>20.329999997999998</v>
          </cell>
        </row>
        <row r="185">
          <cell r="A185" t="str">
            <v>BIRF 4640</v>
          </cell>
          <cell r="E185">
            <v>0.18937759899999998</v>
          </cell>
          <cell r="K185">
            <v>0.18937759899999998</v>
          </cell>
          <cell r="N185">
            <v>0.37875519799999996</v>
          </cell>
        </row>
        <row r="186">
          <cell r="A186" t="str">
            <v>BIRF 7075</v>
          </cell>
          <cell r="C186">
            <v>12</v>
          </cell>
          <cell r="I186">
            <v>12</v>
          </cell>
          <cell r="N186">
            <v>24</v>
          </cell>
        </row>
        <row r="187">
          <cell r="A187" t="str">
            <v>BIRF 7157</v>
          </cell>
          <cell r="E187">
            <v>0</v>
          </cell>
          <cell r="K187">
            <v>0</v>
          </cell>
          <cell r="N187">
            <v>0</v>
          </cell>
        </row>
        <row r="188">
          <cell r="A188" t="str">
            <v>BIRF 7171</v>
          </cell>
          <cell r="C188">
            <v>14.1</v>
          </cell>
          <cell r="I188">
            <v>14.55</v>
          </cell>
          <cell r="N188">
            <v>28.65</v>
          </cell>
        </row>
        <row r="189">
          <cell r="A189" t="str">
            <v>BIRF 7199</v>
          </cell>
          <cell r="E189">
            <v>16.32</v>
          </cell>
          <cell r="K189">
            <v>16.920000000000002</v>
          </cell>
          <cell r="N189">
            <v>33.24</v>
          </cell>
        </row>
        <row r="190">
          <cell r="A190" t="str">
            <v>BIRF 7242</v>
          </cell>
          <cell r="G190">
            <v>0</v>
          </cell>
          <cell r="M190">
            <v>0</v>
          </cell>
          <cell r="N190">
            <v>0</v>
          </cell>
        </row>
        <row r="191">
          <cell r="A191" t="str">
            <v>BIRF 7268</v>
          </cell>
          <cell r="E191">
            <v>0</v>
          </cell>
          <cell r="K191">
            <v>0</v>
          </cell>
          <cell r="N191">
            <v>0</v>
          </cell>
        </row>
        <row r="192">
          <cell r="A192" t="str">
            <v>BIRF 7295</v>
          </cell>
          <cell r="C192">
            <v>0</v>
          </cell>
          <cell r="I192">
            <v>0</v>
          </cell>
          <cell r="N192">
            <v>0</v>
          </cell>
        </row>
        <row r="193">
          <cell r="A193" t="str">
            <v>BNA/NASA</v>
          </cell>
          <cell r="B193">
            <v>8.621008999999999</v>
          </cell>
          <cell r="H193">
            <v>8.7318649999999991</v>
          </cell>
          <cell r="N193">
            <v>17.352874</v>
          </cell>
        </row>
        <row r="194">
          <cell r="A194" t="str">
            <v>BNA/PROVLP</v>
          </cell>
          <cell r="E194">
            <v>1.55352882159482</v>
          </cell>
          <cell r="N194">
            <v>1.55352882159482</v>
          </cell>
        </row>
        <row r="195">
          <cell r="A195" t="str">
            <v>BNA/SALUD</v>
          </cell>
          <cell r="G195">
            <v>5.93547464968153</v>
          </cell>
          <cell r="M195">
            <v>5.93547464968153</v>
          </cell>
          <cell r="N195">
            <v>11.87094929936306</v>
          </cell>
        </row>
        <row r="196">
          <cell r="A196" t="str">
            <v>BNA/TESORO/BCO</v>
          </cell>
          <cell r="F196">
            <v>7.646709129511671E-2</v>
          </cell>
          <cell r="L196">
            <v>7.646709129511671E-2</v>
          </cell>
          <cell r="N196">
            <v>0.15293418259023342</v>
          </cell>
        </row>
        <row r="197">
          <cell r="A197" t="str">
            <v>BNLH/PROVMI</v>
          </cell>
          <cell r="E197">
            <v>0.32500000000000001</v>
          </cell>
          <cell r="K197">
            <v>0.32500000000000001</v>
          </cell>
          <cell r="N197">
            <v>0.65</v>
          </cell>
        </row>
        <row r="198">
          <cell r="A198" t="str">
            <v>BODEN 15 USD</v>
          </cell>
          <cell r="E198">
            <v>0</v>
          </cell>
          <cell r="K198">
            <v>0</v>
          </cell>
          <cell r="N198">
            <v>0</v>
          </cell>
        </row>
        <row r="199">
          <cell r="A199" t="str">
            <v>BODEN 2007 - II</v>
          </cell>
          <cell r="C199">
            <v>63.46490139301023</v>
          </cell>
          <cell r="N199">
            <v>63.46490139301023</v>
          </cell>
        </row>
        <row r="200">
          <cell r="A200" t="str">
            <v>BODEN 2012 - II</v>
          </cell>
          <cell r="C200">
            <v>0</v>
          </cell>
          <cell r="I200">
            <v>45.980799879999999</v>
          </cell>
          <cell r="N200">
            <v>45.980799879999999</v>
          </cell>
        </row>
        <row r="201">
          <cell r="A201" t="str">
            <v>BODEN 2014 ($+CER)</v>
          </cell>
          <cell r="D201">
            <v>0</v>
          </cell>
          <cell r="J201">
            <v>0</v>
          </cell>
          <cell r="N201">
            <v>0</v>
          </cell>
        </row>
        <row r="202">
          <cell r="A202" t="str">
            <v>BOGAR</v>
          </cell>
          <cell r="B202">
            <v>45.508553750566819</v>
          </cell>
          <cell r="C202">
            <v>45.508553750566819</v>
          </cell>
          <cell r="D202">
            <v>45.508553750566819</v>
          </cell>
          <cell r="E202">
            <v>45.508553750566819</v>
          </cell>
          <cell r="F202">
            <v>45.508553750566819</v>
          </cell>
          <cell r="G202">
            <v>45.508553750566819</v>
          </cell>
          <cell r="H202">
            <v>45.508553750566819</v>
          </cell>
          <cell r="I202">
            <v>45.508553750566819</v>
          </cell>
          <cell r="J202">
            <v>45.508553750566819</v>
          </cell>
          <cell r="K202">
            <v>45.508553750566819</v>
          </cell>
          <cell r="L202">
            <v>45.508553750566819</v>
          </cell>
          <cell r="M202">
            <v>45.508553750566819</v>
          </cell>
          <cell r="N202">
            <v>546.10264500680182</v>
          </cell>
        </row>
        <row r="203">
          <cell r="A203" t="str">
            <v>Bono 2013 $</v>
          </cell>
          <cell r="E203">
            <v>1.58220620888158</v>
          </cell>
          <cell r="K203">
            <v>1.58220620888158</v>
          </cell>
          <cell r="N203">
            <v>3.1644124177631601</v>
          </cell>
        </row>
        <row r="204">
          <cell r="A204" t="str">
            <v>BONOS/PROVSJ</v>
          </cell>
          <cell r="G204">
            <v>0</v>
          </cell>
          <cell r="M204">
            <v>7.6337192283629998</v>
          </cell>
          <cell r="N204">
            <v>7.6337192283629998</v>
          </cell>
        </row>
        <row r="205">
          <cell r="A205" t="str">
            <v>BP06/B450-Fid1</v>
          </cell>
          <cell r="B205">
            <v>0</v>
          </cell>
          <cell r="C205">
            <v>0</v>
          </cell>
          <cell r="E205">
            <v>0</v>
          </cell>
          <cell r="F205">
            <v>0</v>
          </cell>
          <cell r="H205">
            <v>0</v>
          </cell>
          <cell r="I205">
            <v>4.0177469622963098E-2</v>
          </cell>
          <cell r="N205">
            <v>4.0177469622963098E-2</v>
          </cell>
        </row>
        <row r="206">
          <cell r="A206" t="str">
            <v>BP07/B450</v>
          </cell>
          <cell r="B206">
            <v>0</v>
          </cell>
          <cell r="D206">
            <v>0</v>
          </cell>
          <cell r="E206">
            <v>0</v>
          </cell>
          <cell r="G206">
            <v>0</v>
          </cell>
          <cell r="H206">
            <v>0</v>
          </cell>
          <cell r="J206">
            <v>4.3485797264488299E-2</v>
          </cell>
          <cell r="N206">
            <v>4.3485797264488299E-2</v>
          </cell>
        </row>
        <row r="207">
          <cell r="A207" t="str">
            <v>BRA/TESORO</v>
          </cell>
          <cell r="F207">
            <v>0.12253164</v>
          </cell>
          <cell r="L207">
            <v>0.12253164</v>
          </cell>
          <cell r="N207">
            <v>0.24506327999999999</v>
          </cell>
        </row>
        <row r="208">
          <cell r="A208" t="str">
            <v>BRA/YACYRETA</v>
          </cell>
          <cell r="B208">
            <v>5.1941539999999994E-2</v>
          </cell>
          <cell r="C208">
            <v>6.6331200000000002E-3</v>
          </cell>
          <cell r="E208">
            <v>6.6628100000000008E-3</v>
          </cell>
          <cell r="H208">
            <v>2.0267220000000002E-2</v>
          </cell>
          <cell r="N208">
            <v>8.5504689999999994E-2</v>
          </cell>
        </row>
        <row r="209">
          <cell r="A209" t="str">
            <v>CAF I</v>
          </cell>
          <cell r="F209">
            <v>0</v>
          </cell>
          <cell r="L209">
            <v>2.394357141</v>
          </cell>
          <cell r="N209">
            <v>2.394357141</v>
          </cell>
        </row>
        <row r="210">
          <cell r="A210" t="str">
            <v>CITILA/RELEXT</v>
          </cell>
          <cell r="B210">
            <v>3.7362600000000004E-3</v>
          </cell>
          <cell r="C210">
            <v>3.7581300000000002E-3</v>
          </cell>
          <cell r="D210">
            <v>4.5756099999999999E-3</v>
          </cell>
          <cell r="E210">
            <v>3.80693E-3</v>
          </cell>
          <cell r="F210">
            <v>4.0928000000000006E-3</v>
          </cell>
          <cell r="G210">
            <v>3.8531900000000003E-3</v>
          </cell>
          <cell r="H210">
            <v>4.1378199999999995E-3</v>
          </cell>
          <cell r="I210">
            <v>3.8999799999999999E-3</v>
          </cell>
          <cell r="J210">
            <v>3.9228200000000005E-3</v>
          </cell>
          <cell r="K210">
            <v>4.2056000000000003E-3</v>
          </cell>
          <cell r="L210">
            <v>3.9704099999999997E-3</v>
          </cell>
          <cell r="M210">
            <v>4.2519300000000001E-3</v>
          </cell>
          <cell r="N210">
            <v>4.8211480000000008E-2</v>
          </cell>
        </row>
        <row r="211">
          <cell r="A211" t="str">
            <v>CLPARIS</v>
          </cell>
          <cell r="D211">
            <v>0</v>
          </cell>
          <cell r="F211">
            <v>203.74482514655699</v>
          </cell>
          <cell r="G211">
            <v>0</v>
          </cell>
          <cell r="J211">
            <v>0</v>
          </cell>
          <cell r="L211">
            <v>203.74483514655699</v>
          </cell>
          <cell r="M211">
            <v>0</v>
          </cell>
          <cell r="N211">
            <v>407.48966029311396</v>
          </cell>
        </row>
        <row r="212">
          <cell r="A212" t="str">
            <v>DBF/CONEA</v>
          </cell>
          <cell r="M212">
            <v>4.2708622748815204</v>
          </cell>
          <cell r="N212">
            <v>4.2708622748815204</v>
          </cell>
        </row>
        <row r="213">
          <cell r="A213" t="str">
            <v>DISC $+CER</v>
          </cell>
          <cell r="G213">
            <v>0</v>
          </cell>
          <cell r="M213">
            <v>0</v>
          </cell>
          <cell r="N213">
            <v>0</v>
          </cell>
        </row>
        <row r="214">
          <cell r="A214" t="str">
            <v>DISC EUR</v>
          </cell>
          <cell r="G214">
            <v>0</v>
          </cell>
          <cell r="M214">
            <v>0</v>
          </cell>
          <cell r="N214">
            <v>0</v>
          </cell>
        </row>
        <row r="215">
          <cell r="A215" t="str">
            <v>DISC JPY</v>
          </cell>
          <cell r="G215">
            <v>0</v>
          </cell>
          <cell r="M215">
            <v>0</v>
          </cell>
          <cell r="N215">
            <v>0</v>
          </cell>
        </row>
        <row r="216">
          <cell r="A216" t="str">
            <v>DISC USD</v>
          </cell>
          <cell r="G216">
            <v>0</v>
          </cell>
          <cell r="M216">
            <v>0</v>
          </cell>
          <cell r="N216">
            <v>0</v>
          </cell>
        </row>
        <row r="217">
          <cell r="A217" t="str">
            <v>DISD</v>
          </cell>
          <cell r="F217">
            <v>0</v>
          </cell>
          <cell r="L217">
            <v>0</v>
          </cell>
          <cell r="N217">
            <v>0</v>
          </cell>
        </row>
        <row r="218">
          <cell r="A218" t="str">
            <v>DISDDM</v>
          </cell>
          <cell r="F218">
            <v>0</v>
          </cell>
          <cell r="L218">
            <v>0</v>
          </cell>
          <cell r="N218">
            <v>0</v>
          </cell>
        </row>
        <row r="219">
          <cell r="A219" t="str">
            <v>EDC/YACYRETA</v>
          </cell>
          <cell r="D219">
            <v>2.3741216999999999</v>
          </cell>
          <cell r="N219">
            <v>2.3741216999999999</v>
          </cell>
        </row>
        <row r="220">
          <cell r="A220" t="str">
            <v>EEUU/TESORO</v>
          </cell>
          <cell r="D220">
            <v>0</v>
          </cell>
          <cell r="G220">
            <v>0</v>
          </cell>
          <cell r="J220">
            <v>2.6910729999999998</v>
          </cell>
          <cell r="N220">
            <v>2.6910729999999998</v>
          </cell>
        </row>
        <row r="221">
          <cell r="A221" t="str">
            <v>EIB/VIALIDAD</v>
          </cell>
          <cell r="G221">
            <v>1.3942185299999998</v>
          </cell>
          <cell r="M221">
            <v>1.4413609100000002</v>
          </cell>
          <cell r="N221">
            <v>2.8355794400000001</v>
          </cell>
        </row>
        <row r="222">
          <cell r="A222" t="str">
            <v>EL/ARP-61</v>
          </cell>
          <cell r="C222">
            <v>0.20744375000000001</v>
          </cell>
          <cell r="N222">
            <v>0.20744375000000001</v>
          </cell>
        </row>
        <row r="223">
          <cell r="A223" t="str">
            <v>EL/DEM-44</v>
          </cell>
          <cell r="F223">
            <v>0</v>
          </cell>
          <cell r="N223">
            <v>0</v>
          </cell>
        </row>
        <row r="224">
          <cell r="A224" t="str">
            <v>EL/DEM-52</v>
          </cell>
          <cell r="J224">
            <v>0</v>
          </cell>
          <cell r="N224">
            <v>0</v>
          </cell>
        </row>
        <row r="225">
          <cell r="A225" t="str">
            <v>EL/DEM-55</v>
          </cell>
          <cell r="L225">
            <v>0</v>
          </cell>
          <cell r="N225">
            <v>0</v>
          </cell>
        </row>
        <row r="226">
          <cell r="A226" t="str">
            <v>EL/DEM-72</v>
          </cell>
          <cell r="K226">
            <v>0</v>
          </cell>
          <cell r="N226">
            <v>0</v>
          </cell>
        </row>
        <row r="227">
          <cell r="A227" t="str">
            <v>EL/DEM-76</v>
          </cell>
          <cell r="C227">
            <v>0</v>
          </cell>
          <cell r="N227">
            <v>0</v>
          </cell>
        </row>
        <row r="228">
          <cell r="A228" t="str">
            <v>EL/DEM-82</v>
          </cell>
          <cell r="H228">
            <v>0</v>
          </cell>
          <cell r="N228">
            <v>0</v>
          </cell>
        </row>
        <row r="229">
          <cell r="A229" t="str">
            <v>EL/DEM-86</v>
          </cell>
          <cell r="L229">
            <v>0</v>
          </cell>
          <cell r="N229">
            <v>0</v>
          </cell>
        </row>
        <row r="230">
          <cell r="A230" t="str">
            <v>EL/EUR-108</v>
          </cell>
          <cell r="B230">
            <v>383.00710900473899</v>
          </cell>
          <cell r="N230">
            <v>383.00710900473899</v>
          </cell>
        </row>
        <row r="231">
          <cell r="A231" t="str">
            <v>EL/EUR-114</v>
          </cell>
          <cell r="J231">
            <v>188.75118483412299</v>
          </cell>
          <cell r="N231">
            <v>188.75118483412299</v>
          </cell>
        </row>
        <row r="232">
          <cell r="A232" t="str">
            <v>EL/EUR-116</v>
          </cell>
          <cell r="C232">
            <v>212.68246445497599</v>
          </cell>
          <cell r="N232">
            <v>212.68246445497599</v>
          </cell>
        </row>
        <row r="233">
          <cell r="A233" t="str">
            <v>EL/EUR-80</v>
          </cell>
          <cell r="E233">
            <v>0</v>
          </cell>
          <cell r="N233">
            <v>0</v>
          </cell>
        </row>
        <row r="234">
          <cell r="A234" t="str">
            <v>EL/EUR-85</v>
          </cell>
          <cell r="H234">
            <v>0</v>
          </cell>
          <cell r="N234">
            <v>0</v>
          </cell>
        </row>
        <row r="235">
          <cell r="A235" t="str">
            <v>EL/EUR-88</v>
          </cell>
          <cell r="C235">
            <v>0</v>
          </cell>
          <cell r="N235">
            <v>0</v>
          </cell>
        </row>
        <row r="236">
          <cell r="A236" t="str">
            <v>EL/EUR-92</v>
          </cell>
          <cell r="C236">
            <v>0</v>
          </cell>
          <cell r="N236">
            <v>0</v>
          </cell>
        </row>
        <row r="237">
          <cell r="A237" t="str">
            <v>EL/EUR-95</v>
          </cell>
          <cell r="F237">
            <v>0</v>
          </cell>
          <cell r="N237">
            <v>0</v>
          </cell>
        </row>
        <row r="238">
          <cell r="A238" t="str">
            <v>EL/ITL-60</v>
          </cell>
          <cell r="B238">
            <v>159.19906297393399</v>
          </cell>
          <cell r="N238">
            <v>159.19906297393399</v>
          </cell>
        </row>
        <row r="239">
          <cell r="A239" t="str">
            <v>EL/ITL-69</v>
          </cell>
          <cell r="I239">
            <v>209.061018459716</v>
          </cell>
          <cell r="N239">
            <v>209.061018459716</v>
          </cell>
        </row>
        <row r="240">
          <cell r="A240" t="str">
            <v>EL/ITL-77</v>
          </cell>
          <cell r="K240">
            <v>0</v>
          </cell>
          <cell r="N240">
            <v>0</v>
          </cell>
        </row>
        <row r="241">
          <cell r="A241" t="str">
            <v>EL/JPY-99</v>
          </cell>
          <cell r="I241">
            <v>0</v>
          </cell>
          <cell r="N241">
            <v>0</v>
          </cell>
        </row>
        <row r="242">
          <cell r="A242" t="str">
            <v>EL/LIB-67</v>
          </cell>
          <cell r="G242">
            <v>56.419640134187304</v>
          </cell>
          <cell r="N242">
            <v>56.419640134187304</v>
          </cell>
        </row>
        <row r="243">
          <cell r="A243" t="str">
            <v>EL/NLG-78</v>
          </cell>
          <cell r="C243">
            <v>0</v>
          </cell>
          <cell r="N243">
            <v>0</v>
          </cell>
        </row>
        <row r="244">
          <cell r="A244" t="str">
            <v>EL/USD-89</v>
          </cell>
          <cell r="D244">
            <v>0.54615119999999995</v>
          </cell>
          <cell r="J244">
            <v>0.54615119999999995</v>
          </cell>
          <cell r="N244">
            <v>1.0923023999999999</v>
          </cell>
        </row>
        <row r="245">
          <cell r="A245" t="str">
            <v>EN/YACYRETA</v>
          </cell>
          <cell r="F245">
            <v>0.16076685999999998</v>
          </cell>
          <cell r="N245">
            <v>0.16076685999999998</v>
          </cell>
        </row>
        <row r="246">
          <cell r="A246" t="str">
            <v>EXIMUS/YACYRETA</v>
          </cell>
          <cell r="F246">
            <v>11.608162530000001</v>
          </cell>
          <cell r="L246">
            <v>11.608162499999999</v>
          </cell>
          <cell r="N246">
            <v>23.21632503</v>
          </cell>
        </row>
        <row r="247">
          <cell r="A247" t="str">
            <v>FERRO</v>
          </cell>
          <cell r="E247">
            <v>0</v>
          </cell>
          <cell r="K247">
            <v>0</v>
          </cell>
          <cell r="N247">
            <v>0</v>
          </cell>
        </row>
        <row r="248">
          <cell r="A248" t="str">
            <v>FIDA 417</v>
          </cell>
          <cell r="G248">
            <v>0.190153349496017</v>
          </cell>
          <cell r="M248">
            <v>0.190153349496017</v>
          </cell>
          <cell r="N248">
            <v>0.38030669899203401</v>
          </cell>
        </row>
        <row r="249">
          <cell r="A249" t="str">
            <v>FIDA 514</v>
          </cell>
          <cell r="G249">
            <v>2.21177276800868E-2</v>
          </cell>
          <cell r="M249">
            <v>2.21177276800868E-2</v>
          </cell>
          <cell r="N249">
            <v>4.4235455360173599E-2</v>
          </cell>
        </row>
        <row r="250">
          <cell r="A250" t="str">
            <v>FKUW/PROVSF</v>
          </cell>
          <cell r="G250">
            <v>1.11924835616438</v>
          </cell>
          <cell r="M250">
            <v>1.11924835616438</v>
          </cell>
          <cell r="N250">
            <v>2.23849671232876</v>
          </cell>
        </row>
        <row r="251">
          <cell r="A251" t="str">
            <v>FON/TESORO</v>
          </cell>
          <cell r="B251">
            <v>0.1906911151315786</v>
          </cell>
          <cell r="C251">
            <v>1.1216545756578937</v>
          </cell>
          <cell r="D251">
            <v>0.47429884210526352</v>
          </cell>
          <cell r="E251">
            <v>0.80024648322368441</v>
          </cell>
          <cell r="F251">
            <v>0.91428835197368408</v>
          </cell>
          <cell r="G251">
            <v>1.7964694144736841</v>
          </cell>
          <cell r="H251">
            <v>0.1906911151315786</v>
          </cell>
          <cell r="I251">
            <v>1.1216545756578937</v>
          </cell>
          <cell r="J251">
            <v>0.47429884210526352</v>
          </cell>
          <cell r="K251">
            <v>0.80024648322368441</v>
          </cell>
          <cell r="L251">
            <v>0.91428835197368408</v>
          </cell>
          <cell r="M251">
            <v>1.7964694144736841</v>
          </cell>
          <cell r="N251">
            <v>10.595297565131576</v>
          </cell>
        </row>
        <row r="252">
          <cell r="A252" t="str">
            <v>FONP 06/94</v>
          </cell>
          <cell r="D252">
            <v>3.1607262289999998</v>
          </cell>
          <cell r="E252">
            <v>0.15139385</v>
          </cell>
          <cell r="J252">
            <v>3.1607262289999998</v>
          </cell>
          <cell r="K252">
            <v>0.15139385</v>
          </cell>
          <cell r="N252">
            <v>6.6242401579999992</v>
          </cell>
        </row>
        <row r="253">
          <cell r="A253" t="str">
            <v>FONP 07/94</v>
          </cell>
          <cell r="C253">
            <v>2.010632545</v>
          </cell>
          <cell r="G253">
            <v>2.0086331390000001</v>
          </cell>
          <cell r="N253">
            <v>4.0192656840000005</v>
          </cell>
        </row>
        <row r="254">
          <cell r="A254" t="str">
            <v>FONP 10/96</v>
          </cell>
          <cell r="F254">
            <v>0.70247728500000006</v>
          </cell>
          <cell r="L254">
            <v>0.70247728500000006</v>
          </cell>
          <cell r="N254">
            <v>1.4049545700000001</v>
          </cell>
        </row>
        <row r="255">
          <cell r="A255" t="str">
            <v>FONP 12/02</v>
          </cell>
          <cell r="B255">
            <v>3.61875E-3</v>
          </cell>
          <cell r="H255">
            <v>3.61875E-3</v>
          </cell>
          <cell r="N255">
            <v>7.2375E-3</v>
          </cell>
        </row>
        <row r="256">
          <cell r="A256" t="str">
            <v>FONP 13/03</v>
          </cell>
          <cell r="D256">
            <v>0</v>
          </cell>
          <cell r="J256">
            <v>0</v>
          </cell>
          <cell r="N256">
            <v>0</v>
          </cell>
        </row>
        <row r="257">
          <cell r="A257" t="str">
            <v>FONP 14/04</v>
          </cell>
          <cell r="C257">
            <v>0</v>
          </cell>
          <cell r="I257">
            <v>0</v>
          </cell>
          <cell r="N257">
            <v>0</v>
          </cell>
        </row>
        <row r="258">
          <cell r="A258" t="str">
            <v>FUB/RELEXT</v>
          </cell>
          <cell r="B258">
            <v>1.3531800000000001E-3</v>
          </cell>
          <cell r="C258">
            <v>2.2968200000000002E-3</v>
          </cell>
          <cell r="D258">
            <v>2.5435900000000001E-3</v>
          </cell>
          <cell r="E258">
            <v>1.8602E-3</v>
          </cell>
          <cell r="F258">
            <v>1.8719699999999999E-3</v>
          </cell>
          <cell r="G258">
            <v>2.1156999999999999E-3</v>
          </cell>
          <cell r="H258">
            <v>2.1286599999999997E-3</v>
          </cell>
          <cell r="I258">
            <v>1.9106800000000001E-3</v>
          </cell>
          <cell r="J258">
            <v>1.92278E-3</v>
          </cell>
          <cell r="K258">
            <v>1.7047100000000001E-3</v>
          </cell>
          <cell r="L258">
            <v>2.4055000000000001E-3</v>
          </cell>
          <cell r="M258">
            <v>2.1903499999999998E-3</v>
          </cell>
          <cell r="N258">
            <v>2.4304140000000002E-2</v>
          </cell>
        </row>
        <row r="259">
          <cell r="A259" t="str">
            <v>GLO17 PES</v>
          </cell>
          <cell r="B259">
            <v>0</v>
          </cell>
          <cell r="H259">
            <v>0</v>
          </cell>
          <cell r="N259">
            <v>0</v>
          </cell>
        </row>
        <row r="260">
          <cell r="A260" t="str">
            <v>ICE/ASEGSAL</v>
          </cell>
          <cell r="B260">
            <v>0.10730121000000001</v>
          </cell>
          <cell r="H260">
            <v>0.10730121000000001</v>
          </cell>
          <cell r="N260">
            <v>0.21460242000000002</v>
          </cell>
        </row>
        <row r="261">
          <cell r="A261" t="str">
            <v>ICE/BANADE</v>
          </cell>
          <cell r="G261">
            <v>0.92688078000000007</v>
          </cell>
          <cell r="M261">
            <v>0.92688078000000007</v>
          </cell>
          <cell r="N261">
            <v>1.8537615600000001</v>
          </cell>
        </row>
        <row r="262">
          <cell r="A262" t="str">
            <v>ICE/BICE</v>
          </cell>
          <cell r="B262">
            <v>0.77098568000000001</v>
          </cell>
          <cell r="H262">
            <v>0.77098568000000001</v>
          </cell>
          <cell r="N262">
            <v>1.54197136</v>
          </cell>
        </row>
        <row r="263">
          <cell r="A263" t="str">
            <v>ICE/CORTE</v>
          </cell>
          <cell r="E263">
            <v>9.3219579999999996E-2</v>
          </cell>
          <cell r="K263">
            <v>9.3219579999999996E-2</v>
          </cell>
          <cell r="N263">
            <v>0.18643915999999999</v>
          </cell>
        </row>
        <row r="264">
          <cell r="A264" t="str">
            <v>ICE/DEFENSA</v>
          </cell>
          <cell r="B264">
            <v>0.72804878000000006</v>
          </cell>
          <cell r="H264">
            <v>0.72804878000000006</v>
          </cell>
          <cell r="N264">
            <v>1.4560975600000001</v>
          </cell>
        </row>
        <row r="265">
          <cell r="A265" t="str">
            <v>ICE/EDUCACION</v>
          </cell>
          <cell r="B265">
            <v>0.43121872999999999</v>
          </cell>
          <cell r="H265">
            <v>0.43121872999999999</v>
          </cell>
          <cell r="N265">
            <v>0.86243745999999999</v>
          </cell>
        </row>
        <row r="266">
          <cell r="A266" t="str">
            <v>ICE/JUSTICIA</v>
          </cell>
          <cell r="B266">
            <v>9.8774089999999995E-2</v>
          </cell>
          <cell r="H266">
            <v>9.8774089999999995E-2</v>
          </cell>
          <cell r="N266">
            <v>0.19754817999999999</v>
          </cell>
        </row>
        <row r="267">
          <cell r="A267" t="str">
            <v>ICE/MCBA</v>
          </cell>
          <cell r="G267">
            <v>0.35395259000000001</v>
          </cell>
          <cell r="M267">
            <v>0.35395259000000001</v>
          </cell>
          <cell r="N267">
            <v>0.70790518000000002</v>
          </cell>
        </row>
        <row r="268">
          <cell r="A268" t="str">
            <v>ICE/PREFEC</v>
          </cell>
          <cell r="G268">
            <v>6.6803979999999999E-2</v>
          </cell>
          <cell r="M268">
            <v>6.6803979999999999E-2</v>
          </cell>
          <cell r="N268">
            <v>0.13360796</v>
          </cell>
        </row>
        <row r="269">
          <cell r="A269" t="str">
            <v>ICE/PRES</v>
          </cell>
          <cell r="B269">
            <v>1.5233170000000001E-2</v>
          </cell>
          <cell r="H269">
            <v>1.5233170000000001E-2</v>
          </cell>
          <cell r="N269">
            <v>3.0466340000000001E-2</v>
          </cell>
        </row>
        <row r="270">
          <cell r="A270" t="str">
            <v>ICE/PROVCB</v>
          </cell>
          <cell r="E270">
            <v>0.62365181000000003</v>
          </cell>
          <cell r="K270">
            <v>0.62365181000000003</v>
          </cell>
          <cell r="N270">
            <v>1.2473036200000001</v>
          </cell>
        </row>
        <row r="271">
          <cell r="A271" t="str">
            <v>ICE/SALUD</v>
          </cell>
          <cell r="F271">
            <v>2.34358567</v>
          </cell>
          <cell r="L271">
            <v>2.34358567</v>
          </cell>
          <cell r="N271">
            <v>4.6871713399999999</v>
          </cell>
        </row>
        <row r="272">
          <cell r="A272" t="str">
            <v>ICE/SALUDPBA</v>
          </cell>
          <cell r="B272">
            <v>0.64464681999999995</v>
          </cell>
          <cell r="H272">
            <v>0.64464681999999995</v>
          </cell>
          <cell r="N272">
            <v>1.2892936399999999</v>
          </cell>
        </row>
        <row r="273">
          <cell r="A273" t="str">
            <v>ICE/VIALIDAD</v>
          </cell>
          <cell r="D273">
            <v>0.12129997000000001</v>
          </cell>
          <cell r="J273">
            <v>0.12129997000000001</v>
          </cell>
          <cell r="N273">
            <v>0.24259994000000001</v>
          </cell>
        </row>
        <row r="274">
          <cell r="A274" t="str">
            <v>ICO/CBA</v>
          </cell>
          <cell r="E274">
            <v>0</v>
          </cell>
          <cell r="K274">
            <v>2.46840441943128</v>
          </cell>
          <cell r="N274">
            <v>2.46840441943128</v>
          </cell>
        </row>
        <row r="275">
          <cell r="A275" t="str">
            <v>ICO/SALUD</v>
          </cell>
          <cell r="E275">
            <v>0</v>
          </cell>
          <cell r="K275">
            <v>2.15737115758294</v>
          </cell>
          <cell r="N275">
            <v>2.15737115758294</v>
          </cell>
        </row>
        <row r="276">
          <cell r="A276" t="str">
            <v>IRB/RELEXT</v>
          </cell>
          <cell r="D276">
            <v>3.9768127962085302E-3</v>
          </cell>
          <cell r="G276">
            <v>4.0557582938388599E-3</v>
          </cell>
          <cell r="J276">
            <v>4.1362677725118504E-3</v>
          </cell>
          <cell r="M276">
            <v>4.2183530805687194E-3</v>
          </cell>
          <cell r="N276">
            <v>1.638719194312796E-2</v>
          </cell>
        </row>
        <row r="277">
          <cell r="A277" t="str">
            <v>ISTBSP/SALUD</v>
          </cell>
          <cell r="D277">
            <v>0.86759565999999999</v>
          </cell>
          <cell r="N277">
            <v>0.86759565999999999</v>
          </cell>
        </row>
        <row r="278">
          <cell r="A278" t="str">
            <v>JBIC/HIDRONOR</v>
          </cell>
          <cell r="F278">
            <v>3.6717876857749498</v>
          </cell>
          <cell r="L278">
            <v>3.6717876857749498</v>
          </cell>
          <cell r="N278">
            <v>7.3435753715498997</v>
          </cell>
        </row>
        <row r="279">
          <cell r="A279" t="str">
            <v>JBIC/PROV</v>
          </cell>
          <cell r="C279">
            <v>1.3310510997876899</v>
          </cell>
          <cell r="I279">
            <v>1.3310510997876899</v>
          </cell>
          <cell r="N279">
            <v>2.6621021995753797</v>
          </cell>
        </row>
        <row r="280">
          <cell r="A280" t="str">
            <v>JBIC/PROVBA</v>
          </cell>
          <cell r="D280">
            <v>1.0638216560509601</v>
          </cell>
          <cell r="J280">
            <v>1.0638216560509601</v>
          </cell>
          <cell r="N280">
            <v>2.1276433121019203</v>
          </cell>
        </row>
        <row r="281">
          <cell r="A281" t="str">
            <v>JBIC/TESORO</v>
          </cell>
          <cell r="E281">
            <v>20.634479830148639</v>
          </cell>
          <cell r="K281">
            <v>20.634479830148639</v>
          </cell>
          <cell r="N281">
            <v>41.268959660297277</v>
          </cell>
        </row>
        <row r="282">
          <cell r="A282" t="str">
            <v>KFW/CONEA</v>
          </cell>
          <cell r="D282">
            <v>22.070220681279608</v>
          </cell>
          <cell r="J282">
            <v>22.070220657582908</v>
          </cell>
          <cell r="N282">
            <v>44.140441338862516</v>
          </cell>
        </row>
        <row r="283">
          <cell r="A283" t="str">
            <v>KFW/INTI</v>
          </cell>
          <cell r="G283">
            <v>0.28016515284360188</v>
          </cell>
          <cell r="M283">
            <v>0.28016515284360188</v>
          </cell>
          <cell r="N283">
            <v>0.56033030568720377</v>
          </cell>
        </row>
        <row r="284">
          <cell r="A284" t="str">
            <v>KFW/NASA</v>
          </cell>
          <cell r="C284">
            <v>0.52308222748815203</v>
          </cell>
          <cell r="N284">
            <v>0.52308222748815203</v>
          </cell>
        </row>
        <row r="285">
          <cell r="A285" t="str">
            <v>KFW/YACYRETA</v>
          </cell>
          <cell r="F285">
            <v>0.33637254739336503</v>
          </cell>
          <cell r="L285">
            <v>0.33637254739336503</v>
          </cell>
          <cell r="N285">
            <v>0.67274509478673006</v>
          </cell>
        </row>
        <row r="286">
          <cell r="A286" t="str">
            <v>MEDIO/BANADE</v>
          </cell>
          <cell r="D286">
            <v>8.8673708530805695E-2</v>
          </cell>
          <cell r="E286">
            <v>4.5626345023696704</v>
          </cell>
          <cell r="F286">
            <v>2.1354889691943097</v>
          </cell>
          <cell r="G286">
            <v>1.96993751184834</v>
          </cell>
          <cell r="J286">
            <v>8.8673708530805695E-2</v>
          </cell>
          <cell r="K286">
            <v>4.5626345023696704</v>
          </cell>
          <cell r="L286">
            <v>2.1354889691943097</v>
          </cell>
          <cell r="N286">
            <v>15.54353187203791</v>
          </cell>
        </row>
        <row r="287">
          <cell r="A287" t="str">
            <v>MEDIO/BCRA</v>
          </cell>
          <cell r="D287">
            <v>1.4191061399999998</v>
          </cell>
          <cell r="E287">
            <v>1.4385553799999999</v>
          </cell>
          <cell r="J287">
            <v>1.4191061399999998</v>
          </cell>
          <cell r="K287">
            <v>1.4385553799999999</v>
          </cell>
          <cell r="N287">
            <v>5.7153230399999995</v>
          </cell>
        </row>
        <row r="288">
          <cell r="A288" t="str">
            <v>MEDIO/HIDRONOR</v>
          </cell>
          <cell r="E288">
            <v>6.4185947867298601E-2</v>
          </cell>
          <cell r="K288">
            <v>6.4185947867298601E-2</v>
          </cell>
          <cell r="N288">
            <v>0.1283718957345972</v>
          </cell>
        </row>
        <row r="289">
          <cell r="A289" t="str">
            <v>MEDIO/JUSTICIA</v>
          </cell>
          <cell r="F289">
            <v>5.6662050000000005E-2</v>
          </cell>
          <cell r="L289">
            <v>5.6662050000000005E-2</v>
          </cell>
          <cell r="N289">
            <v>0.11332410000000001</v>
          </cell>
        </row>
        <row r="290">
          <cell r="A290" t="str">
            <v>MEDIO/NASA</v>
          </cell>
          <cell r="F290">
            <v>0.236473874407583</v>
          </cell>
          <cell r="L290">
            <v>0.236473874407583</v>
          </cell>
          <cell r="N290">
            <v>0.47294774881516599</v>
          </cell>
        </row>
        <row r="291">
          <cell r="A291" t="str">
            <v>MEDIO/PROVBA</v>
          </cell>
          <cell r="G291">
            <v>0.46727291469194299</v>
          </cell>
          <cell r="M291">
            <v>0.46727291469194299</v>
          </cell>
          <cell r="N291">
            <v>0.93454582938388597</v>
          </cell>
        </row>
        <row r="292">
          <cell r="A292" t="str">
            <v>MEDIO/SALUD</v>
          </cell>
          <cell r="F292">
            <v>0.566467037914692</v>
          </cell>
          <cell r="L292">
            <v>0.566467037914692</v>
          </cell>
          <cell r="N292">
            <v>1.132934075829384</v>
          </cell>
        </row>
        <row r="293">
          <cell r="A293" t="str">
            <v>MEDIO/YACYRETA</v>
          </cell>
          <cell r="B293">
            <v>4.9168866113744103E-2</v>
          </cell>
          <cell r="H293">
            <v>1.006835466113744</v>
          </cell>
          <cell r="N293">
            <v>1.0560043322274881</v>
          </cell>
        </row>
        <row r="294">
          <cell r="A294" t="str">
            <v>OCMO</v>
          </cell>
          <cell r="E294">
            <v>2.5922250181718201</v>
          </cell>
          <cell r="K294">
            <v>0.14541277134942901</v>
          </cell>
          <cell r="N294">
            <v>2.7376377895212491</v>
          </cell>
        </row>
        <row r="295">
          <cell r="A295" t="str">
            <v>P BG04/06</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BG05/17</v>
          </cell>
          <cell r="B296">
            <v>0</v>
          </cell>
          <cell r="C296">
            <v>0</v>
          </cell>
          <cell r="D296">
            <v>0</v>
          </cell>
          <cell r="E296">
            <v>0</v>
          </cell>
          <cell r="F296">
            <v>0</v>
          </cell>
          <cell r="G296">
            <v>0</v>
          </cell>
          <cell r="H296">
            <v>0</v>
          </cell>
          <cell r="I296">
            <v>0</v>
          </cell>
          <cell r="J296">
            <v>0</v>
          </cell>
          <cell r="K296">
            <v>0</v>
          </cell>
          <cell r="L296">
            <v>0</v>
          </cell>
          <cell r="M296">
            <v>0</v>
          </cell>
          <cell r="N296">
            <v>0</v>
          </cell>
        </row>
        <row r="297">
          <cell r="A297" t="str">
            <v>P BG06/27</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BG07/05</v>
          </cell>
          <cell r="B298">
            <v>0</v>
          </cell>
          <cell r="C298">
            <v>0</v>
          </cell>
          <cell r="D298">
            <v>0</v>
          </cell>
          <cell r="E298">
            <v>0</v>
          </cell>
          <cell r="F298">
            <v>0</v>
          </cell>
          <cell r="G298">
            <v>0</v>
          </cell>
          <cell r="H298">
            <v>0</v>
          </cell>
          <cell r="I298">
            <v>0</v>
          </cell>
          <cell r="J298">
            <v>0</v>
          </cell>
          <cell r="K298">
            <v>0</v>
          </cell>
          <cell r="L298">
            <v>0</v>
          </cell>
          <cell r="M298">
            <v>0</v>
          </cell>
          <cell r="N298">
            <v>0</v>
          </cell>
        </row>
        <row r="299">
          <cell r="A299" t="str">
            <v>P BG08/19</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BG09/09</v>
          </cell>
          <cell r="B300">
            <v>0</v>
          </cell>
          <cell r="C300">
            <v>0</v>
          </cell>
          <cell r="D300">
            <v>0</v>
          </cell>
          <cell r="E300">
            <v>0</v>
          </cell>
          <cell r="F300">
            <v>0</v>
          </cell>
          <cell r="G300">
            <v>0</v>
          </cell>
          <cell r="H300">
            <v>0</v>
          </cell>
          <cell r="I300">
            <v>0</v>
          </cell>
          <cell r="J300">
            <v>0</v>
          </cell>
          <cell r="K300">
            <v>0</v>
          </cell>
          <cell r="L300">
            <v>0</v>
          </cell>
          <cell r="M300">
            <v>0</v>
          </cell>
          <cell r="N300">
            <v>0</v>
          </cell>
        </row>
        <row r="301">
          <cell r="A301" t="str">
            <v>P BG10/20</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BG11/10</v>
          </cell>
          <cell r="B302">
            <v>0</v>
          </cell>
          <cell r="C302">
            <v>0</v>
          </cell>
          <cell r="D302">
            <v>0</v>
          </cell>
          <cell r="E302">
            <v>0</v>
          </cell>
          <cell r="F302">
            <v>0</v>
          </cell>
          <cell r="G302">
            <v>0</v>
          </cell>
          <cell r="H302">
            <v>0</v>
          </cell>
          <cell r="I302">
            <v>0</v>
          </cell>
          <cell r="J302">
            <v>0</v>
          </cell>
          <cell r="K302">
            <v>0</v>
          </cell>
          <cell r="L302">
            <v>0</v>
          </cell>
          <cell r="M302">
            <v>0</v>
          </cell>
          <cell r="N302">
            <v>0</v>
          </cell>
        </row>
        <row r="303">
          <cell r="A303" t="str">
            <v>P BG12/15</v>
          </cell>
          <cell r="B303">
            <v>0</v>
          </cell>
          <cell r="C303">
            <v>0</v>
          </cell>
          <cell r="D303">
            <v>0</v>
          </cell>
          <cell r="E303">
            <v>0</v>
          </cell>
          <cell r="F303">
            <v>0</v>
          </cell>
          <cell r="G303">
            <v>0</v>
          </cell>
          <cell r="H303">
            <v>0</v>
          </cell>
          <cell r="I303">
            <v>0</v>
          </cell>
          <cell r="J303">
            <v>0</v>
          </cell>
          <cell r="K303">
            <v>0</v>
          </cell>
          <cell r="L303">
            <v>0</v>
          </cell>
          <cell r="M303">
            <v>0</v>
          </cell>
          <cell r="N303">
            <v>0</v>
          </cell>
        </row>
        <row r="304">
          <cell r="A304" t="str">
            <v>P BG13/30</v>
          </cell>
          <cell r="B304">
            <v>0</v>
          </cell>
          <cell r="C304">
            <v>0</v>
          </cell>
          <cell r="D304">
            <v>0</v>
          </cell>
          <cell r="E304">
            <v>0</v>
          </cell>
          <cell r="F304">
            <v>0</v>
          </cell>
          <cell r="G304">
            <v>0</v>
          </cell>
          <cell r="H304">
            <v>0</v>
          </cell>
          <cell r="I304">
            <v>0</v>
          </cell>
          <cell r="J304">
            <v>0</v>
          </cell>
          <cell r="K304">
            <v>0</v>
          </cell>
          <cell r="L304">
            <v>0</v>
          </cell>
          <cell r="M304">
            <v>0</v>
          </cell>
          <cell r="N304">
            <v>0</v>
          </cell>
        </row>
        <row r="305">
          <cell r="A305" t="str">
            <v>P BG14/31</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BG15/12</v>
          </cell>
          <cell r="B306">
            <v>0</v>
          </cell>
          <cell r="C306">
            <v>0</v>
          </cell>
          <cell r="D306">
            <v>0</v>
          </cell>
          <cell r="E306">
            <v>0</v>
          </cell>
          <cell r="F306">
            <v>0</v>
          </cell>
          <cell r="G306">
            <v>0</v>
          </cell>
          <cell r="H306">
            <v>0</v>
          </cell>
          <cell r="I306">
            <v>0</v>
          </cell>
          <cell r="J306">
            <v>0</v>
          </cell>
          <cell r="K306">
            <v>0</v>
          </cell>
          <cell r="L306">
            <v>0</v>
          </cell>
          <cell r="M306">
            <v>0</v>
          </cell>
          <cell r="N306">
            <v>0</v>
          </cell>
        </row>
        <row r="307">
          <cell r="A307" t="str">
            <v>P BG16/08$</v>
          </cell>
          <cell r="B307">
            <v>0</v>
          </cell>
          <cell r="C307">
            <v>0</v>
          </cell>
          <cell r="D307">
            <v>0</v>
          </cell>
          <cell r="E307">
            <v>0</v>
          </cell>
          <cell r="F307">
            <v>0</v>
          </cell>
          <cell r="G307">
            <v>0</v>
          </cell>
          <cell r="H307">
            <v>0</v>
          </cell>
          <cell r="I307">
            <v>0</v>
          </cell>
          <cell r="J307">
            <v>0</v>
          </cell>
          <cell r="K307">
            <v>0</v>
          </cell>
          <cell r="L307">
            <v>0</v>
          </cell>
          <cell r="M307">
            <v>0</v>
          </cell>
          <cell r="N307">
            <v>0</v>
          </cell>
        </row>
        <row r="308">
          <cell r="A308" t="str">
            <v>P BG17/08</v>
          </cell>
          <cell r="B308">
            <v>0</v>
          </cell>
          <cell r="C308">
            <v>0</v>
          </cell>
          <cell r="D308">
            <v>0</v>
          </cell>
          <cell r="E308">
            <v>0</v>
          </cell>
          <cell r="F308">
            <v>0</v>
          </cell>
          <cell r="G308">
            <v>0</v>
          </cell>
          <cell r="H308">
            <v>0</v>
          </cell>
          <cell r="I308">
            <v>0</v>
          </cell>
          <cell r="J308">
            <v>0</v>
          </cell>
          <cell r="K308">
            <v>0</v>
          </cell>
          <cell r="L308">
            <v>0</v>
          </cell>
          <cell r="M308">
            <v>0</v>
          </cell>
          <cell r="N308">
            <v>0</v>
          </cell>
        </row>
        <row r="309">
          <cell r="A309" t="str">
            <v>P BG18/18</v>
          </cell>
          <cell r="B309">
            <v>0</v>
          </cell>
          <cell r="C309">
            <v>0</v>
          </cell>
          <cell r="D309">
            <v>0</v>
          </cell>
          <cell r="E309">
            <v>0</v>
          </cell>
          <cell r="F309">
            <v>0</v>
          </cell>
          <cell r="G309">
            <v>0</v>
          </cell>
          <cell r="H309">
            <v>0</v>
          </cell>
          <cell r="I309">
            <v>0</v>
          </cell>
          <cell r="J309">
            <v>0</v>
          </cell>
          <cell r="K309">
            <v>0</v>
          </cell>
          <cell r="L309">
            <v>0</v>
          </cell>
          <cell r="M309">
            <v>0</v>
          </cell>
          <cell r="N309">
            <v>0</v>
          </cell>
        </row>
        <row r="310">
          <cell r="A310" t="str">
            <v>P BG19/31</v>
          </cell>
          <cell r="B310">
            <v>0</v>
          </cell>
          <cell r="C310">
            <v>0</v>
          </cell>
          <cell r="D310">
            <v>0</v>
          </cell>
          <cell r="E310">
            <v>0</v>
          </cell>
          <cell r="F310">
            <v>0</v>
          </cell>
          <cell r="G310">
            <v>0</v>
          </cell>
          <cell r="H310">
            <v>0</v>
          </cell>
          <cell r="I310">
            <v>0</v>
          </cell>
          <cell r="J310">
            <v>0</v>
          </cell>
          <cell r="K310">
            <v>0</v>
          </cell>
          <cell r="L310">
            <v>0</v>
          </cell>
          <cell r="M310">
            <v>0</v>
          </cell>
          <cell r="N310">
            <v>0</v>
          </cell>
        </row>
        <row r="311">
          <cell r="A311" t="str">
            <v>P BIHD</v>
          </cell>
          <cell r="B311">
            <v>4.1873159728400295E-3</v>
          </cell>
          <cell r="C311">
            <v>4.1873159728400295E-3</v>
          </cell>
          <cell r="D311">
            <v>4.1873159728400295E-3</v>
          </cell>
          <cell r="E311">
            <v>4.1873159728400295E-3</v>
          </cell>
          <cell r="F311">
            <v>4.1873159728400295E-3</v>
          </cell>
          <cell r="G311">
            <v>4.1873159728400295E-3</v>
          </cell>
          <cell r="H311">
            <v>4.1873159728400295E-3</v>
          </cell>
          <cell r="I311">
            <v>4.1873159728400295E-3</v>
          </cell>
          <cell r="J311">
            <v>4.1873159728400295E-3</v>
          </cell>
          <cell r="K311">
            <v>4.1873159728400295E-3</v>
          </cell>
          <cell r="L311">
            <v>4.1873159728400295E-3</v>
          </cell>
          <cell r="M311">
            <v>4.1873159728400295E-3</v>
          </cell>
          <cell r="N311">
            <v>5.024779167408034E-2</v>
          </cell>
        </row>
        <row r="312">
          <cell r="A312" t="str">
            <v>P BP04/E435</v>
          </cell>
          <cell r="B312">
            <v>0</v>
          </cell>
          <cell r="C312">
            <v>4.4249804278326605</v>
          </cell>
          <cell r="D312">
            <v>0</v>
          </cell>
          <cell r="E312">
            <v>0</v>
          </cell>
          <cell r="F312">
            <v>0</v>
          </cell>
          <cell r="G312">
            <v>0</v>
          </cell>
          <cell r="H312">
            <v>0</v>
          </cell>
          <cell r="I312">
            <v>0</v>
          </cell>
          <cell r="J312">
            <v>0</v>
          </cell>
          <cell r="K312">
            <v>0</v>
          </cell>
          <cell r="L312">
            <v>0</v>
          </cell>
          <cell r="M312">
            <v>0</v>
          </cell>
          <cell r="N312">
            <v>4.4249804278326605</v>
          </cell>
        </row>
        <row r="313">
          <cell r="A313" t="str">
            <v>P BP05/B400 (Hexagon IV)</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BP06/B450 (Radar III)</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BP06/B450 (Radar IV)</v>
          </cell>
          <cell r="B315">
            <v>0</v>
          </cell>
          <cell r="C315">
            <v>0</v>
          </cell>
          <cell r="D315">
            <v>0</v>
          </cell>
          <cell r="E315">
            <v>0</v>
          </cell>
          <cell r="F315">
            <v>0</v>
          </cell>
          <cell r="G315">
            <v>0</v>
          </cell>
          <cell r="H315">
            <v>0</v>
          </cell>
          <cell r="I315">
            <v>0</v>
          </cell>
          <cell r="J315">
            <v>0</v>
          </cell>
          <cell r="K315">
            <v>0</v>
          </cell>
          <cell r="L315">
            <v>0</v>
          </cell>
          <cell r="M315">
            <v>0</v>
          </cell>
          <cell r="N315">
            <v>0</v>
          </cell>
        </row>
        <row r="316">
          <cell r="A316" t="str">
            <v>P BP06/E580</v>
          </cell>
          <cell r="B316">
            <v>0</v>
          </cell>
          <cell r="C316">
            <v>0</v>
          </cell>
          <cell r="D316">
            <v>0</v>
          </cell>
          <cell r="E316">
            <v>0</v>
          </cell>
          <cell r="F316">
            <v>0</v>
          </cell>
          <cell r="G316">
            <v>0</v>
          </cell>
          <cell r="H316">
            <v>0</v>
          </cell>
          <cell r="I316">
            <v>0</v>
          </cell>
          <cell r="J316">
            <v>0</v>
          </cell>
          <cell r="K316">
            <v>0</v>
          </cell>
          <cell r="L316">
            <v>0</v>
          </cell>
          <cell r="M316">
            <v>0</v>
          </cell>
          <cell r="N316">
            <v>0</v>
          </cell>
        </row>
        <row r="317">
          <cell r="A317" t="str">
            <v>P BP07/B450 (Celtic I)</v>
          </cell>
          <cell r="B317">
            <v>0</v>
          </cell>
          <cell r="C317">
            <v>0</v>
          </cell>
          <cell r="D317">
            <v>0</v>
          </cell>
          <cell r="E317">
            <v>0</v>
          </cell>
          <cell r="F317">
            <v>0</v>
          </cell>
          <cell r="G317">
            <v>0</v>
          </cell>
          <cell r="H317">
            <v>0</v>
          </cell>
          <cell r="I317">
            <v>0</v>
          </cell>
          <cell r="J317">
            <v>0</v>
          </cell>
          <cell r="K317">
            <v>0</v>
          </cell>
          <cell r="L317">
            <v>0</v>
          </cell>
          <cell r="M317">
            <v>0</v>
          </cell>
          <cell r="N317">
            <v>0</v>
          </cell>
        </row>
        <row r="318">
          <cell r="A318" t="str">
            <v>P BP07/B450 (Celtic II)</v>
          </cell>
          <cell r="B318">
            <v>0</v>
          </cell>
          <cell r="C318">
            <v>0</v>
          </cell>
          <cell r="D318">
            <v>0</v>
          </cell>
          <cell r="E318">
            <v>0</v>
          </cell>
          <cell r="F318">
            <v>0</v>
          </cell>
          <cell r="G318">
            <v>0</v>
          </cell>
          <cell r="H318">
            <v>0</v>
          </cell>
          <cell r="I318">
            <v>0</v>
          </cell>
          <cell r="J318">
            <v>0</v>
          </cell>
          <cell r="K318">
            <v>0</v>
          </cell>
          <cell r="L318">
            <v>0</v>
          </cell>
          <cell r="M318">
            <v>0</v>
          </cell>
          <cell r="N318">
            <v>0</v>
          </cell>
        </row>
        <row r="319">
          <cell r="A319" t="str">
            <v>P BT04</v>
          </cell>
          <cell r="B319">
            <v>0</v>
          </cell>
          <cell r="C319">
            <v>0</v>
          </cell>
          <cell r="D319">
            <v>0</v>
          </cell>
          <cell r="E319">
            <v>0</v>
          </cell>
          <cell r="F319">
            <v>622.15480485229011</v>
          </cell>
          <cell r="N319">
            <v>622.15480485229011</v>
          </cell>
        </row>
        <row r="320">
          <cell r="A320" t="str">
            <v>P BT05</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BT06</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BT2006</v>
          </cell>
          <cell r="B322">
            <v>0</v>
          </cell>
          <cell r="C322">
            <v>55.4696742445201</v>
          </cell>
          <cell r="D322">
            <v>0</v>
          </cell>
          <cell r="E322">
            <v>0</v>
          </cell>
          <cell r="F322">
            <v>55.4696742445201</v>
          </cell>
          <cell r="G322">
            <v>0</v>
          </cell>
          <cell r="H322">
            <v>0</v>
          </cell>
          <cell r="I322">
            <v>55.4696742445201</v>
          </cell>
          <cell r="J322">
            <v>0</v>
          </cell>
          <cell r="K322">
            <v>0</v>
          </cell>
          <cell r="L322">
            <v>55.4696742445201</v>
          </cell>
          <cell r="M322">
            <v>0</v>
          </cell>
          <cell r="N322">
            <v>221.8786969780804</v>
          </cell>
        </row>
        <row r="323">
          <cell r="A323" t="str">
            <v>P BT27</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DC$</v>
          </cell>
          <cell r="B324">
            <v>0.32422374013157901</v>
          </cell>
          <cell r="C324">
            <v>0.32422374013157901</v>
          </cell>
          <cell r="D324">
            <v>0.32422374013157901</v>
          </cell>
          <cell r="E324">
            <v>0.32422374013157901</v>
          </cell>
          <cell r="F324">
            <v>0.32422374013157901</v>
          </cell>
          <cell r="G324">
            <v>0.32422374013157901</v>
          </cell>
          <cell r="H324">
            <v>0.32422374013157901</v>
          </cell>
          <cell r="I324">
            <v>0.32422374013157901</v>
          </cell>
          <cell r="J324">
            <v>0.32422374013157901</v>
          </cell>
          <cell r="K324">
            <v>0.32422374013157901</v>
          </cell>
          <cell r="L324">
            <v>0.32422374013157901</v>
          </cell>
          <cell r="M324">
            <v>0.32422374013157901</v>
          </cell>
          <cell r="N324">
            <v>3.8906848815789483</v>
          </cell>
        </row>
        <row r="325">
          <cell r="A325" t="str">
            <v>P EL/ARP-61</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EL/USD-79</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EL/USD-91</v>
          </cell>
          <cell r="B327">
            <v>0</v>
          </cell>
          <cell r="C327">
            <v>0</v>
          </cell>
          <cell r="D327">
            <v>0</v>
          </cell>
          <cell r="E327">
            <v>0</v>
          </cell>
          <cell r="N327">
            <v>0</v>
          </cell>
        </row>
        <row r="328">
          <cell r="A328" t="str">
            <v>P FRB</v>
          </cell>
          <cell r="B328">
            <v>0</v>
          </cell>
          <cell r="C328">
            <v>0</v>
          </cell>
          <cell r="D328">
            <v>61.877727884885786</v>
          </cell>
          <cell r="E328">
            <v>0</v>
          </cell>
          <cell r="F328">
            <v>0</v>
          </cell>
          <cell r="G328">
            <v>0</v>
          </cell>
          <cell r="H328">
            <v>0</v>
          </cell>
          <cell r="I328">
            <v>0</v>
          </cell>
          <cell r="J328">
            <v>61.873396966601085</v>
          </cell>
          <cell r="K328">
            <v>0</v>
          </cell>
          <cell r="L328">
            <v>0</v>
          </cell>
          <cell r="M328">
            <v>0</v>
          </cell>
          <cell r="N328">
            <v>123.75112485148688</v>
          </cell>
        </row>
        <row r="329">
          <cell r="A329" t="str">
            <v>P PRE6</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PRO1</v>
          </cell>
          <cell r="B330">
            <v>1.8334262368421101</v>
          </cell>
          <cell r="C330">
            <v>1.8334262368421101</v>
          </cell>
          <cell r="D330">
            <v>1.8334262368421101</v>
          </cell>
          <cell r="E330">
            <v>1.8334262368421101</v>
          </cell>
          <cell r="F330">
            <v>1.8334262368421101</v>
          </cell>
          <cell r="G330">
            <v>1.8334262368421101</v>
          </cell>
          <cell r="H330">
            <v>1.8334262368421101</v>
          </cell>
          <cell r="I330">
            <v>1.8334262368421101</v>
          </cell>
          <cell r="J330">
            <v>1.8334262368421101</v>
          </cell>
          <cell r="K330">
            <v>1.8334262368421101</v>
          </cell>
          <cell r="L330">
            <v>1.8334262368421101</v>
          </cell>
          <cell r="M330">
            <v>1.8334262368421101</v>
          </cell>
          <cell r="N330">
            <v>22.001114842105324</v>
          </cell>
        </row>
        <row r="331">
          <cell r="A331" t="str">
            <v>P PRO10</v>
          </cell>
          <cell r="B331">
            <v>0.70391542872229962</v>
          </cell>
          <cell r="C331">
            <v>0</v>
          </cell>
          <cell r="D331">
            <v>0</v>
          </cell>
          <cell r="E331">
            <v>0.70391542872229962</v>
          </cell>
          <cell r="F331">
            <v>0</v>
          </cell>
          <cell r="G331">
            <v>0</v>
          </cell>
          <cell r="H331">
            <v>0.70391542872229962</v>
          </cell>
          <cell r="I331">
            <v>0</v>
          </cell>
          <cell r="J331">
            <v>0</v>
          </cell>
          <cell r="K331">
            <v>0.70391542872229962</v>
          </cell>
          <cell r="L331">
            <v>0</v>
          </cell>
          <cell r="M331">
            <v>0</v>
          </cell>
          <cell r="N331">
            <v>2.8156617148891985</v>
          </cell>
        </row>
        <row r="332">
          <cell r="A332" t="str">
            <v>P PRO2</v>
          </cell>
          <cell r="B332">
            <v>1.4552980502447936</v>
          </cell>
          <cell r="C332">
            <v>1.4552980502447936</v>
          </cell>
          <cell r="D332">
            <v>1.4552980502447936</v>
          </cell>
          <cell r="E332">
            <v>1.4552980502447936</v>
          </cell>
          <cell r="F332">
            <v>1.4552980502447936</v>
          </cell>
          <cell r="G332">
            <v>1.4552980502447936</v>
          </cell>
          <cell r="H332">
            <v>1.4552980502447936</v>
          </cell>
          <cell r="I332">
            <v>1.4552980502447936</v>
          </cell>
          <cell r="J332">
            <v>1.4552980502447936</v>
          </cell>
          <cell r="K332">
            <v>1.4552980502447936</v>
          </cell>
          <cell r="L332">
            <v>1.4552980502447936</v>
          </cell>
          <cell r="M332">
            <v>1.4552980502447936</v>
          </cell>
          <cell r="N332">
            <v>17.463576602937525</v>
          </cell>
        </row>
        <row r="333">
          <cell r="A333" t="str">
            <v>P PRO3</v>
          </cell>
          <cell r="B333">
            <v>4.2983289473684195E-3</v>
          </cell>
          <cell r="C333">
            <v>4.2983289473684195E-3</v>
          </cell>
          <cell r="D333">
            <v>4.2983289473684195E-3</v>
          </cell>
          <cell r="E333">
            <v>4.2983289473684195E-3</v>
          </cell>
          <cell r="F333">
            <v>4.2983289473684195E-3</v>
          </cell>
          <cell r="G333">
            <v>4.2983289473684195E-3</v>
          </cell>
          <cell r="H333">
            <v>4.2983289473684195E-3</v>
          </cell>
          <cell r="I333">
            <v>4.2983289473684195E-3</v>
          </cell>
          <cell r="J333">
            <v>4.2983289473684195E-3</v>
          </cell>
          <cell r="K333">
            <v>4.2983289473684195E-3</v>
          </cell>
          <cell r="L333">
            <v>4.2983289473684195E-3</v>
          </cell>
          <cell r="M333">
            <v>4.2983289473684195E-3</v>
          </cell>
          <cell r="N333">
            <v>5.1579947368421024E-2</v>
          </cell>
        </row>
        <row r="334">
          <cell r="A334" t="str">
            <v>P PRO4</v>
          </cell>
          <cell r="B334">
            <v>2.3852209192605001</v>
          </cell>
          <cell r="C334">
            <v>2.3852209192605001</v>
          </cell>
          <cell r="D334">
            <v>2.3852209192605001</v>
          </cell>
          <cell r="E334">
            <v>2.3852209192605001</v>
          </cell>
          <cell r="F334">
            <v>2.3852209192605001</v>
          </cell>
          <cell r="G334">
            <v>2.3852209192605001</v>
          </cell>
          <cell r="H334">
            <v>2.3852209192605001</v>
          </cell>
          <cell r="I334">
            <v>2.3852209192605001</v>
          </cell>
          <cell r="J334">
            <v>2.3852209192605001</v>
          </cell>
          <cell r="K334">
            <v>2.3852209192605001</v>
          </cell>
          <cell r="L334">
            <v>2.3852209192605001</v>
          </cell>
          <cell r="M334">
            <v>2.3852209192605001</v>
          </cell>
          <cell r="N334">
            <v>28.622651031126008</v>
          </cell>
        </row>
        <row r="335">
          <cell r="A335" t="str">
            <v>P PRO5</v>
          </cell>
          <cell r="B335">
            <v>2.2171659832236799</v>
          </cell>
          <cell r="C335">
            <v>0</v>
          </cell>
          <cell r="D335">
            <v>0</v>
          </cell>
          <cell r="E335">
            <v>2.2172926348684201</v>
          </cell>
          <cell r="F335">
            <v>0</v>
          </cell>
          <cell r="G335">
            <v>0</v>
          </cell>
          <cell r="H335">
            <v>2.2172926348684201</v>
          </cell>
          <cell r="I335">
            <v>0</v>
          </cell>
          <cell r="J335">
            <v>0</v>
          </cell>
          <cell r="K335">
            <v>2.2172926348684201</v>
          </cell>
          <cell r="L335">
            <v>0</v>
          </cell>
          <cell r="M335">
            <v>0</v>
          </cell>
          <cell r="N335">
            <v>8.8690438878289388</v>
          </cell>
        </row>
        <row r="336">
          <cell r="A336" t="str">
            <v>P PRO6</v>
          </cell>
          <cell r="B336">
            <v>11.163484696401824</v>
          </cell>
          <cell r="C336">
            <v>0</v>
          </cell>
          <cell r="D336">
            <v>0</v>
          </cell>
          <cell r="E336">
            <v>11.163484696401824</v>
          </cell>
          <cell r="F336">
            <v>0</v>
          </cell>
          <cell r="G336">
            <v>0</v>
          </cell>
          <cell r="H336">
            <v>11.163484696401824</v>
          </cell>
          <cell r="I336">
            <v>0</v>
          </cell>
          <cell r="J336">
            <v>0</v>
          </cell>
          <cell r="K336">
            <v>11.163484696401824</v>
          </cell>
          <cell r="L336">
            <v>0</v>
          </cell>
          <cell r="M336">
            <v>0</v>
          </cell>
          <cell r="N336">
            <v>44.653938785607295</v>
          </cell>
        </row>
        <row r="337">
          <cell r="A337" t="str">
            <v>P PRO7</v>
          </cell>
          <cell r="B337">
            <v>0</v>
          </cell>
          <cell r="C337">
            <v>0</v>
          </cell>
          <cell r="D337">
            <v>0</v>
          </cell>
          <cell r="E337">
            <v>0</v>
          </cell>
          <cell r="F337">
            <v>0</v>
          </cell>
          <cell r="G337">
            <v>0</v>
          </cell>
          <cell r="H337">
            <v>0</v>
          </cell>
          <cell r="I337">
            <v>0</v>
          </cell>
          <cell r="J337">
            <v>0</v>
          </cell>
          <cell r="K337">
            <v>0</v>
          </cell>
          <cell r="L337">
            <v>0</v>
          </cell>
          <cell r="M337">
            <v>0</v>
          </cell>
          <cell r="N337">
            <v>0</v>
          </cell>
        </row>
        <row r="338">
          <cell r="A338" t="str">
            <v>P PRO8</v>
          </cell>
          <cell r="B338">
            <v>0</v>
          </cell>
          <cell r="C338">
            <v>0</v>
          </cell>
          <cell r="D338">
            <v>0</v>
          </cell>
          <cell r="E338">
            <v>0</v>
          </cell>
          <cell r="F338">
            <v>0</v>
          </cell>
          <cell r="G338">
            <v>0</v>
          </cell>
          <cell r="H338">
            <v>0</v>
          </cell>
          <cell r="I338">
            <v>0</v>
          </cell>
          <cell r="J338">
            <v>0</v>
          </cell>
          <cell r="K338">
            <v>0</v>
          </cell>
          <cell r="L338">
            <v>0</v>
          </cell>
          <cell r="M338">
            <v>0</v>
          </cell>
          <cell r="N338">
            <v>0</v>
          </cell>
        </row>
        <row r="339">
          <cell r="A339" t="str">
            <v>P PRO9</v>
          </cell>
          <cell r="B339">
            <v>1.15651333552632</v>
          </cell>
          <cell r="C339">
            <v>0</v>
          </cell>
          <cell r="D339">
            <v>0</v>
          </cell>
          <cell r="E339">
            <v>1.15651333552632</v>
          </cell>
          <cell r="F339">
            <v>0</v>
          </cell>
          <cell r="G339">
            <v>0</v>
          </cell>
          <cell r="H339">
            <v>1.15651333552632</v>
          </cell>
          <cell r="I339">
            <v>0</v>
          </cell>
          <cell r="J339">
            <v>0</v>
          </cell>
          <cell r="K339">
            <v>1.15651333552632</v>
          </cell>
          <cell r="L339">
            <v>0</v>
          </cell>
          <cell r="M339">
            <v>0</v>
          </cell>
          <cell r="N339">
            <v>4.6260533421052799</v>
          </cell>
        </row>
        <row r="340">
          <cell r="A340" t="str">
            <v>PAR</v>
          </cell>
          <cell r="F340">
            <v>0</v>
          </cell>
          <cell r="L340">
            <v>0</v>
          </cell>
          <cell r="N340">
            <v>0</v>
          </cell>
        </row>
        <row r="341">
          <cell r="A341" t="str">
            <v>PAR $+CER</v>
          </cell>
          <cell r="D341">
            <v>0</v>
          </cell>
          <cell r="J341">
            <v>0</v>
          </cell>
          <cell r="N341">
            <v>0</v>
          </cell>
        </row>
        <row r="342">
          <cell r="A342" t="str">
            <v>PAR EUR</v>
          </cell>
          <cell r="D342">
            <v>0</v>
          </cell>
          <cell r="J342">
            <v>0</v>
          </cell>
          <cell r="N342">
            <v>0</v>
          </cell>
        </row>
        <row r="343">
          <cell r="A343" t="str">
            <v>PAR JPY</v>
          </cell>
          <cell r="D343">
            <v>0</v>
          </cell>
          <cell r="J343">
            <v>0</v>
          </cell>
          <cell r="N343">
            <v>0</v>
          </cell>
        </row>
        <row r="344">
          <cell r="A344" t="str">
            <v>PAR USD</v>
          </cell>
          <cell r="D344">
            <v>0</v>
          </cell>
          <cell r="J344">
            <v>0</v>
          </cell>
          <cell r="N344">
            <v>0</v>
          </cell>
        </row>
        <row r="345">
          <cell r="A345" t="str">
            <v>PARDM</v>
          </cell>
          <cell r="F345">
            <v>0</v>
          </cell>
          <cell r="L345">
            <v>0</v>
          </cell>
          <cell r="N345">
            <v>0</v>
          </cell>
        </row>
        <row r="346">
          <cell r="A346" t="str">
            <v>PRE5</v>
          </cell>
          <cell r="B346">
            <v>22.826409836762885</v>
          </cell>
          <cell r="C346">
            <v>22.826409836762885</v>
          </cell>
          <cell r="D346">
            <v>22.826409836762885</v>
          </cell>
          <cell r="E346">
            <v>22.826409836762885</v>
          </cell>
          <cell r="F346">
            <v>22.826409836762885</v>
          </cell>
          <cell r="G346">
            <v>22.826409836762885</v>
          </cell>
          <cell r="H346">
            <v>22.826409836762885</v>
          </cell>
          <cell r="I346">
            <v>22.826409836762885</v>
          </cell>
          <cell r="J346">
            <v>22.826409836762885</v>
          </cell>
          <cell r="K346">
            <v>22.826409836762885</v>
          </cell>
          <cell r="L346">
            <v>22.826409836762885</v>
          </cell>
          <cell r="M346">
            <v>22.826409836762885</v>
          </cell>
          <cell r="N346">
            <v>273.91691804115459</v>
          </cell>
        </row>
        <row r="347">
          <cell r="A347" t="str">
            <v>PRE6</v>
          </cell>
          <cell r="B347">
            <v>0.19662664684578199</v>
          </cell>
          <cell r="C347">
            <v>0.19662664684578199</v>
          </cell>
          <cell r="D347">
            <v>0.19662664684578199</v>
          </cell>
          <cell r="E347">
            <v>0.19662664684578199</v>
          </cell>
          <cell r="F347">
            <v>0.19662664684578199</v>
          </cell>
          <cell r="G347">
            <v>0.19662664684578199</v>
          </cell>
          <cell r="H347">
            <v>0.19662664684578199</v>
          </cell>
          <cell r="I347">
            <v>0.19662664684578199</v>
          </cell>
          <cell r="J347">
            <v>0.19662664684578199</v>
          </cell>
          <cell r="K347">
            <v>0.19662664684578199</v>
          </cell>
          <cell r="L347">
            <v>0.19662664684578199</v>
          </cell>
          <cell r="M347">
            <v>0.19662664684578199</v>
          </cell>
          <cell r="N347">
            <v>2.3595197621493837</v>
          </cell>
        </row>
        <row r="348">
          <cell r="A348" t="str">
            <v>PRO1</v>
          </cell>
          <cell r="B348">
            <v>0.225284572039474</v>
          </cell>
          <cell r="C348">
            <v>0.225284572039474</v>
          </cell>
          <cell r="D348">
            <v>0.225284572039474</v>
          </cell>
          <cell r="E348">
            <v>1.200858782894737E-2</v>
          </cell>
          <cell r="N348">
            <v>0.68786230394736925</v>
          </cell>
        </row>
        <row r="349">
          <cell r="A349" t="str">
            <v>PRO10</v>
          </cell>
          <cell r="B349">
            <v>0.59847869063827597</v>
          </cell>
          <cell r="E349">
            <v>0.59847869063827597</v>
          </cell>
          <cell r="N349">
            <v>1.1969573812765519</v>
          </cell>
        </row>
        <row r="350">
          <cell r="A350" t="str">
            <v>PRO2</v>
          </cell>
          <cell r="B350">
            <v>1.135184952786652</v>
          </cell>
          <cell r="C350">
            <v>1.135184952786652</v>
          </cell>
          <cell r="D350">
            <v>1.135184952786652</v>
          </cell>
          <cell r="E350">
            <v>0.14069614526554441</v>
          </cell>
          <cell r="N350">
            <v>3.5462510036255006</v>
          </cell>
        </row>
        <row r="351">
          <cell r="A351" t="str">
            <v>PRO3</v>
          </cell>
          <cell r="B351">
            <v>9.6930773026315753E-2</v>
          </cell>
          <cell r="C351">
            <v>9.6930773026315753E-2</v>
          </cell>
          <cell r="D351">
            <v>9.6930773026315753E-2</v>
          </cell>
          <cell r="E351">
            <v>9.6930773026315753E-2</v>
          </cell>
          <cell r="F351">
            <v>9.6930773026315753E-2</v>
          </cell>
          <cell r="G351">
            <v>9.6930773026315753E-2</v>
          </cell>
          <cell r="H351">
            <v>9.6930773026315753E-2</v>
          </cell>
          <cell r="I351">
            <v>9.6930773026315753E-2</v>
          </cell>
          <cell r="J351">
            <v>9.6930773026315753E-2</v>
          </cell>
          <cell r="K351">
            <v>9.6930773026315753E-2</v>
          </cell>
          <cell r="L351">
            <v>9.6930773026315753E-2</v>
          </cell>
          <cell r="M351">
            <v>9.6930773026315753E-2</v>
          </cell>
          <cell r="N351">
            <v>1.1631692763157893</v>
          </cell>
        </row>
        <row r="352">
          <cell r="A352" t="str">
            <v>PRO4</v>
          </cell>
          <cell r="B352">
            <v>3.5906843137802955</v>
          </cell>
          <cell r="C352">
            <v>3.5906843137802955</v>
          </cell>
          <cell r="D352">
            <v>3.5906843137802955</v>
          </cell>
          <cell r="E352">
            <v>3.5906843137802955</v>
          </cell>
          <cell r="F352">
            <v>3.5906843137802955</v>
          </cell>
          <cell r="G352">
            <v>3.5906843137802955</v>
          </cell>
          <cell r="H352">
            <v>3.5906843137802955</v>
          </cell>
          <cell r="I352">
            <v>3.5906843137802955</v>
          </cell>
          <cell r="J352">
            <v>3.5906843137802955</v>
          </cell>
          <cell r="K352">
            <v>3.5906843137802955</v>
          </cell>
          <cell r="L352">
            <v>3.5906843137802955</v>
          </cell>
          <cell r="M352">
            <v>3.5906843137802955</v>
          </cell>
          <cell r="N352">
            <v>43.088211765363532</v>
          </cell>
        </row>
        <row r="353">
          <cell r="A353" t="str">
            <v>PRO5</v>
          </cell>
          <cell r="B353">
            <v>0.29465231687500015</v>
          </cell>
          <cell r="E353">
            <v>0.29465231687500015</v>
          </cell>
          <cell r="N353">
            <v>0.58930463375000031</v>
          </cell>
        </row>
        <row r="354">
          <cell r="A354" t="str">
            <v>PRO6</v>
          </cell>
          <cell r="B354">
            <v>3.746723612153172</v>
          </cell>
          <cell r="E354">
            <v>3.7521316295856599</v>
          </cell>
          <cell r="N354">
            <v>7.4988552417388323</v>
          </cell>
        </row>
        <row r="355">
          <cell r="A355" t="str">
            <v>PRO7</v>
          </cell>
          <cell r="B355">
            <v>10.874027793493113</v>
          </cell>
          <cell r="C355">
            <v>10.874027793493113</v>
          </cell>
          <cell r="D355">
            <v>10.988010035051541</v>
          </cell>
          <cell r="E355">
            <v>10.874027793493113</v>
          </cell>
          <cell r="F355">
            <v>10.874027793493113</v>
          </cell>
          <cell r="G355">
            <v>10.874027793493113</v>
          </cell>
          <cell r="H355">
            <v>10.874027793493113</v>
          </cell>
          <cell r="I355">
            <v>10.874027793493113</v>
          </cell>
          <cell r="J355">
            <v>10.874027793493113</v>
          </cell>
          <cell r="K355">
            <v>10.874027793493113</v>
          </cell>
          <cell r="L355">
            <v>10.874027793493113</v>
          </cell>
          <cell r="M355">
            <v>10.874027793493113</v>
          </cell>
          <cell r="N355">
            <v>130.60231576347579</v>
          </cell>
        </row>
        <row r="356">
          <cell r="A356" t="str">
            <v>PRO8</v>
          </cell>
          <cell r="B356">
            <v>1.1104976840558601E-2</v>
          </cell>
          <cell r="C356">
            <v>1.1104976840558601E-2</v>
          </cell>
          <cell r="D356">
            <v>1.1104976840558601E-2</v>
          </cell>
          <cell r="E356">
            <v>1.1104976840558601E-2</v>
          </cell>
          <cell r="F356">
            <v>1.1104976840558601E-2</v>
          </cell>
          <cell r="G356">
            <v>1.1104976840558601E-2</v>
          </cell>
          <cell r="H356">
            <v>1.1104976840558601E-2</v>
          </cell>
          <cell r="I356">
            <v>1.1104976840558601E-2</v>
          </cell>
          <cell r="J356">
            <v>1.1104976840558601E-2</v>
          </cell>
          <cell r="K356">
            <v>1.1104976840558601E-2</v>
          </cell>
          <cell r="L356">
            <v>1.1104976840558601E-2</v>
          </cell>
          <cell r="M356">
            <v>1.1104976840558601E-2</v>
          </cell>
          <cell r="N356">
            <v>0.1332597220867032</v>
          </cell>
        </row>
        <row r="357">
          <cell r="A357" t="str">
            <v>PRO9</v>
          </cell>
          <cell r="B357">
            <v>0.34119180263157867</v>
          </cell>
          <cell r="E357">
            <v>0.34119180263157867</v>
          </cell>
          <cell r="N357">
            <v>0.68238360526315733</v>
          </cell>
        </row>
        <row r="358">
          <cell r="A358" t="str">
            <v>SABA/INTGM</v>
          </cell>
          <cell r="C358">
            <v>9.6827849999999993E-2</v>
          </cell>
          <cell r="F358">
            <v>0.31119439000000004</v>
          </cell>
          <cell r="I358">
            <v>9.6827849999999993E-2</v>
          </cell>
          <cell r="L358">
            <v>0.31119434999999995</v>
          </cell>
          <cell r="N358">
            <v>0.81604443999999998</v>
          </cell>
        </row>
        <row r="359">
          <cell r="A359" t="str">
            <v>SGP/TESORO</v>
          </cell>
          <cell r="B359">
            <v>0.39622996000000005</v>
          </cell>
          <cell r="H359">
            <v>0.39622996000000005</v>
          </cell>
          <cell r="N359">
            <v>0.7924599200000001</v>
          </cell>
        </row>
        <row r="360">
          <cell r="A360" t="str">
            <v>WBC/RELEXT</v>
          </cell>
          <cell r="B360">
            <v>2.6380617030631721E-3</v>
          </cell>
          <cell r="C360">
            <v>2.9690612633738833E-3</v>
          </cell>
          <cell r="D360">
            <v>3.7673252235087213E-3</v>
          </cell>
          <cell r="E360">
            <v>1.8021537446870871E-3</v>
          </cell>
          <cell r="F360">
            <v>2.0245463872197028E-3</v>
          </cell>
          <cell r="G360">
            <v>2.35232009380038E-3</v>
          </cell>
          <cell r="H360">
            <v>2.5721581415799472E-3</v>
          </cell>
          <cell r="I360">
            <v>3.7171742635204452E-3</v>
          </cell>
          <cell r="J360">
            <v>1.747294445258684E-3</v>
          </cell>
          <cell r="K360">
            <v>1.9664040744540481E-3</v>
          </cell>
          <cell r="L360">
            <v>2.2888377546533751E-3</v>
          </cell>
          <cell r="M360">
            <v>2.5052777370658057E-3</v>
          </cell>
          <cell r="N360">
            <v>3.0350614832185253E-2</v>
          </cell>
        </row>
        <row r="361">
          <cell r="A361" t="str">
            <v>WEST/CONEA</v>
          </cell>
          <cell r="B361">
            <v>0</v>
          </cell>
          <cell r="D361">
            <v>22.070594793838865</v>
          </cell>
          <cell r="H361">
            <v>0</v>
          </cell>
          <cell r="J361">
            <v>22.070593786729852</v>
          </cell>
          <cell r="N361">
            <v>44.141188580568716</v>
          </cell>
        </row>
        <row r="362">
          <cell r="A362" t="str">
            <v>#N/A</v>
          </cell>
          <cell r="B362">
            <v>0.18699539802631587</v>
          </cell>
          <cell r="C362">
            <v>0.18679148684210536</v>
          </cell>
          <cell r="D362">
            <v>0.18679148684210536</v>
          </cell>
          <cell r="E362">
            <v>9.420848684210531E-3</v>
          </cell>
          <cell r="N362">
            <v>0.56999922039473716</v>
          </cell>
        </row>
        <row r="363">
          <cell r="A363" t="str">
            <v>Total general</v>
          </cell>
          <cell r="B363">
            <v>750.05174364399033</v>
          </cell>
          <cell r="C363">
            <v>1158.7244396063409</v>
          </cell>
          <cell r="D363">
            <v>550.36516281316665</v>
          </cell>
          <cell r="E363">
            <v>584.30536379706427</v>
          </cell>
          <cell r="F363">
            <v>1170.7167147818245</v>
          </cell>
          <cell r="G363">
            <v>529.50896139811653</v>
          </cell>
          <cell r="H363">
            <v>201.77923495661457</v>
          </cell>
          <cell r="I363">
            <v>2624.0446211093595</v>
          </cell>
          <cell r="J363">
            <v>739.64550510543529</v>
          </cell>
          <cell r="K363">
            <v>271.08457650648182</v>
          </cell>
          <cell r="L363">
            <v>551.79336167190161</v>
          </cell>
          <cell r="M363">
            <v>481.77336545520274</v>
          </cell>
          <cell r="N363">
            <v>9613.793050845492</v>
          </cell>
        </row>
      </sheetData>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2006"/>
      <sheetName val="INT. 2006"/>
      <sheetName val="KAP. 2007"/>
      <sheetName val="INT. 2007"/>
      <sheetName val="kap 2008"/>
      <sheetName val="int. 2008"/>
      <sheetName val="kap 2009"/>
      <sheetName val="int2009"/>
      <sheetName val="kap. resto"/>
      <sheetName val="int. resto"/>
    </sheetNames>
    <sheetDataSet>
      <sheetData sheetId="0"/>
      <sheetData sheetId="1"/>
      <sheetData sheetId="2"/>
      <sheetData sheetId="3"/>
      <sheetData sheetId="4"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2008</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ALENIA/FFAA</v>
          </cell>
          <cell r="M6">
            <v>3.666992</v>
          </cell>
          <cell r="N6">
            <v>3.666992</v>
          </cell>
        </row>
        <row r="7">
          <cell r="A7" t="str">
            <v>AVAL 1/2005</v>
          </cell>
          <cell r="F7">
            <v>1.2734592699999998</v>
          </cell>
          <cell r="G7">
            <v>8.2788121399999994</v>
          </cell>
          <cell r="L7">
            <v>1.2734592699999998</v>
          </cell>
          <cell r="M7">
            <v>8.2788121399999994</v>
          </cell>
          <cell r="N7">
            <v>19.104542819999999</v>
          </cell>
        </row>
        <row r="8">
          <cell r="A8" t="str">
            <v>BD08-UCP</v>
          </cell>
          <cell r="D8">
            <v>108.495799296047</v>
          </cell>
          <cell r="J8">
            <v>108.495799296047</v>
          </cell>
          <cell r="N8">
            <v>216.99159859209399</v>
          </cell>
        </row>
        <row r="9">
          <cell r="A9" t="str">
            <v>BD11-UCP</v>
          </cell>
          <cell r="B9">
            <v>30.4180939349346</v>
          </cell>
          <cell r="C9">
            <v>30.4180939349346</v>
          </cell>
          <cell r="D9">
            <v>30.4180939349346</v>
          </cell>
          <cell r="E9">
            <v>30.4180939349346</v>
          </cell>
          <cell r="F9">
            <v>30.4180939349346</v>
          </cell>
          <cell r="G9">
            <v>30.4180939349346</v>
          </cell>
          <cell r="H9">
            <v>30.4180939349346</v>
          </cell>
          <cell r="I9">
            <v>30.4180939349346</v>
          </cell>
          <cell r="J9">
            <v>30.4180939349346</v>
          </cell>
          <cell r="K9">
            <v>30.4180939349346</v>
          </cell>
          <cell r="L9">
            <v>30.4180939349346</v>
          </cell>
          <cell r="M9">
            <v>30.4180939349346</v>
          </cell>
          <cell r="N9">
            <v>365.01712721921513</v>
          </cell>
        </row>
        <row r="10">
          <cell r="A10" t="str">
            <v>BD12-I u$s</v>
          </cell>
          <cell r="C10">
            <v>0</v>
          </cell>
          <cell r="I10">
            <v>1867.4822130699999</v>
          </cell>
          <cell r="N10">
            <v>1867.4822130699999</v>
          </cell>
        </row>
        <row r="11">
          <cell r="A11" t="str">
            <v>BD13-u$s</v>
          </cell>
          <cell r="E11">
            <v>245.35378750000001</v>
          </cell>
          <cell r="K11">
            <v>0</v>
          </cell>
          <cell r="N11">
            <v>245.35378750000001</v>
          </cell>
        </row>
        <row r="12">
          <cell r="A12" t="str">
            <v>BERL/YACYRETA</v>
          </cell>
          <cell r="B12">
            <v>0.58706220147896693</v>
          </cell>
          <cell r="H12">
            <v>0.58706220147896693</v>
          </cell>
          <cell r="N12">
            <v>1.1741244029579339</v>
          </cell>
        </row>
        <row r="13">
          <cell r="A13" t="str">
            <v>BESP</v>
          </cell>
          <cell r="D13">
            <v>54.704999999999998</v>
          </cell>
          <cell r="N13">
            <v>54.704999999999998</v>
          </cell>
        </row>
        <row r="14">
          <cell r="A14" t="str">
            <v>BG05/17</v>
          </cell>
          <cell r="B14">
            <v>0</v>
          </cell>
          <cell r="H14">
            <v>0</v>
          </cell>
          <cell r="N14">
            <v>0</v>
          </cell>
        </row>
        <row r="15">
          <cell r="A15" t="str">
            <v>BG06/27</v>
          </cell>
          <cell r="D15">
            <v>0</v>
          </cell>
          <cell r="J15">
            <v>0</v>
          </cell>
          <cell r="N15">
            <v>0</v>
          </cell>
        </row>
        <row r="16">
          <cell r="A16" t="str">
            <v>BG08/19</v>
          </cell>
          <cell r="C16">
            <v>0</v>
          </cell>
          <cell r="I16">
            <v>0</v>
          </cell>
          <cell r="N16">
            <v>0</v>
          </cell>
        </row>
        <row r="17">
          <cell r="A17" t="str">
            <v>BG08/Pesificado</v>
          </cell>
          <cell r="G17">
            <v>3.8939882904048401E-3</v>
          </cell>
          <cell r="M17">
            <v>3.9033513767810402E-3</v>
          </cell>
          <cell r="N17">
            <v>7.7973396671858798E-3</v>
          </cell>
        </row>
        <row r="18">
          <cell r="A18" t="str">
            <v>BG09/09</v>
          </cell>
          <cell r="E18">
            <v>0</v>
          </cell>
          <cell r="K18">
            <v>0</v>
          </cell>
          <cell r="N18">
            <v>0</v>
          </cell>
        </row>
        <row r="19">
          <cell r="A19" t="str">
            <v>BG10/20</v>
          </cell>
          <cell r="C19">
            <v>0</v>
          </cell>
          <cell r="I19">
            <v>0</v>
          </cell>
          <cell r="N19">
            <v>0</v>
          </cell>
        </row>
        <row r="20">
          <cell r="A20" t="str">
            <v>BG11/10</v>
          </cell>
          <cell r="D20">
            <v>0</v>
          </cell>
          <cell r="J20">
            <v>0</v>
          </cell>
          <cell r="N20">
            <v>0</v>
          </cell>
        </row>
        <row r="21">
          <cell r="A21" t="str">
            <v>BG12/15</v>
          </cell>
          <cell r="G21">
            <v>0</v>
          </cell>
          <cell r="M21">
            <v>0</v>
          </cell>
          <cell r="N21">
            <v>0</v>
          </cell>
        </row>
        <row r="22">
          <cell r="A22" t="str">
            <v>BG13/30</v>
          </cell>
          <cell r="B22">
            <v>0</v>
          </cell>
          <cell r="H22">
            <v>0</v>
          </cell>
          <cell r="N22">
            <v>0</v>
          </cell>
        </row>
        <row r="23">
          <cell r="A23" t="str">
            <v>BG14/31</v>
          </cell>
          <cell r="B23">
            <v>0</v>
          </cell>
          <cell r="H23">
            <v>0</v>
          </cell>
          <cell r="N23">
            <v>0</v>
          </cell>
        </row>
        <row r="24">
          <cell r="A24" t="str">
            <v>BG15/12</v>
          </cell>
          <cell r="C24">
            <v>0</v>
          </cell>
          <cell r="I24">
            <v>0</v>
          </cell>
          <cell r="N24">
            <v>0</v>
          </cell>
        </row>
        <row r="25">
          <cell r="A25" t="str">
            <v>BG16/08$</v>
          </cell>
          <cell r="D25">
            <v>0</v>
          </cell>
          <cell r="J25">
            <v>595.39718800000003</v>
          </cell>
          <cell r="N25">
            <v>595.39718800000003</v>
          </cell>
        </row>
        <row r="26">
          <cell r="A26" t="str">
            <v>BG17/08</v>
          </cell>
          <cell r="G26">
            <v>73.481211580000007</v>
          </cell>
          <cell r="M26">
            <v>73.657637060000013</v>
          </cell>
          <cell r="N26">
            <v>147.13884864000002</v>
          </cell>
        </row>
        <row r="27">
          <cell r="A27" t="str">
            <v>BG18/18</v>
          </cell>
          <cell r="G27">
            <v>0</v>
          </cell>
          <cell r="M27">
            <v>0</v>
          </cell>
          <cell r="N27">
            <v>0</v>
          </cell>
        </row>
        <row r="28">
          <cell r="A28" t="str">
            <v>BG19/31</v>
          </cell>
          <cell r="G28">
            <v>0</v>
          </cell>
          <cell r="M28">
            <v>0</v>
          </cell>
          <cell r="N28">
            <v>0</v>
          </cell>
        </row>
        <row r="29">
          <cell r="A29" t="str">
            <v>BID 1008</v>
          </cell>
          <cell r="G29">
            <v>0.23545136</v>
          </cell>
          <cell r="M29">
            <v>0.23545136</v>
          </cell>
          <cell r="N29">
            <v>0.47090272</v>
          </cell>
        </row>
        <row r="30">
          <cell r="A30" t="str">
            <v>BID 1021</v>
          </cell>
          <cell r="D30">
            <v>0.39999147800000001</v>
          </cell>
          <cell r="J30">
            <v>0.39999147800000001</v>
          </cell>
          <cell r="N30">
            <v>0.79998295600000002</v>
          </cell>
        </row>
        <row r="31">
          <cell r="A31" t="str">
            <v>BID 1031</v>
          </cell>
          <cell r="C31">
            <v>11.075883341000001</v>
          </cell>
          <cell r="I31">
            <v>11.075883341000001</v>
          </cell>
          <cell r="N31">
            <v>22.151766682000002</v>
          </cell>
        </row>
        <row r="32">
          <cell r="A32" t="str">
            <v>BID 1034</v>
          </cell>
          <cell r="F32">
            <v>2.8439293999999999</v>
          </cell>
          <cell r="L32">
            <v>2.8439293999999999</v>
          </cell>
          <cell r="N32">
            <v>5.6878587999999999</v>
          </cell>
        </row>
        <row r="33">
          <cell r="A33" t="str">
            <v>BID 1059</v>
          </cell>
          <cell r="C33">
            <v>6.1104605259999998</v>
          </cell>
          <cell r="I33">
            <v>6.1104605259999998</v>
          </cell>
          <cell r="N33">
            <v>12.220921052</v>
          </cell>
        </row>
        <row r="34">
          <cell r="A34" t="str">
            <v>BID 1060</v>
          </cell>
          <cell r="B34">
            <v>2.2253631290000002</v>
          </cell>
          <cell r="H34">
            <v>2.2253631290000002</v>
          </cell>
          <cell r="N34">
            <v>4.4507262580000004</v>
          </cell>
        </row>
        <row r="35">
          <cell r="A35" t="str">
            <v>BID 1068</v>
          </cell>
          <cell r="D35">
            <v>3.4976210910000001</v>
          </cell>
          <cell r="J35">
            <v>3.4976210910000001</v>
          </cell>
          <cell r="N35">
            <v>6.9952421820000001</v>
          </cell>
        </row>
        <row r="36">
          <cell r="A36" t="str">
            <v>BID 1082</v>
          </cell>
          <cell r="C36">
            <v>5.6778839999999997E-2</v>
          </cell>
          <cell r="I36">
            <v>5.6778839999999997E-2</v>
          </cell>
          <cell r="N36">
            <v>0.11355767999999999</v>
          </cell>
        </row>
        <row r="37">
          <cell r="A37" t="str">
            <v>BID 1111</v>
          </cell>
          <cell r="G37">
            <v>0.25830385500000003</v>
          </cell>
          <cell r="M37">
            <v>0.25830385500000003</v>
          </cell>
          <cell r="N37">
            <v>0.51660771000000005</v>
          </cell>
        </row>
        <row r="38">
          <cell r="A38" t="str">
            <v>BID 1118</v>
          </cell>
          <cell r="C38">
            <v>8.2488249949999997</v>
          </cell>
          <cell r="I38">
            <v>8.2488249949999997</v>
          </cell>
          <cell r="N38">
            <v>16.497649989999999</v>
          </cell>
        </row>
        <row r="39">
          <cell r="A39" t="str">
            <v>BID 1133</v>
          </cell>
          <cell r="B39">
            <v>4.9240394999999999E-2</v>
          </cell>
          <cell r="H39">
            <v>4.9240394999999999E-2</v>
          </cell>
          <cell r="N39">
            <v>9.8480789999999999E-2</v>
          </cell>
        </row>
        <row r="40">
          <cell r="A40" t="str">
            <v>BID 1134</v>
          </cell>
          <cell r="E40">
            <v>1.2191480479999999</v>
          </cell>
          <cell r="K40">
            <v>1.2191480479999999</v>
          </cell>
          <cell r="N40">
            <v>2.4382960959999997</v>
          </cell>
        </row>
        <row r="41">
          <cell r="A41" t="str">
            <v>BID 1164</v>
          </cell>
          <cell r="G41">
            <v>2.1000402020000002</v>
          </cell>
          <cell r="M41">
            <v>2.1000402020000002</v>
          </cell>
          <cell r="N41">
            <v>4.2000804040000004</v>
          </cell>
        </row>
        <row r="42">
          <cell r="A42" t="str">
            <v>BID 1192</v>
          </cell>
          <cell r="D42">
            <v>0.54130354800000002</v>
          </cell>
          <cell r="J42">
            <v>0.54130354800000002</v>
          </cell>
          <cell r="N42">
            <v>1.082607096</v>
          </cell>
        </row>
        <row r="43">
          <cell r="A43" t="str">
            <v>BID 1193</v>
          </cell>
          <cell r="D43">
            <v>2.0798058899999998</v>
          </cell>
          <cell r="J43">
            <v>2.0798058899999998</v>
          </cell>
          <cell r="N43">
            <v>4.1596117799999996</v>
          </cell>
        </row>
        <row r="44">
          <cell r="A44" t="str">
            <v>BID 1201</v>
          </cell>
          <cell r="F44">
            <v>4.5935004699999995</v>
          </cell>
          <cell r="L44">
            <v>4.5935004699999995</v>
          </cell>
          <cell r="N44">
            <v>9.187000939999999</v>
          </cell>
        </row>
        <row r="45">
          <cell r="A45" t="str">
            <v>BID 1206</v>
          </cell>
          <cell r="D45">
            <v>5.4426792000000002E-2</v>
          </cell>
          <cell r="J45">
            <v>5.4426792000000002E-2</v>
          </cell>
          <cell r="N45">
            <v>0.108853584</v>
          </cell>
        </row>
        <row r="46">
          <cell r="A46" t="str">
            <v>BID 1279</v>
          </cell>
          <cell r="E46">
            <v>3.1508830000000002E-2</v>
          </cell>
          <cell r="K46">
            <v>3.1508830000000002E-2</v>
          </cell>
          <cell r="N46">
            <v>6.3017660000000003E-2</v>
          </cell>
        </row>
        <row r="47">
          <cell r="A47" t="str">
            <v>BID 1287</v>
          </cell>
          <cell r="B47">
            <v>5.9608983650000003</v>
          </cell>
          <cell r="H47">
            <v>5.9608983650000003</v>
          </cell>
          <cell r="N47">
            <v>11.921796730000001</v>
          </cell>
        </row>
        <row r="48">
          <cell r="A48" t="str">
            <v>BID 1294</v>
          </cell>
          <cell r="F48">
            <v>0</v>
          </cell>
          <cell r="L48">
            <v>0</v>
          </cell>
          <cell r="N48">
            <v>0</v>
          </cell>
        </row>
        <row r="49">
          <cell r="A49" t="str">
            <v>BID 1295</v>
          </cell>
          <cell r="C49">
            <v>13.33333333</v>
          </cell>
          <cell r="I49">
            <v>13.33333333</v>
          </cell>
          <cell r="N49">
            <v>26.666666660000001</v>
          </cell>
        </row>
        <row r="50">
          <cell r="A50" t="str">
            <v>BID 1307</v>
          </cell>
          <cell r="E50">
            <v>0.38797798</v>
          </cell>
          <cell r="K50">
            <v>0.38797798</v>
          </cell>
          <cell r="N50">
            <v>0.77595596</v>
          </cell>
        </row>
        <row r="51">
          <cell r="A51" t="str">
            <v>BID 1324</v>
          </cell>
          <cell r="G51">
            <v>16.666666670000001</v>
          </cell>
          <cell r="M51">
            <v>16.666666670000001</v>
          </cell>
          <cell r="N51">
            <v>33.333333340000003</v>
          </cell>
        </row>
        <row r="52">
          <cell r="A52" t="str">
            <v>BID 1325</v>
          </cell>
          <cell r="G52">
            <v>3.9175697000000002E-2</v>
          </cell>
          <cell r="M52">
            <v>3.9175697000000002E-2</v>
          </cell>
          <cell r="N52">
            <v>7.8351394000000005E-2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N55">
            <v>300</v>
          </cell>
        </row>
        <row r="56">
          <cell r="A56" t="str">
            <v>BID 1464</v>
          </cell>
          <cell r="F56">
            <v>0</v>
          </cell>
          <cell r="L56">
            <v>0</v>
          </cell>
          <cell r="N56">
            <v>0</v>
          </cell>
        </row>
        <row r="57">
          <cell r="A57" t="str">
            <v>BID 1517</v>
          </cell>
          <cell r="C57">
            <v>80</v>
          </cell>
          <cell r="I57">
            <v>80</v>
          </cell>
          <cell r="M57">
            <v>80</v>
          </cell>
          <cell r="N57">
            <v>240</v>
          </cell>
        </row>
        <row r="58">
          <cell r="A58" t="str">
            <v>BID 1575</v>
          </cell>
          <cell r="F58">
            <v>0</v>
          </cell>
          <cell r="L58">
            <v>6.8571430000000004E-3</v>
          </cell>
          <cell r="N58">
            <v>6.8571430000000004E-3</v>
          </cell>
        </row>
        <row r="59">
          <cell r="A59" t="str">
            <v>BID 1588</v>
          </cell>
          <cell r="C59">
            <v>0</v>
          </cell>
          <cell r="I59">
            <v>0</v>
          </cell>
          <cell r="N59">
            <v>0</v>
          </cell>
        </row>
        <row r="60">
          <cell r="A60" t="str">
            <v>BID 1603</v>
          </cell>
          <cell r="F60">
            <v>0</v>
          </cell>
          <cell r="L60">
            <v>0</v>
          </cell>
          <cell r="N60">
            <v>0</v>
          </cell>
        </row>
        <row r="61">
          <cell r="A61" t="str">
            <v>BID 1606</v>
          </cell>
          <cell r="G61">
            <v>0</v>
          </cell>
          <cell r="M61">
            <v>0</v>
          </cell>
          <cell r="N61">
            <v>0</v>
          </cell>
        </row>
        <row r="62">
          <cell r="A62" t="str">
            <v>BID 1648</v>
          </cell>
          <cell r="C62">
            <v>0</v>
          </cell>
          <cell r="I62">
            <v>0</v>
          </cell>
          <cell r="N62">
            <v>0</v>
          </cell>
        </row>
        <row r="63">
          <cell r="A63" t="str">
            <v>BID 206</v>
          </cell>
          <cell r="B63">
            <v>3.84260315507469</v>
          </cell>
          <cell r="H63">
            <v>3.84260315507469</v>
          </cell>
          <cell r="N63">
            <v>7.6852063101493799</v>
          </cell>
        </row>
        <row r="64">
          <cell r="A64" t="str">
            <v>BID 4</v>
          </cell>
          <cell r="C64">
            <v>7.9908732876712296E-3</v>
          </cell>
          <cell r="I64">
            <v>7.9908732876712296E-3</v>
          </cell>
          <cell r="N64">
            <v>1.5981746575342459E-2</v>
          </cell>
        </row>
        <row r="65">
          <cell r="A65" t="str">
            <v>BID 514</v>
          </cell>
          <cell r="B65">
            <v>4.1075199999999999E-2</v>
          </cell>
          <cell r="H65">
            <v>4.1075199999999999E-2</v>
          </cell>
          <cell r="N65">
            <v>8.2150399999999998E-2</v>
          </cell>
        </row>
        <row r="66">
          <cell r="A66" t="str">
            <v>BID 515</v>
          </cell>
          <cell r="D66">
            <v>1.68925285949867</v>
          </cell>
          <cell r="J66">
            <v>1.68925285949867</v>
          </cell>
          <cell r="N66">
            <v>3.37850571899734</v>
          </cell>
        </row>
        <row r="67">
          <cell r="A67" t="str">
            <v>BID 516</v>
          </cell>
          <cell r="D67">
            <v>1.27963779086869</v>
          </cell>
          <cell r="J67">
            <v>1.27963779086869</v>
          </cell>
          <cell r="N67">
            <v>2.55927558173738</v>
          </cell>
        </row>
        <row r="68">
          <cell r="A68" t="str">
            <v>BID 528</v>
          </cell>
          <cell r="D68">
            <v>0.77017066977174098</v>
          </cell>
          <cell r="N68">
            <v>0.77017066977174098</v>
          </cell>
        </row>
        <row r="69">
          <cell r="A69" t="str">
            <v>BID 545</v>
          </cell>
          <cell r="F69">
            <v>1.8662799292687</v>
          </cell>
          <cell r="L69">
            <v>1.8662799292687</v>
          </cell>
          <cell r="N69">
            <v>3.7325598585374</v>
          </cell>
        </row>
        <row r="70">
          <cell r="A70" t="str">
            <v>BID 553</v>
          </cell>
          <cell r="B70">
            <v>0.128336851639309</v>
          </cell>
          <cell r="H70">
            <v>0.128336851639309</v>
          </cell>
          <cell r="N70">
            <v>0.25667370327861799</v>
          </cell>
        </row>
        <row r="71">
          <cell r="A71" t="str">
            <v>BID 555</v>
          </cell>
          <cell r="F71">
            <v>9.6455773041177704</v>
          </cell>
          <cell r="L71">
            <v>9.2563101612347793</v>
          </cell>
          <cell r="N71">
            <v>18.901887465352551</v>
          </cell>
        </row>
        <row r="72">
          <cell r="A72" t="str">
            <v>BID 583</v>
          </cell>
          <cell r="E72">
            <v>9.0544370830266203</v>
          </cell>
          <cell r="K72">
            <v>9.0544370830266203</v>
          </cell>
          <cell r="N72">
            <v>18.108874166053241</v>
          </cell>
        </row>
        <row r="73">
          <cell r="A73" t="str">
            <v>BID 618</v>
          </cell>
          <cell r="D73">
            <v>1.71654465825713</v>
          </cell>
          <cell r="J73">
            <v>1.71654465825713</v>
          </cell>
          <cell r="N73">
            <v>3.43308931651426</v>
          </cell>
        </row>
        <row r="74">
          <cell r="A74" t="str">
            <v>BID 619</v>
          </cell>
          <cell r="D74">
            <v>13.065796543340399</v>
          </cell>
          <cell r="J74">
            <v>13.065796543340399</v>
          </cell>
          <cell r="N74">
            <v>26.131593086680798</v>
          </cell>
        </row>
        <row r="75">
          <cell r="A75" t="str">
            <v>BID 621</v>
          </cell>
          <cell r="B75">
            <v>2.0552401558867999</v>
          </cell>
          <cell r="H75">
            <v>2.0552401558867999</v>
          </cell>
          <cell r="N75">
            <v>4.1104803117735997</v>
          </cell>
        </row>
        <row r="76">
          <cell r="A76" t="str">
            <v>BID 633</v>
          </cell>
          <cell r="F76">
            <v>11.422621252380001</v>
          </cell>
          <cell r="L76">
            <v>11.422621252380001</v>
          </cell>
          <cell r="N76">
            <v>22.845242504760002</v>
          </cell>
        </row>
        <row r="77">
          <cell r="A77" t="str">
            <v>BID 643</v>
          </cell>
          <cell r="E77">
            <v>1.0341843701887299</v>
          </cell>
          <cell r="K77">
            <v>1.0341843701887299</v>
          </cell>
          <cell r="N77">
            <v>2.0683687403774598</v>
          </cell>
        </row>
        <row r="78">
          <cell r="A78" t="str">
            <v>BID 682</v>
          </cell>
          <cell r="E78">
            <v>10.017292881413201</v>
          </cell>
          <cell r="K78">
            <v>10.017292881413201</v>
          </cell>
          <cell r="N78">
            <v>20.034585762826403</v>
          </cell>
        </row>
        <row r="79">
          <cell r="A79" t="str">
            <v>BID 684</v>
          </cell>
          <cell r="E79">
            <v>0.11954634592209799</v>
          </cell>
          <cell r="K79">
            <v>0.11954634592209799</v>
          </cell>
          <cell r="N79">
            <v>0.23909269184419599</v>
          </cell>
        </row>
        <row r="80">
          <cell r="A80" t="str">
            <v>BID 718</v>
          </cell>
          <cell r="D80">
            <v>0.56482353000000007</v>
          </cell>
          <cell r="J80">
            <v>0.56482353000000007</v>
          </cell>
          <cell r="N80">
            <v>1.1296470600000001</v>
          </cell>
        </row>
        <row r="81">
          <cell r="A81" t="str">
            <v>BID 733</v>
          </cell>
          <cell r="G81">
            <v>12.0766961206776</v>
          </cell>
          <cell r="M81">
            <v>12.0766961206776</v>
          </cell>
          <cell r="N81">
            <v>24.153392241355199</v>
          </cell>
        </row>
        <row r="82">
          <cell r="A82" t="str">
            <v>BID 734</v>
          </cell>
          <cell r="G82">
            <v>14.040855081478599</v>
          </cell>
          <cell r="M82">
            <v>14.040855081478599</v>
          </cell>
          <cell r="N82">
            <v>28.081710162957197</v>
          </cell>
        </row>
        <row r="83">
          <cell r="A83" t="str">
            <v>BID 740</v>
          </cell>
          <cell r="B83">
            <v>0.77340510143889107</v>
          </cell>
          <cell r="H83">
            <v>0.77340510143889107</v>
          </cell>
          <cell r="N83">
            <v>1.5468102028777821</v>
          </cell>
        </row>
        <row r="84">
          <cell r="A84" t="str">
            <v>BID 760</v>
          </cell>
          <cell r="B84">
            <v>3.8451434286105699</v>
          </cell>
          <cell r="H84">
            <v>3.8451434286105699</v>
          </cell>
          <cell r="N84">
            <v>7.6902868572211398</v>
          </cell>
        </row>
        <row r="85">
          <cell r="A85" t="str">
            <v>BID 768</v>
          </cell>
          <cell r="D85">
            <v>0.17860494947789499</v>
          </cell>
          <cell r="J85">
            <v>0.17860494947789499</v>
          </cell>
          <cell r="N85">
            <v>0.35720989895578997</v>
          </cell>
        </row>
        <row r="86">
          <cell r="A86" t="str">
            <v>BID 795</v>
          </cell>
          <cell r="D86">
            <v>12.8903261109763</v>
          </cell>
          <cell r="J86">
            <v>12.8903261109763</v>
          </cell>
          <cell r="N86">
            <v>25.7806522219526</v>
          </cell>
        </row>
        <row r="87">
          <cell r="A87" t="str">
            <v>BID 797</v>
          </cell>
          <cell r="D87">
            <v>6.7841028612087797</v>
          </cell>
          <cell r="J87">
            <v>6.7841028612087797</v>
          </cell>
          <cell r="N87">
            <v>13.568205722417559</v>
          </cell>
        </row>
        <row r="88">
          <cell r="A88" t="str">
            <v>BID 798</v>
          </cell>
          <cell r="D88">
            <v>1.7925817955772398</v>
          </cell>
          <cell r="J88">
            <v>1.7925817955772398</v>
          </cell>
          <cell r="N88">
            <v>3.5851635911544797</v>
          </cell>
        </row>
        <row r="89">
          <cell r="A89" t="str">
            <v>BID 802</v>
          </cell>
          <cell r="D89">
            <v>3.2383880298958698</v>
          </cell>
          <cell r="J89">
            <v>3.2383880298958698</v>
          </cell>
          <cell r="N89">
            <v>6.4767760597917396</v>
          </cell>
        </row>
        <row r="90">
          <cell r="A90" t="str">
            <v>BID 816</v>
          </cell>
          <cell r="G90">
            <v>4.2098641137767903</v>
          </cell>
          <cell r="M90">
            <v>4.2098641137767903</v>
          </cell>
          <cell r="N90">
            <v>8.4197282275535805</v>
          </cell>
        </row>
        <row r="91">
          <cell r="A91" t="str">
            <v>BID 826</v>
          </cell>
          <cell r="B91">
            <v>1.92168874262442</v>
          </cell>
          <cell r="H91">
            <v>1.92168874262442</v>
          </cell>
          <cell r="N91">
            <v>3.84337748524884</v>
          </cell>
        </row>
        <row r="92">
          <cell r="A92" t="str">
            <v>BID 830</v>
          </cell>
          <cell r="G92">
            <v>5.9384483674146402</v>
          </cell>
          <cell r="M92">
            <v>5.9384483674146402</v>
          </cell>
          <cell r="N92">
            <v>11.87689673482928</v>
          </cell>
        </row>
        <row r="93">
          <cell r="A93" t="str">
            <v>BID 845</v>
          </cell>
          <cell r="E93">
            <v>12.944168809792901</v>
          </cell>
          <cell r="K93">
            <v>12.944168809792901</v>
          </cell>
          <cell r="N93">
            <v>25.888337619585801</v>
          </cell>
        </row>
        <row r="94">
          <cell r="A94" t="str">
            <v>BID 855</v>
          </cell>
          <cell r="C94">
            <v>0.84320547999999995</v>
          </cell>
          <cell r="I94">
            <v>0.84320547999999995</v>
          </cell>
          <cell r="N94">
            <v>1.6864109599999999</v>
          </cell>
        </row>
        <row r="95">
          <cell r="A95" t="str">
            <v>BID 857</v>
          </cell>
          <cell r="G95">
            <v>7.7258398810823108</v>
          </cell>
          <cell r="M95">
            <v>7.7258398810823108</v>
          </cell>
          <cell r="N95">
            <v>15.451679762164622</v>
          </cell>
        </row>
        <row r="96">
          <cell r="A96" t="str">
            <v>BID 863</v>
          </cell>
          <cell r="E96">
            <v>2.1218089999999998E-2</v>
          </cell>
          <cell r="K96">
            <v>2.1218089999999998E-2</v>
          </cell>
          <cell r="N96">
            <v>4.2436179999999997E-2</v>
          </cell>
        </row>
        <row r="97">
          <cell r="A97" t="str">
            <v>BID 865</v>
          </cell>
          <cell r="G97">
            <v>35.756683618636195</v>
          </cell>
          <cell r="M97">
            <v>35.756683618636195</v>
          </cell>
          <cell r="N97">
            <v>71.513367237272391</v>
          </cell>
        </row>
        <row r="98">
          <cell r="A98" t="str">
            <v>BID 867</v>
          </cell>
          <cell r="E98">
            <v>0.47034197999999999</v>
          </cell>
          <cell r="K98">
            <v>0.47034197999999999</v>
          </cell>
          <cell r="N98">
            <v>0.94068395999999999</v>
          </cell>
        </row>
        <row r="99">
          <cell r="A99" t="str">
            <v>BID 871</v>
          </cell>
          <cell r="G99">
            <v>13.097963922793602</v>
          </cell>
          <cell r="M99">
            <v>13.097963922793602</v>
          </cell>
          <cell r="N99">
            <v>26.195927845587203</v>
          </cell>
        </row>
        <row r="100">
          <cell r="A100" t="str">
            <v>BID 899</v>
          </cell>
          <cell r="D100">
            <v>5.0876000907946501</v>
          </cell>
          <cell r="G100">
            <v>4.2407410000000006E-2</v>
          </cell>
          <cell r="J100">
            <v>5.0876000907946501</v>
          </cell>
          <cell r="M100">
            <v>4.2407410000000006E-2</v>
          </cell>
          <cell r="N100">
            <v>10.260015001589299</v>
          </cell>
        </row>
        <row r="101">
          <cell r="A101" t="str">
            <v>BID 907</v>
          </cell>
          <cell r="D101">
            <v>0.64739437</v>
          </cell>
          <cell r="J101">
            <v>0.64739437</v>
          </cell>
          <cell r="N101">
            <v>1.29478874</v>
          </cell>
        </row>
        <row r="102">
          <cell r="A102" t="str">
            <v>BID 925</v>
          </cell>
          <cell r="G102">
            <v>0.47286607000000003</v>
          </cell>
          <cell r="M102">
            <v>0.47286607000000003</v>
          </cell>
          <cell r="N102">
            <v>0.94573214000000005</v>
          </cell>
        </row>
        <row r="103">
          <cell r="A103" t="str">
            <v>BID 925/OC</v>
          </cell>
          <cell r="D103">
            <v>0.587895312</v>
          </cell>
          <cell r="J103">
            <v>0.587895312</v>
          </cell>
          <cell r="N103">
            <v>1.175790624</v>
          </cell>
        </row>
        <row r="104">
          <cell r="A104" t="str">
            <v>BID 932</v>
          </cell>
          <cell r="G104">
            <v>0.9375</v>
          </cell>
          <cell r="M104">
            <v>0.9375</v>
          </cell>
          <cell r="N104">
            <v>1.875</v>
          </cell>
        </row>
        <row r="105">
          <cell r="A105" t="str">
            <v>BID 940</v>
          </cell>
          <cell r="C105">
            <v>2.8621258309999997</v>
          </cell>
          <cell r="I105">
            <v>2.8621258309999997</v>
          </cell>
          <cell r="N105">
            <v>5.7242516619999995</v>
          </cell>
        </row>
        <row r="106">
          <cell r="A106" t="str">
            <v>BID 961</v>
          </cell>
          <cell r="G106">
            <v>15.962</v>
          </cell>
          <cell r="M106">
            <v>15.962</v>
          </cell>
          <cell r="N106">
            <v>31.923999999999999</v>
          </cell>
        </row>
        <row r="107">
          <cell r="A107" t="str">
            <v>BID 962</v>
          </cell>
          <cell r="C107">
            <v>1.8460512450000002</v>
          </cell>
          <cell r="I107">
            <v>1.8460512450000002</v>
          </cell>
          <cell r="N107">
            <v>3.6921024900000003</v>
          </cell>
        </row>
        <row r="108">
          <cell r="A108" t="str">
            <v>BID 979</v>
          </cell>
          <cell r="C108">
            <v>11.927606096000002</v>
          </cell>
          <cell r="I108">
            <v>11.927606096000002</v>
          </cell>
          <cell r="N108">
            <v>23.855212192000003</v>
          </cell>
        </row>
        <row r="109">
          <cell r="A109" t="str">
            <v>BID 989</v>
          </cell>
          <cell r="D109">
            <v>0.86545403799999998</v>
          </cell>
          <cell r="J109">
            <v>0.86545403799999998</v>
          </cell>
          <cell r="N109">
            <v>1.730908076</v>
          </cell>
        </row>
        <row r="110">
          <cell r="A110" t="str">
            <v>BID 996</v>
          </cell>
          <cell r="D110">
            <v>0.45856140999999995</v>
          </cell>
          <cell r="J110">
            <v>0.45856140999999995</v>
          </cell>
          <cell r="N110">
            <v>0.91712281999999989</v>
          </cell>
        </row>
        <row r="111">
          <cell r="A111" t="str">
            <v>BID CBA</v>
          </cell>
          <cell r="F111">
            <v>2.7969854900000004</v>
          </cell>
          <cell r="L111">
            <v>2.7969854900000004</v>
          </cell>
          <cell r="N111">
            <v>5.5939709800000008</v>
          </cell>
        </row>
        <row r="112">
          <cell r="A112" t="str">
            <v>BIRF 302</v>
          </cell>
          <cell r="G112">
            <v>0.19788334599999999</v>
          </cell>
          <cell r="M112">
            <v>0.19788334599999999</v>
          </cell>
          <cell r="N112">
            <v>0.39576669199999998</v>
          </cell>
        </row>
        <row r="113">
          <cell r="A113" t="str">
            <v>BIRF 3291</v>
          </cell>
          <cell r="D113">
            <v>12.5</v>
          </cell>
          <cell r="N113">
            <v>12.5</v>
          </cell>
        </row>
        <row r="114">
          <cell r="A114" t="str">
            <v>BIRF 3292</v>
          </cell>
          <cell r="D114">
            <v>0.91944961999999997</v>
          </cell>
          <cell r="N114">
            <v>0.91944961999999997</v>
          </cell>
        </row>
        <row r="115">
          <cell r="A115" t="str">
            <v>BIRF 3297</v>
          </cell>
          <cell r="D115">
            <v>1.35468699</v>
          </cell>
          <cell r="N115">
            <v>1.35468699</v>
          </cell>
        </row>
        <row r="116">
          <cell r="A116" t="str">
            <v>BIRF 3362</v>
          </cell>
          <cell r="D116">
            <v>0.96</v>
          </cell>
          <cell r="J116">
            <v>0.92</v>
          </cell>
          <cell r="N116">
            <v>1.88</v>
          </cell>
        </row>
        <row r="117">
          <cell r="A117" t="str">
            <v>BIRF 3394</v>
          </cell>
          <cell r="D117">
            <v>18.574999999999999</v>
          </cell>
          <cell r="J117">
            <v>19.28</v>
          </cell>
          <cell r="N117">
            <v>37.854999999999997</v>
          </cell>
        </row>
        <row r="118">
          <cell r="A118" t="str">
            <v>BIRF 343</v>
          </cell>
          <cell r="B118">
            <v>0.16967599999999999</v>
          </cell>
          <cell r="H118">
            <v>0.16967599999999999</v>
          </cell>
          <cell r="N118">
            <v>0.33935199999999999</v>
          </cell>
        </row>
        <row r="119">
          <cell r="A119" t="str">
            <v>BIRF 3460</v>
          </cell>
          <cell r="F119">
            <v>0.82952760000000003</v>
          </cell>
          <cell r="L119">
            <v>0.82952760000000003</v>
          </cell>
          <cell r="N119">
            <v>1.6590552000000001</v>
          </cell>
        </row>
        <row r="120">
          <cell r="A120" t="str">
            <v>BIRF 352</v>
          </cell>
          <cell r="G120">
            <v>5.4473909000000001E-2</v>
          </cell>
          <cell r="M120">
            <v>5.4473894999999994E-2</v>
          </cell>
          <cell r="N120">
            <v>0.108947804</v>
          </cell>
        </row>
        <row r="121">
          <cell r="A121" t="str">
            <v>BIRF 3520</v>
          </cell>
          <cell r="F121">
            <v>15.82</v>
          </cell>
          <cell r="L121">
            <v>16.420000000000002</v>
          </cell>
          <cell r="N121">
            <v>32.24</v>
          </cell>
        </row>
        <row r="122">
          <cell r="A122" t="str">
            <v>BIRF 3521</v>
          </cell>
          <cell r="F122">
            <v>8.8008345299999995</v>
          </cell>
          <cell r="L122">
            <v>9.1346085099999996</v>
          </cell>
          <cell r="N122">
            <v>17.935443039999999</v>
          </cell>
        </row>
        <row r="123">
          <cell r="A123" t="str">
            <v>BIRF 3555</v>
          </cell>
          <cell r="D123">
            <v>22.5</v>
          </cell>
          <cell r="N123">
            <v>22.5</v>
          </cell>
        </row>
        <row r="124">
          <cell r="A124" t="str">
            <v>BIRF 3556</v>
          </cell>
          <cell r="B124">
            <v>15.24</v>
          </cell>
          <cell r="H124">
            <v>15.82</v>
          </cell>
          <cell r="N124">
            <v>31.06</v>
          </cell>
        </row>
        <row r="125">
          <cell r="A125" t="str">
            <v>BIRF 3558</v>
          </cell>
          <cell r="F125">
            <v>20</v>
          </cell>
          <cell r="N125">
            <v>20</v>
          </cell>
        </row>
        <row r="126">
          <cell r="A126" t="str">
            <v>BIRF 3611</v>
          </cell>
          <cell r="G126">
            <v>16.25408298</v>
          </cell>
          <cell r="N126">
            <v>16.25408298</v>
          </cell>
        </row>
        <row r="127">
          <cell r="A127" t="str">
            <v>BIRF 3643</v>
          </cell>
          <cell r="F127">
            <v>4.9783999999999997</v>
          </cell>
          <cell r="L127">
            <v>4.9080687100000002</v>
          </cell>
          <cell r="N127">
            <v>9.886468709999999</v>
          </cell>
        </row>
        <row r="128">
          <cell r="A128" t="str">
            <v>BIRF 3709</v>
          </cell>
          <cell r="B128">
            <v>6.6467400000000003</v>
          </cell>
          <cell r="H128">
            <v>6.6467400000000003</v>
          </cell>
          <cell r="N128">
            <v>13.293480000000001</v>
          </cell>
        </row>
        <row r="129">
          <cell r="A129" t="str">
            <v>BIRF 3710</v>
          </cell>
          <cell r="D129">
            <v>0.34299999999999997</v>
          </cell>
          <cell r="J129">
            <v>0.34299999999999997</v>
          </cell>
          <cell r="N129">
            <v>0.68599999999999994</v>
          </cell>
        </row>
        <row r="130">
          <cell r="A130" t="str">
            <v>BIRF 3794</v>
          </cell>
          <cell r="F130">
            <v>8.3864314599999989</v>
          </cell>
          <cell r="L130">
            <v>8.3864314599999989</v>
          </cell>
          <cell r="N130">
            <v>16.772862919999998</v>
          </cell>
        </row>
        <row r="131">
          <cell r="A131" t="str">
            <v>BIRF 3836</v>
          </cell>
          <cell r="D131">
            <v>15</v>
          </cell>
          <cell r="J131">
            <v>15</v>
          </cell>
          <cell r="N131">
            <v>30</v>
          </cell>
        </row>
        <row r="132">
          <cell r="A132" t="str">
            <v>BIRF 3860</v>
          </cell>
          <cell r="F132">
            <v>9.4928486200000002</v>
          </cell>
          <cell r="L132">
            <v>9.4928486200000002</v>
          </cell>
          <cell r="N132">
            <v>18.98569724</v>
          </cell>
        </row>
        <row r="133">
          <cell r="A133" t="str">
            <v>BIRF 3877</v>
          </cell>
          <cell r="E133">
            <v>11.125616056</v>
          </cell>
          <cell r="K133">
            <v>11.125616056</v>
          </cell>
          <cell r="N133">
            <v>22.251232112</v>
          </cell>
        </row>
        <row r="134">
          <cell r="A134" t="str">
            <v>BIRF 3878</v>
          </cell>
          <cell r="C134">
            <v>25</v>
          </cell>
          <cell r="I134">
            <v>25</v>
          </cell>
          <cell r="N134">
            <v>50</v>
          </cell>
        </row>
        <row r="135">
          <cell r="A135" t="str">
            <v>BIRF 3921</v>
          </cell>
          <cell r="E135">
            <v>6.4135</v>
          </cell>
          <cell r="K135">
            <v>6.4135</v>
          </cell>
          <cell r="N135">
            <v>12.827</v>
          </cell>
        </row>
        <row r="136">
          <cell r="A136" t="str">
            <v>BIRF 3926</v>
          </cell>
          <cell r="C136">
            <v>27.77777906</v>
          </cell>
          <cell r="I136">
            <v>18.49999996</v>
          </cell>
          <cell r="N136">
            <v>46.277779019999997</v>
          </cell>
        </row>
        <row r="137">
          <cell r="A137" t="str">
            <v>BIRF 3927</v>
          </cell>
          <cell r="E137">
            <v>1.3862619600000001</v>
          </cell>
          <cell r="K137">
            <v>1.3862619600000001</v>
          </cell>
          <cell r="N137">
            <v>2.7725239200000003</v>
          </cell>
        </row>
        <row r="138">
          <cell r="A138" t="str">
            <v>BIRF 3931</v>
          </cell>
          <cell r="D138">
            <v>3.7231199999999998</v>
          </cell>
          <cell r="J138">
            <v>3.7231199999999998</v>
          </cell>
          <cell r="N138">
            <v>7.4462399999999995</v>
          </cell>
        </row>
        <row r="139">
          <cell r="A139" t="str">
            <v>BIRF 3948</v>
          </cell>
          <cell r="D139">
            <v>0.49563314399999991</v>
          </cell>
          <cell r="J139">
            <v>0.49563314399999991</v>
          </cell>
          <cell r="N139">
            <v>0.99126628799999983</v>
          </cell>
        </row>
        <row r="140">
          <cell r="A140" t="str">
            <v>BIRF 3957</v>
          </cell>
          <cell r="C140">
            <v>8.4180607799999994</v>
          </cell>
          <cell r="I140">
            <v>5.6864303000000005</v>
          </cell>
          <cell r="N140">
            <v>14.104491079999999</v>
          </cell>
        </row>
        <row r="141">
          <cell r="A141" t="str">
            <v>BIRF 3958</v>
          </cell>
          <cell r="C141">
            <v>0.50116208800000006</v>
          </cell>
          <cell r="I141">
            <v>0.50116208800000006</v>
          </cell>
          <cell r="N141">
            <v>1.0023241760000001</v>
          </cell>
        </row>
        <row r="142">
          <cell r="A142" t="str">
            <v>BIRF 3960</v>
          </cell>
          <cell r="E142">
            <v>1.1284000000000001</v>
          </cell>
          <cell r="K142">
            <v>1.1284000000000001</v>
          </cell>
          <cell r="N142">
            <v>2.2568000000000001</v>
          </cell>
        </row>
        <row r="143">
          <cell r="A143" t="str">
            <v>BIRF 3971</v>
          </cell>
          <cell r="F143">
            <v>4.6810999999999998</v>
          </cell>
          <cell r="L143">
            <v>4.6810999999999998</v>
          </cell>
          <cell r="N143">
            <v>9.3621999999999996</v>
          </cell>
        </row>
        <row r="144">
          <cell r="A144" t="str">
            <v>BIRF 4002</v>
          </cell>
          <cell r="D144">
            <v>13.888888810000001</v>
          </cell>
          <cell r="J144">
            <v>13.888888870000001</v>
          </cell>
          <cell r="N144">
            <v>27.77777768</v>
          </cell>
        </row>
        <row r="145">
          <cell r="A145" t="str">
            <v>BIRF 4003</v>
          </cell>
          <cell r="B145">
            <v>5</v>
          </cell>
          <cell r="H145">
            <v>5</v>
          </cell>
          <cell r="N145">
            <v>10</v>
          </cell>
        </row>
        <row r="146">
          <cell r="A146" t="str">
            <v>BIRF 4004</v>
          </cell>
          <cell r="B146">
            <v>1.20150504</v>
          </cell>
          <cell r="H146">
            <v>1.20150504</v>
          </cell>
          <cell r="N146">
            <v>2.40301008</v>
          </cell>
        </row>
        <row r="147">
          <cell r="A147" t="str">
            <v>BIRF 4085</v>
          </cell>
          <cell r="E147">
            <v>0.35829910500000001</v>
          </cell>
          <cell r="K147">
            <v>0.35829910500000001</v>
          </cell>
          <cell r="N147">
            <v>0.71659821000000001</v>
          </cell>
        </row>
        <row r="148">
          <cell r="A148" t="str">
            <v>BIRF 4093</v>
          </cell>
          <cell r="D148">
            <v>14.853051122000002</v>
          </cell>
          <cell r="J148">
            <v>14.853051122000002</v>
          </cell>
          <cell r="N148">
            <v>29.706102244000004</v>
          </cell>
        </row>
        <row r="149">
          <cell r="A149" t="str">
            <v>BIRF 4116</v>
          </cell>
          <cell r="C149">
            <v>15</v>
          </cell>
          <cell r="I149">
            <v>15</v>
          </cell>
          <cell r="N149">
            <v>30</v>
          </cell>
        </row>
        <row r="150">
          <cell r="A150" t="str">
            <v>BIRF 4117</v>
          </cell>
          <cell r="C150">
            <v>9.6925271239999997</v>
          </cell>
          <cell r="I150">
            <v>9.6925271239999997</v>
          </cell>
          <cell r="N150">
            <v>19.385054247999999</v>
          </cell>
        </row>
        <row r="151">
          <cell r="A151" t="str">
            <v>BIRF 4131</v>
          </cell>
          <cell r="E151">
            <v>1</v>
          </cell>
          <cell r="K151">
            <v>1</v>
          </cell>
          <cell r="N151">
            <v>2</v>
          </cell>
        </row>
        <row r="152">
          <cell r="A152" t="str">
            <v>BIRF 4150</v>
          </cell>
          <cell r="D152">
            <v>4.208219615</v>
          </cell>
          <cell r="J152">
            <v>4.208219615</v>
          </cell>
          <cell r="N152">
            <v>8.4164392299999999</v>
          </cell>
        </row>
        <row r="153">
          <cell r="A153" t="str">
            <v>BIRF 4163</v>
          </cell>
          <cell r="G153">
            <v>7.9353098989999999</v>
          </cell>
          <cell r="M153">
            <v>7.9353098989999999</v>
          </cell>
          <cell r="N153">
            <v>15.870619798</v>
          </cell>
        </row>
        <row r="154">
          <cell r="A154" t="str">
            <v>BIRF 4164</v>
          </cell>
          <cell r="B154">
            <v>5</v>
          </cell>
          <cell r="H154">
            <v>5</v>
          </cell>
          <cell r="N154">
            <v>10</v>
          </cell>
        </row>
        <row r="155">
          <cell r="A155" t="str">
            <v>BIRF 4168</v>
          </cell>
          <cell r="G155">
            <v>0.74906135600000001</v>
          </cell>
          <cell r="M155">
            <v>0.74906135600000001</v>
          </cell>
          <cell r="N155">
            <v>1.498122712</v>
          </cell>
        </row>
        <row r="156">
          <cell r="A156" t="str">
            <v>BIRF 4195</v>
          </cell>
          <cell r="D156">
            <v>9.9977800000000006</v>
          </cell>
          <cell r="J156">
            <v>9.9977800000000006</v>
          </cell>
          <cell r="N156">
            <v>19.995560000000001</v>
          </cell>
        </row>
        <row r="157">
          <cell r="A157" t="str">
            <v>BIRF 421</v>
          </cell>
          <cell r="D157">
            <v>1.4999999999999999E-2</v>
          </cell>
          <cell r="J157">
            <v>1.4999999999999999E-2</v>
          </cell>
          <cell r="N157">
            <v>0.03</v>
          </cell>
        </row>
        <row r="158">
          <cell r="A158" t="str">
            <v>BIRF 4212</v>
          </cell>
          <cell r="D158">
            <v>3.2780678790000004</v>
          </cell>
          <cell r="J158">
            <v>3.2780678790000004</v>
          </cell>
          <cell r="N158">
            <v>6.5561357580000008</v>
          </cell>
        </row>
        <row r="159">
          <cell r="A159" t="str">
            <v>BIRF 4218</v>
          </cell>
          <cell r="F159">
            <v>2.4998999999999998</v>
          </cell>
          <cell r="L159">
            <v>2.4998999999999998</v>
          </cell>
          <cell r="N159">
            <v>4.9997999999999996</v>
          </cell>
        </row>
        <row r="160">
          <cell r="A160" t="str">
            <v>BIRF 4219</v>
          </cell>
          <cell r="F160">
            <v>3.75</v>
          </cell>
          <cell r="L160">
            <v>3.75</v>
          </cell>
          <cell r="N160">
            <v>7.5</v>
          </cell>
        </row>
        <row r="161">
          <cell r="A161" t="str">
            <v>BIRF 4220</v>
          </cell>
          <cell r="F161">
            <v>1.7499</v>
          </cell>
          <cell r="L161">
            <v>1.7499</v>
          </cell>
          <cell r="N161">
            <v>3.4998</v>
          </cell>
        </row>
        <row r="162">
          <cell r="A162" t="str">
            <v>BIRF 4221</v>
          </cell>
          <cell r="F162">
            <v>5</v>
          </cell>
          <cell r="L162">
            <v>5</v>
          </cell>
          <cell r="N162">
            <v>10</v>
          </cell>
        </row>
        <row r="163">
          <cell r="A163" t="str">
            <v>BIRF 4273</v>
          </cell>
          <cell r="C163">
            <v>1.8156000000000001</v>
          </cell>
          <cell r="I163">
            <v>1.8156000000000001</v>
          </cell>
          <cell r="N163">
            <v>3.6312000000000002</v>
          </cell>
        </row>
        <row r="164">
          <cell r="A164" t="str">
            <v>BIRF 4281</v>
          </cell>
          <cell r="E164">
            <v>0.2999</v>
          </cell>
          <cell r="K164">
            <v>0.2999</v>
          </cell>
          <cell r="N164">
            <v>0.5998</v>
          </cell>
        </row>
        <row r="165">
          <cell r="A165" t="str">
            <v>BIRF 4282</v>
          </cell>
          <cell r="D165">
            <v>1.3681000000000001</v>
          </cell>
          <cell r="J165">
            <v>1.3681000000000001</v>
          </cell>
          <cell r="N165">
            <v>2.7362000000000002</v>
          </cell>
        </row>
        <row r="166">
          <cell r="A166" t="str">
            <v>BIRF 4295</v>
          </cell>
          <cell r="F166">
            <v>22.242159887</v>
          </cell>
          <cell r="L166">
            <v>22.242159887</v>
          </cell>
          <cell r="N166">
            <v>44.484319773999999</v>
          </cell>
        </row>
        <row r="167">
          <cell r="A167" t="str">
            <v>BIRF 4313</v>
          </cell>
          <cell r="F167">
            <v>5.9256000000000002</v>
          </cell>
          <cell r="L167">
            <v>5.9256000000000002</v>
          </cell>
          <cell r="N167">
            <v>11.8512</v>
          </cell>
        </row>
        <row r="168">
          <cell r="A168" t="str">
            <v>BIRF 4314</v>
          </cell>
          <cell r="F168">
            <v>0.17299999999999999</v>
          </cell>
          <cell r="L168">
            <v>0.17299999999999999</v>
          </cell>
          <cell r="N168">
            <v>0.34599999999999997</v>
          </cell>
        </row>
        <row r="169">
          <cell r="A169" t="str">
            <v>BIRF 4366</v>
          </cell>
          <cell r="C169">
            <v>14.2</v>
          </cell>
          <cell r="I169">
            <v>14.2</v>
          </cell>
          <cell r="N169">
            <v>28.4</v>
          </cell>
        </row>
        <row r="170">
          <cell r="A170" t="str">
            <v>BIRF 4398</v>
          </cell>
          <cell r="E170">
            <v>3.7112619630000001</v>
          </cell>
          <cell r="K170">
            <v>3.8198361159999998</v>
          </cell>
          <cell r="N170">
            <v>7.5310980789999995</v>
          </cell>
        </row>
        <row r="171">
          <cell r="A171" t="str">
            <v>BIRF 4423</v>
          </cell>
          <cell r="D171">
            <v>0.58157920100000005</v>
          </cell>
          <cell r="J171">
            <v>0.58157920100000005</v>
          </cell>
          <cell r="N171">
            <v>1.1631584020000001</v>
          </cell>
        </row>
        <row r="172">
          <cell r="A172" t="str">
            <v>BIRF 4454</v>
          </cell>
          <cell r="C172">
            <v>8.7528266000000007E-2</v>
          </cell>
          <cell r="I172">
            <v>8.7528266000000007E-2</v>
          </cell>
          <cell r="N172">
            <v>0.17505653200000001</v>
          </cell>
        </row>
        <row r="173">
          <cell r="A173" t="str">
            <v>BIRF 4459</v>
          </cell>
          <cell r="E173">
            <v>0.5</v>
          </cell>
          <cell r="K173">
            <v>0.5</v>
          </cell>
          <cell r="N173">
            <v>1</v>
          </cell>
        </row>
        <row r="174">
          <cell r="A174" t="str">
            <v>BIRF 4472</v>
          </cell>
          <cell r="G174">
            <v>1.9499999999999999E-3</v>
          </cell>
          <cell r="M174">
            <v>2E-3</v>
          </cell>
          <cell r="N174">
            <v>3.9500000000000004E-3</v>
          </cell>
        </row>
        <row r="175">
          <cell r="A175" t="str">
            <v>BIRF 4484</v>
          </cell>
          <cell r="B175">
            <v>0.64965033499999991</v>
          </cell>
          <cell r="H175">
            <v>0.64965033499999991</v>
          </cell>
          <cell r="N175">
            <v>1.2993006699999998</v>
          </cell>
        </row>
        <row r="176">
          <cell r="A176" t="str">
            <v>BIRF 4516</v>
          </cell>
          <cell r="C176">
            <v>2.5574684780000001</v>
          </cell>
          <cell r="I176">
            <v>2.5574684780000001</v>
          </cell>
          <cell r="N176">
            <v>5.1149369560000002</v>
          </cell>
        </row>
        <row r="177">
          <cell r="A177" t="str">
            <v>BIRF 4578</v>
          </cell>
          <cell r="E177">
            <v>2.22105263</v>
          </cell>
          <cell r="K177">
            <v>2.22105263</v>
          </cell>
          <cell r="N177">
            <v>4.4421052599999999</v>
          </cell>
        </row>
        <row r="178">
          <cell r="A178" t="str">
            <v>BIRF 4580</v>
          </cell>
          <cell r="G178">
            <v>0.17498936400000001</v>
          </cell>
          <cell r="M178">
            <v>0.17498936400000001</v>
          </cell>
          <cell r="N178">
            <v>0.34997872800000002</v>
          </cell>
        </row>
        <row r="179">
          <cell r="A179" t="str">
            <v>BIRF 4585</v>
          </cell>
          <cell r="E179">
            <v>11.2026</v>
          </cell>
          <cell r="K179">
            <v>11.2026</v>
          </cell>
          <cell r="N179">
            <v>22.405200000000001</v>
          </cell>
        </row>
        <row r="180">
          <cell r="A180" t="str">
            <v>BIRF 4586</v>
          </cell>
          <cell r="E180">
            <v>2.362673085</v>
          </cell>
          <cell r="K180">
            <v>2.362673085</v>
          </cell>
          <cell r="N180">
            <v>4.7253461699999999</v>
          </cell>
        </row>
        <row r="181">
          <cell r="A181" t="str">
            <v>BIRF 4634</v>
          </cell>
          <cell r="D181">
            <v>10.164899999999999</v>
          </cell>
          <cell r="J181">
            <v>10.164899999999999</v>
          </cell>
          <cell r="N181">
            <v>20.329799999999999</v>
          </cell>
        </row>
        <row r="182">
          <cell r="A182" t="str">
            <v>BIRF 4640</v>
          </cell>
          <cell r="E182">
            <v>0.20550737499999999</v>
          </cell>
          <cell r="K182">
            <v>0.20550737499999999</v>
          </cell>
          <cell r="N182">
            <v>0.41101474999999998</v>
          </cell>
        </row>
        <row r="183">
          <cell r="A183" t="str">
            <v>BIRF 7075</v>
          </cell>
          <cell r="C183">
            <v>12</v>
          </cell>
          <cell r="I183">
            <v>12</v>
          </cell>
          <cell r="N183">
            <v>24</v>
          </cell>
        </row>
        <row r="184">
          <cell r="A184" t="str">
            <v>BIRF 7157</v>
          </cell>
          <cell r="E184">
            <v>24.48</v>
          </cell>
          <cell r="K184">
            <v>25.32</v>
          </cell>
          <cell r="N184">
            <v>49.8</v>
          </cell>
        </row>
        <row r="185">
          <cell r="A185" t="str">
            <v>BIRF 7171</v>
          </cell>
          <cell r="C185">
            <v>15.1</v>
          </cell>
          <cell r="I185">
            <v>15.6</v>
          </cell>
          <cell r="N185">
            <v>30.7</v>
          </cell>
        </row>
        <row r="186">
          <cell r="A186" t="str">
            <v>BIRF 7199</v>
          </cell>
          <cell r="E186">
            <v>17.46</v>
          </cell>
          <cell r="K186">
            <v>18.12</v>
          </cell>
          <cell r="N186">
            <v>35.58</v>
          </cell>
        </row>
        <row r="187">
          <cell r="A187" t="str">
            <v>BIRF 7242</v>
          </cell>
          <cell r="G187">
            <v>0</v>
          </cell>
          <cell r="M187">
            <v>0</v>
          </cell>
          <cell r="N187">
            <v>0</v>
          </cell>
        </row>
        <row r="188">
          <cell r="A188" t="str">
            <v>BIRF 7268</v>
          </cell>
          <cell r="E188">
            <v>0</v>
          </cell>
          <cell r="K188">
            <v>0</v>
          </cell>
          <cell r="N188">
            <v>0</v>
          </cell>
        </row>
        <row r="189">
          <cell r="A189" t="str">
            <v>BIRF 7295</v>
          </cell>
          <cell r="C189">
            <v>0</v>
          </cell>
          <cell r="I189">
            <v>0</v>
          </cell>
          <cell r="N189">
            <v>0</v>
          </cell>
        </row>
        <row r="190">
          <cell r="A190" t="str">
            <v>BNA/SALUD</v>
          </cell>
          <cell r="G190">
            <v>5.9353762632696387</v>
          </cell>
          <cell r="N190">
            <v>5.9353762632696387</v>
          </cell>
        </row>
        <row r="191">
          <cell r="A191" t="str">
            <v>BNA/TESORO/BCO</v>
          </cell>
          <cell r="F191">
            <v>7.646709129511671E-2</v>
          </cell>
          <cell r="L191">
            <v>7.6400934182590197E-2</v>
          </cell>
          <cell r="N191">
            <v>0.15286802547770689</v>
          </cell>
        </row>
        <row r="192">
          <cell r="A192" t="str">
            <v>BNLH/PROVMI</v>
          </cell>
          <cell r="E192">
            <v>0.32500000000000001</v>
          </cell>
          <cell r="N192">
            <v>0.32500000000000001</v>
          </cell>
        </row>
        <row r="193">
          <cell r="A193" t="str">
            <v>BODEN 15 USD</v>
          </cell>
          <cell r="E193">
            <v>0</v>
          </cell>
          <cell r="K193">
            <v>0</v>
          </cell>
          <cell r="N193">
            <v>0</v>
          </cell>
        </row>
        <row r="194">
          <cell r="A194" t="str">
            <v>BODEN 2012 - II</v>
          </cell>
          <cell r="C194">
            <v>0</v>
          </cell>
          <cell r="I194">
            <v>45.980799879999999</v>
          </cell>
          <cell r="N194">
            <v>45.980799879999999</v>
          </cell>
        </row>
        <row r="195">
          <cell r="A195" t="str">
            <v>BODEN 2014 ($+CER)</v>
          </cell>
          <cell r="D195">
            <v>0</v>
          </cell>
          <cell r="J195">
            <v>0</v>
          </cell>
          <cell r="N195">
            <v>0</v>
          </cell>
        </row>
        <row r="196">
          <cell r="A196" t="str">
            <v>BOGAR</v>
          </cell>
          <cell r="B196">
            <v>45.510273293115681</v>
          </cell>
          <cell r="C196">
            <v>45.510273293115681</v>
          </cell>
          <cell r="D196">
            <v>45.510273293115681</v>
          </cell>
          <cell r="E196">
            <v>45.510273293115681</v>
          </cell>
          <cell r="F196">
            <v>45.510273293115681</v>
          </cell>
          <cell r="G196">
            <v>45.510273293115681</v>
          </cell>
          <cell r="H196">
            <v>45.510273293115681</v>
          </cell>
          <cell r="I196">
            <v>45.510273293115681</v>
          </cell>
          <cell r="J196">
            <v>45.510273293115681</v>
          </cell>
          <cell r="K196">
            <v>45.510273293115681</v>
          </cell>
          <cell r="L196">
            <v>45.510273293115681</v>
          </cell>
          <cell r="M196">
            <v>45.510273293115681</v>
          </cell>
          <cell r="N196">
            <v>546.12327951738814</v>
          </cell>
        </row>
        <row r="197">
          <cell r="A197" t="str">
            <v>Bonar V</v>
          </cell>
          <cell r="D197">
            <v>0</v>
          </cell>
          <cell r="J197">
            <v>0</v>
          </cell>
          <cell r="N197">
            <v>0</v>
          </cell>
        </row>
        <row r="198">
          <cell r="A198" t="str">
            <v>Bono 2013 $</v>
          </cell>
          <cell r="E198">
            <v>1.5576627501622302</v>
          </cell>
          <cell r="K198">
            <v>1.5576627501622302</v>
          </cell>
          <cell r="N198">
            <v>3.1153255003244604</v>
          </cell>
        </row>
        <row r="199">
          <cell r="A199" t="str">
            <v>BONOS/PROVSJ</v>
          </cell>
          <cell r="G199">
            <v>0</v>
          </cell>
          <cell r="M199">
            <v>7.6304564217749098</v>
          </cell>
          <cell r="N199">
            <v>7.6304564217749098</v>
          </cell>
        </row>
        <row r="200">
          <cell r="A200" t="str">
            <v>CAF I</v>
          </cell>
          <cell r="F200">
            <v>3.2601607119999998</v>
          </cell>
          <cell r="L200">
            <v>3.2601607119999998</v>
          </cell>
          <cell r="N200">
            <v>6.5203214239999996</v>
          </cell>
        </row>
        <row r="201">
          <cell r="A201" t="str">
            <v>CITILA/RELEXT</v>
          </cell>
          <cell r="B201">
            <v>4.01856E-3</v>
          </cell>
          <cell r="C201">
            <v>4.0420899999999999E-3</v>
          </cell>
          <cell r="D201">
            <v>4.5776499999999999E-3</v>
          </cell>
          <cell r="E201">
            <v>4.0925600000000003E-3</v>
          </cell>
          <cell r="F201">
            <v>4.37083E-3</v>
          </cell>
          <cell r="G201">
            <v>4.14212E-3</v>
          </cell>
          <cell r="H201">
            <v>4.4190699999999998E-3</v>
          </cell>
          <cell r="I201">
            <v>4.1922499999999998E-3</v>
          </cell>
          <cell r="J201">
            <v>4.2168000000000006E-3</v>
          </cell>
          <cell r="K201">
            <v>4.4917700000000008E-3</v>
          </cell>
          <cell r="L201">
            <v>4.2677899999999996E-3</v>
          </cell>
          <cell r="M201">
            <v>4.5413999999999993E-3</v>
          </cell>
          <cell r="N201">
            <v>5.1372889999999997E-2</v>
          </cell>
        </row>
        <row r="202">
          <cell r="A202" t="str">
            <v>CLPARIS</v>
          </cell>
          <cell r="D202">
            <v>0</v>
          </cell>
          <cell r="F202">
            <v>205.96469183416835</v>
          </cell>
          <cell r="G202">
            <v>0</v>
          </cell>
          <cell r="J202">
            <v>0</v>
          </cell>
          <cell r="L202">
            <v>205.96493207967609</v>
          </cell>
          <cell r="N202">
            <v>411.92962391384447</v>
          </cell>
        </row>
        <row r="203">
          <cell r="A203" t="str">
            <v>DISC $+CER</v>
          </cell>
          <cell r="G203">
            <v>0</v>
          </cell>
          <cell r="M203">
            <v>0</v>
          </cell>
          <cell r="N203">
            <v>0</v>
          </cell>
        </row>
        <row r="204">
          <cell r="A204" t="str">
            <v>DISC EUR</v>
          </cell>
          <cell r="G204">
            <v>0</v>
          </cell>
          <cell r="M204">
            <v>0</v>
          </cell>
          <cell r="N204">
            <v>0</v>
          </cell>
        </row>
        <row r="205">
          <cell r="A205" t="str">
            <v>DISC JPY</v>
          </cell>
          <cell r="G205">
            <v>0</v>
          </cell>
          <cell r="M205">
            <v>0</v>
          </cell>
          <cell r="N205">
            <v>0</v>
          </cell>
        </row>
        <row r="206">
          <cell r="A206" t="str">
            <v>DISC USD</v>
          </cell>
          <cell r="G206">
            <v>0</v>
          </cell>
          <cell r="M206">
            <v>0</v>
          </cell>
          <cell r="N206">
            <v>0</v>
          </cell>
        </row>
        <row r="207">
          <cell r="A207" t="str">
            <v>DISD</v>
          </cell>
          <cell r="F207">
            <v>0</v>
          </cell>
          <cell r="L207">
            <v>0</v>
          </cell>
          <cell r="N207">
            <v>0</v>
          </cell>
        </row>
        <row r="208">
          <cell r="A208" t="str">
            <v>DISDDM</v>
          </cell>
          <cell r="F208">
            <v>0</v>
          </cell>
          <cell r="L208">
            <v>0</v>
          </cell>
          <cell r="N208">
            <v>0</v>
          </cell>
        </row>
        <row r="209">
          <cell r="A209" t="str">
            <v>EIB/VIALIDAD</v>
          </cell>
          <cell r="G209">
            <v>1.4890054000000001</v>
          </cell>
          <cell r="M209">
            <v>1.5393474299999999</v>
          </cell>
          <cell r="N209">
            <v>3.0283528300000002</v>
          </cell>
        </row>
        <row r="210">
          <cell r="A210" t="str">
            <v>EL/DEM-44</v>
          </cell>
          <cell r="F210">
            <v>0</v>
          </cell>
          <cell r="N210">
            <v>0</v>
          </cell>
        </row>
        <row r="211">
          <cell r="A211" t="str">
            <v>EL/DEM-52</v>
          </cell>
          <cell r="J211">
            <v>0</v>
          </cell>
          <cell r="N211">
            <v>0</v>
          </cell>
        </row>
        <row r="212">
          <cell r="A212" t="str">
            <v>EL/DEM-55</v>
          </cell>
          <cell r="L212">
            <v>0</v>
          </cell>
          <cell r="N212">
            <v>0</v>
          </cell>
        </row>
        <row r="213">
          <cell r="A213" t="str">
            <v>EL/DEM-72</v>
          </cell>
          <cell r="K213">
            <v>0</v>
          </cell>
          <cell r="N213">
            <v>0</v>
          </cell>
        </row>
        <row r="214">
          <cell r="A214" t="str">
            <v>EL/DEM-76</v>
          </cell>
          <cell r="C214">
            <v>311.523944526609</v>
          </cell>
          <cell r="N214">
            <v>311.523944526609</v>
          </cell>
        </row>
        <row r="215">
          <cell r="A215" t="str">
            <v>EL/DEM-82</v>
          </cell>
          <cell r="H215">
            <v>0</v>
          </cell>
          <cell r="N215">
            <v>0</v>
          </cell>
        </row>
        <row r="216">
          <cell r="A216" t="str">
            <v>EL/DEM-86</v>
          </cell>
          <cell r="L216">
            <v>92.295343508304001</v>
          </cell>
          <cell r="N216">
            <v>92.295343508304001</v>
          </cell>
        </row>
        <row r="217">
          <cell r="A217" t="str">
            <v>EL/EUR-80</v>
          </cell>
          <cell r="E217">
            <v>378.89441144381101</v>
          </cell>
          <cell r="N217">
            <v>378.89441144381101</v>
          </cell>
        </row>
        <row r="218">
          <cell r="A218" t="str">
            <v>EL/EUR-85</v>
          </cell>
          <cell r="H218">
            <v>0</v>
          </cell>
          <cell r="N218">
            <v>0</v>
          </cell>
        </row>
        <row r="219">
          <cell r="A219" t="str">
            <v>EL/EUR-88</v>
          </cell>
          <cell r="C219">
            <v>156.98872590617</v>
          </cell>
          <cell r="N219">
            <v>156.98872590617</v>
          </cell>
        </row>
        <row r="220">
          <cell r="A220" t="str">
            <v>EL/EUR-92</v>
          </cell>
          <cell r="C220">
            <v>114.673293732574</v>
          </cell>
          <cell r="N220">
            <v>114.673293732574</v>
          </cell>
        </row>
        <row r="221">
          <cell r="A221" t="str">
            <v>EL/EUR-95</v>
          </cell>
          <cell r="F221">
            <v>0</v>
          </cell>
          <cell r="N221">
            <v>0</v>
          </cell>
        </row>
        <row r="222">
          <cell r="A222" t="str">
            <v>EL/ITL-77</v>
          </cell>
          <cell r="K222">
            <v>0</v>
          </cell>
          <cell r="N222">
            <v>0</v>
          </cell>
        </row>
        <row r="223">
          <cell r="A223" t="str">
            <v>EL/JPY-99</v>
          </cell>
          <cell r="I223">
            <v>0</v>
          </cell>
          <cell r="N223">
            <v>0</v>
          </cell>
        </row>
        <row r="224">
          <cell r="A224" t="str">
            <v>EL/NLG-78</v>
          </cell>
          <cell r="C224">
            <v>156.28195486725699</v>
          </cell>
          <cell r="N224">
            <v>156.28195486725699</v>
          </cell>
        </row>
        <row r="225">
          <cell r="A225" t="str">
            <v>EL/USD-89</v>
          </cell>
          <cell r="D225">
            <v>0.54615119999999995</v>
          </cell>
          <cell r="J225">
            <v>0.54615119999999995</v>
          </cell>
          <cell r="N225">
            <v>1.0923023999999999</v>
          </cell>
        </row>
        <row r="226">
          <cell r="A226" t="str">
            <v>FERRO</v>
          </cell>
          <cell r="E226">
            <v>0</v>
          </cell>
          <cell r="K226">
            <v>0</v>
          </cell>
          <cell r="N226">
            <v>0</v>
          </cell>
        </row>
        <row r="227">
          <cell r="A227" t="str">
            <v>FIDA 417</v>
          </cell>
          <cell r="G227">
            <v>0.24449757543802</v>
          </cell>
          <cell r="M227">
            <v>0.24449757543802</v>
          </cell>
          <cell r="N227">
            <v>0.48899515087604001</v>
          </cell>
        </row>
        <row r="228">
          <cell r="A228" t="str">
            <v>FIDA 514</v>
          </cell>
          <cell r="G228">
            <v>2.2434607416883499E-2</v>
          </cell>
          <cell r="M228">
            <v>2.2434607416883499E-2</v>
          </cell>
          <cell r="N228">
            <v>4.4869214833766997E-2</v>
          </cell>
        </row>
        <row r="229">
          <cell r="A229" t="str">
            <v>FKUW/PROVSF</v>
          </cell>
          <cell r="G229">
            <v>1.11886518315645</v>
          </cell>
          <cell r="M229">
            <v>1.11886518315645</v>
          </cell>
          <cell r="N229">
            <v>2.2377303663129</v>
          </cell>
        </row>
        <row r="230">
          <cell r="A230" t="str">
            <v>FON/TESORO</v>
          </cell>
          <cell r="B230">
            <v>0.18809246917586003</v>
          </cell>
          <cell r="C230">
            <v>1.1063692115509409</v>
          </cell>
          <cell r="D230">
            <v>0.48334901687216097</v>
          </cell>
          <cell r="E230">
            <v>0.79467306294613871</v>
          </cell>
          <cell r="F230">
            <v>0.90479860480207641</v>
          </cell>
          <cell r="G230">
            <v>1.7719880012978582</v>
          </cell>
          <cell r="H230">
            <v>0.18809246917586003</v>
          </cell>
          <cell r="I230">
            <v>1.1063692115509409</v>
          </cell>
          <cell r="J230">
            <v>0.48334901687216097</v>
          </cell>
          <cell r="K230">
            <v>0.79467306294613871</v>
          </cell>
          <cell r="L230">
            <v>0.90479860480207641</v>
          </cell>
          <cell r="M230">
            <v>1.7719880110317971</v>
          </cell>
          <cell r="N230">
            <v>10.498540743024009</v>
          </cell>
        </row>
        <row r="231">
          <cell r="A231" t="str">
            <v>FONP 06/94</v>
          </cell>
          <cell r="D231">
            <v>3.6431866020000001</v>
          </cell>
          <cell r="E231">
            <v>0.17031979</v>
          </cell>
          <cell r="J231">
            <v>3.6431866020000001</v>
          </cell>
          <cell r="K231">
            <v>0.17031979</v>
          </cell>
          <cell r="N231">
            <v>7.6270127840000006</v>
          </cell>
        </row>
        <row r="232">
          <cell r="A232" t="str">
            <v>FONP 10/96</v>
          </cell>
          <cell r="F232">
            <v>0.85488414199999996</v>
          </cell>
          <cell r="N232">
            <v>0.85488414199999996</v>
          </cell>
        </row>
        <row r="233">
          <cell r="A233" t="str">
            <v>FONP 12/02</v>
          </cell>
          <cell r="B233">
            <v>1.194045E-2</v>
          </cell>
          <cell r="H233">
            <v>1.194045E-2</v>
          </cell>
          <cell r="N233">
            <v>2.38809E-2</v>
          </cell>
        </row>
        <row r="234">
          <cell r="A234" t="str">
            <v>FONP 13/03</v>
          </cell>
          <cell r="D234">
            <v>0</v>
          </cell>
          <cell r="J234">
            <v>0</v>
          </cell>
          <cell r="N234">
            <v>0</v>
          </cell>
        </row>
        <row r="235">
          <cell r="A235" t="str">
            <v>FONP 14/04</v>
          </cell>
          <cell r="C235">
            <v>0</v>
          </cell>
          <cell r="I235">
            <v>0</v>
          </cell>
          <cell r="N235">
            <v>0</v>
          </cell>
        </row>
        <row r="236">
          <cell r="A236" t="str">
            <v>FUB/RELEXT</v>
          </cell>
          <cell r="B236">
            <v>1.5169300000000001E-3</v>
          </cell>
          <cell r="C236">
            <v>2.4416999999999998E-3</v>
          </cell>
          <cell r="D236">
            <v>2.4561500000000003E-3</v>
          </cell>
          <cell r="E236">
            <v>1.78779E-3</v>
          </cell>
          <cell r="F236">
            <v>2.4812800000000002E-3</v>
          </cell>
          <cell r="G236">
            <v>2.04244E-3</v>
          </cell>
          <cell r="H236">
            <v>2.0553699999999999E-3</v>
          </cell>
          <cell r="I236">
            <v>2.2943099999999999E-3</v>
          </cell>
          <cell r="J236">
            <v>1.6319800000000001E-3</v>
          </cell>
          <cell r="K236">
            <v>2.7686100000000003E-3</v>
          </cell>
          <cell r="L236">
            <v>2.1107500000000002E-3</v>
          </cell>
          <cell r="M236">
            <v>1.8999800000000001E-3</v>
          </cell>
          <cell r="N236">
            <v>2.5487290000000003E-2</v>
          </cell>
        </row>
        <row r="237">
          <cell r="A237" t="str">
            <v>GLO17 PES</v>
          </cell>
          <cell r="B237">
            <v>0</v>
          </cell>
          <cell r="H237">
            <v>0</v>
          </cell>
          <cell r="N237">
            <v>0</v>
          </cell>
        </row>
        <row r="238">
          <cell r="A238" t="str">
            <v>ICE/ASEGSAL</v>
          </cell>
          <cell r="B238">
            <v>0.10730121000000001</v>
          </cell>
          <cell r="H238">
            <v>0.10730121000000001</v>
          </cell>
          <cell r="N238">
            <v>0.21460242000000002</v>
          </cell>
        </row>
        <row r="239">
          <cell r="A239" t="str">
            <v>ICE/BANADE</v>
          </cell>
          <cell r="G239">
            <v>0.92688099000000002</v>
          </cell>
          <cell r="N239">
            <v>0.92688099000000002</v>
          </cell>
        </row>
        <row r="240">
          <cell r="A240" t="str">
            <v>ICE/BICE</v>
          </cell>
          <cell r="B240">
            <v>0.77098568000000001</v>
          </cell>
          <cell r="H240">
            <v>0.77098568000000001</v>
          </cell>
          <cell r="N240">
            <v>1.54197136</v>
          </cell>
        </row>
        <row r="241">
          <cell r="A241" t="str">
            <v>ICE/CORTE</v>
          </cell>
          <cell r="E241">
            <v>9.3219579999999996E-2</v>
          </cell>
          <cell r="K241">
            <v>9.3219579999999996E-2</v>
          </cell>
          <cell r="N241">
            <v>0.18643915999999999</v>
          </cell>
        </row>
        <row r="242">
          <cell r="A242" t="str">
            <v>ICE/DEFENSA</v>
          </cell>
          <cell r="B242">
            <v>0.72804878000000006</v>
          </cell>
          <cell r="H242">
            <v>0.72804878000000006</v>
          </cell>
          <cell r="N242">
            <v>1.4560975600000001</v>
          </cell>
        </row>
        <row r="243">
          <cell r="A243" t="str">
            <v>ICE/EDUCACION</v>
          </cell>
          <cell r="B243">
            <v>0.43121872999999999</v>
          </cell>
          <cell r="H243">
            <v>0.43121872999999999</v>
          </cell>
          <cell r="N243">
            <v>0.86243745999999999</v>
          </cell>
        </row>
        <row r="244">
          <cell r="A244" t="str">
            <v>ICE/JUSTICIA</v>
          </cell>
          <cell r="B244">
            <v>9.8774089999999995E-2</v>
          </cell>
          <cell r="H244">
            <v>9.8774089999999995E-2</v>
          </cell>
          <cell r="N244">
            <v>0.19754817999999999</v>
          </cell>
        </row>
        <row r="245">
          <cell r="A245" t="str">
            <v>ICE/MCBA</v>
          </cell>
          <cell r="G245">
            <v>0.35395259000000001</v>
          </cell>
          <cell r="M245">
            <v>0.35395259000000001</v>
          </cell>
          <cell r="N245">
            <v>0.70790518000000002</v>
          </cell>
        </row>
        <row r="246">
          <cell r="A246" t="str">
            <v>ICE/PREFEC</v>
          </cell>
          <cell r="G246">
            <v>6.6803979999999999E-2</v>
          </cell>
          <cell r="M246">
            <v>6.6803979999999999E-2</v>
          </cell>
          <cell r="N246">
            <v>0.13360796</v>
          </cell>
        </row>
        <row r="247">
          <cell r="A247" t="str">
            <v>ICE/PRES</v>
          </cell>
          <cell r="B247">
            <v>1.5233170000000001E-2</v>
          </cell>
          <cell r="H247">
            <v>1.5233170000000001E-2</v>
          </cell>
          <cell r="N247">
            <v>3.0466340000000001E-2</v>
          </cell>
        </row>
        <row r="248">
          <cell r="A248" t="str">
            <v>ICE/PROVCB</v>
          </cell>
          <cell r="E248">
            <v>0.62365181000000003</v>
          </cell>
          <cell r="K248">
            <v>0.62365181000000003</v>
          </cell>
          <cell r="N248">
            <v>1.2473036200000001</v>
          </cell>
        </row>
        <row r="249">
          <cell r="A249" t="str">
            <v>ICE/SALUD</v>
          </cell>
          <cell r="F249">
            <v>2.34358567</v>
          </cell>
          <cell r="L249">
            <v>2.34358567</v>
          </cell>
          <cell r="N249">
            <v>4.6871713399999999</v>
          </cell>
        </row>
        <row r="250">
          <cell r="A250" t="str">
            <v>ICE/SALUDPBA</v>
          </cell>
          <cell r="B250">
            <v>0.64464681999999995</v>
          </cell>
          <cell r="H250">
            <v>0.64464681999999995</v>
          </cell>
          <cell r="N250">
            <v>1.2892936399999999</v>
          </cell>
        </row>
        <row r="251">
          <cell r="A251" t="str">
            <v>ICE/VIALIDAD</v>
          </cell>
          <cell r="D251">
            <v>0.12129997000000001</v>
          </cell>
          <cell r="J251">
            <v>0.12129997000000001</v>
          </cell>
          <cell r="N251">
            <v>0.24259994000000001</v>
          </cell>
        </row>
        <row r="252">
          <cell r="A252" t="str">
            <v>ICO/CBA</v>
          </cell>
          <cell r="E252">
            <v>2.5255586495332802</v>
          </cell>
          <cell r="K252">
            <v>2.5255586495332802</v>
          </cell>
          <cell r="N252">
            <v>5.0511172990665605</v>
          </cell>
        </row>
        <row r="253">
          <cell r="A253" t="str">
            <v>ICO/SALUD</v>
          </cell>
          <cell r="E253">
            <v>2.3465912777306297</v>
          </cell>
          <cell r="K253">
            <v>2.3465912777306297</v>
          </cell>
          <cell r="N253">
            <v>4.6931825554612594</v>
          </cell>
        </row>
        <row r="254">
          <cell r="A254" t="str">
            <v>IRB/RELEXT</v>
          </cell>
          <cell r="D254">
            <v>4.4017092980967402E-3</v>
          </cell>
          <cell r="G254">
            <v>4.4890895866165599E-3</v>
          </cell>
          <cell r="J254">
            <v>4.5782034185961901E-3</v>
          </cell>
          <cell r="M254">
            <v>4.6690750393987204E-3</v>
          </cell>
          <cell r="N254">
            <v>1.8138077342708211E-2</v>
          </cell>
        </row>
        <row r="255">
          <cell r="A255" t="str">
            <v>JBIC/HIDRONOR</v>
          </cell>
          <cell r="F255">
            <v>3.6717876857749498</v>
          </cell>
          <cell r="L255">
            <v>3.6710102250530801</v>
          </cell>
          <cell r="N255">
            <v>7.3427979108280299</v>
          </cell>
        </row>
        <row r="256">
          <cell r="A256" t="str">
            <v>JBIC/PROV</v>
          </cell>
          <cell r="C256">
            <v>1.3310510997876899</v>
          </cell>
          <cell r="I256">
            <v>1.3310510997876899</v>
          </cell>
          <cell r="N256">
            <v>2.6621021995753797</v>
          </cell>
        </row>
        <row r="257">
          <cell r="A257" t="str">
            <v>JBIC/PROVBA</v>
          </cell>
          <cell r="D257">
            <v>1.0638216560509601</v>
          </cell>
          <cell r="J257">
            <v>1.0638216560509601</v>
          </cell>
          <cell r="N257">
            <v>2.1276433121019203</v>
          </cell>
        </row>
        <row r="258">
          <cell r="A258" t="str">
            <v>JBIC/TESORO</v>
          </cell>
          <cell r="E258">
            <v>20.634242038216563</v>
          </cell>
          <cell r="K258">
            <v>7.3328152866242107</v>
          </cell>
          <cell r="N258">
            <v>27.967057324840773</v>
          </cell>
        </row>
        <row r="259">
          <cell r="A259" t="str">
            <v>KFW/CONEA</v>
          </cell>
          <cell r="D259">
            <v>9.8600499951509359</v>
          </cell>
          <cell r="J259">
            <v>9.8600499951509359</v>
          </cell>
          <cell r="N259">
            <v>19.720099990301872</v>
          </cell>
        </row>
        <row r="260">
          <cell r="A260" t="str">
            <v>KFW/INTI</v>
          </cell>
          <cell r="G260">
            <v>0.2866521869317491</v>
          </cell>
          <cell r="M260">
            <v>0.2866521869317491</v>
          </cell>
          <cell r="N260">
            <v>0.5733043738634982</v>
          </cell>
        </row>
        <row r="261">
          <cell r="A261" t="str">
            <v>KFW/YACYRETA</v>
          </cell>
          <cell r="F261">
            <v>0.34416102557885797</v>
          </cell>
          <cell r="M261">
            <v>0.34416102557885797</v>
          </cell>
          <cell r="N261">
            <v>0.68832205115771594</v>
          </cell>
        </row>
        <row r="262">
          <cell r="A262" t="str">
            <v>LETR INTRAN</v>
          </cell>
          <cell r="B262">
            <v>0</v>
          </cell>
          <cell r="H262">
            <v>0</v>
          </cell>
          <cell r="N262">
            <v>0</v>
          </cell>
        </row>
        <row r="263">
          <cell r="A263" t="str">
            <v>MEDIO/BANADE</v>
          </cell>
          <cell r="D263">
            <v>9.0726888107649395E-2</v>
          </cell>
          <cell r="E263">
            <v>4.6682963631955392</v>
          </cell>
          <cell r="F263">
            <v>2.1849347678506499</v>
          </cell>
          <cell r="J263">
            <v>9.0726888107649395E-2</v>
          </cell>
          <cell r="K263">
            <v>1.9186227057825198</v>
          </cell>
          <cell r="L263">
            <v>2.1849525275791</v>
          </cell>
          <cell r="N263">
            <v>11.138260140623109</v>
          </cell>
        </row>
        <row r="264">
          <cell r="A264" t="str">
            <v>MEDIO/BCRA</v>
          </cell>
          <cell r="D264">
            <v>1.4191061399999998</v>
          </cell>
          <cell r="E264">
            <v>1.4385553799999999</v>
          </cell>
          <cell r="J264">
            <v>1.4191061399999998</v>
          </cell>
          <cell r="K264">
            <v>1.4385553799999999</v>
          </cell>
          <cell r="N264">
            <v>5.7153230399999995</v>
          </cell>
        </row>
        <row r="265">
          <cell r="A265" t="str">
            <v>MEDIO/HIDRONOR</v>
          </cell>
          <cell r="E265">
            <v>6.5672129955146097E-2</v>
          </cell>
          <cell r="K265">
            <v>6.5672129955146097E-2</v>
          </cell>
          <cell r="N265">
            <v>0.13134425991029219</v>
          </cell>
        </row>
        <row r="266">
          <cell r="A266" t="str">
            <v>MEDIO/JUSTICIA</v>
          </cell>
          <cell r="F266">
            <v>5.6662050000000005E-2</v>
          </cell>
          <cell r="L266">
            <v>5.6662050000000005E-2</v>
          </cell>
          <cell r="N266">
            <v>0.11332410000000001</v>
          </cell>
        </row>
        <row r="267">
          <cell r="A267" t="str">
            <v>MEDIO/NASA</v>
          </cell>
          <cell r="F267">
            <v>0.241949266577767</v>
          </cell>
          <cell r="L267">
            <v>0.241949266577767</v>
          </cell>
          <cell r="N267">
            <v>0.48389853315553399</v>
          </cell>
        </row>
        <row r="268">
          <cell r="A268" t="str">
            <v>MEDIO/PROVBA</v>
          </cell>
          <cell r="G268">
            <v>0.47809230209722398</v>
          </cell>
          <cell r="M268">
            <v>0.47809230209722398</v>
          </cell>
          <cell r="N268">
            <v>0.95618460419444795</v>
          </cell>
        </row>
        <row r="269">
          <cell r="A269" t="str">
            <v>MEDIO/SALUD</v>
          </cell>
          <cell r="F269">
            <v>0.57958319796339008</v>
          </cell>
          <cell r="L269">
            <v>0.57958319796339008</v>
          </cell>
          <cell r="N269">
            <v>1.1591663959267802</v>
          </cell>
        </row>
        <row r="270">
          <cell r="A270" t="str">
            <v>MEDIO/YACYRETA</v>
          </cell>
          <cell r="B270">
            <v>1.00791145877076</v>
          </cell>
          <cell r="H270">
            <v>1.00791145877076</v>
          </cell>
          <cell r="N270">
            <v>2.0158229175415201</v>
          </cell>
        </row>
        <row r="271">
          <cell r="A271" t="str">
            <v>OCMO</v>
          </cell>
          <cell r="E271">
            <v>2.5734584701066598</v>
          </cell>
          <cell r="K271">
            <v>0.122360666351793</v>
          </cell>
          <cell r="N271">
            <v>2.6958191364584527</v>
          </cell>
        </row>
        <row r="272">
          <cell r="A272" t="str">
            <v>P BG04/06</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BG05/17</v>
          </cell>
          <cell r="B273">
            <v>0</v>
          </cell>
          <cell r="C273">
            <v>0</v>
          </cell>
          <cell r="D273">
            <v>0</v>
          </cell>
          <cell r="E273">
            <v>0</v>
          </cell>
          <cell r="F273">
            <v>0</v>
          </cell>
          <cell r="G273">
            <v>0</v>
          </cell>
          <cell r="H273">
            <v>0</v>
          </cell>
          <cell r="I273">
            <v>0</v>
          </cell>
          <cell r="J273">
            <v>0</v>
          </cell>
          <cell r="K273">
            <v>0</v>
          </cell>
          <cell r="L273">
            <v>0</v>
          </cell>
          <cell r="M273">
            <v>0</v>
          </cell>
          <cell r="N273">
            <v>0</v>
          </cell>
        </row>
        <row r="274">
          <cell r="A274" t="str">
            <v>P BG06/27</v>
          </cell>
          <cell r="B274">
            <v>0</v>
          </cell>
          <cell r="C274">
            <v>0</v>
          </cell>
          <cell r="D274">
            <v>0</v>
          </cell>
          <cell r="E274">
            <v>0</v>
          </cell>
          <cell r="F274">
            <v>0</v>
          </cell>
          <cell r="G274">
            <v>0</v>
          </cell>
          <cell r="H274">
            <v>0</v>
          </cell>
          <cell r="I274">
            <v>0</v>
          </cell>
          <cell r="J274">
            <v>0</v>
          </cell>
          <cell r="K274">
            <v>0</v>
          </cell>
          <cell r="L274">
            <v>0</v>
          </cell>
          <cell r="M274">
            <v>0</v>
          </cell>
          <cell r="N274">
            <v>0</v>
          </cell>
        </row>
        <row r="275">
          <cell r="A275" t="str">
            <v>P BG07/05</v>
          </cell>
          <cell r="B275">
            <v>0</v>
          </cell>
          <cell r="C275">
            <v>0</v>
          </cell>
          <cell r="D275">
            <v>0</v>
          </cell>
          <cell r="E275">
            <v>0</v>
          </cell>
          <cell r="F275">
            <v>0</v>
          </cell>
          <cell r="G275">
            <v>0</v>
          </cell>
          <cell r="H275">
            <v>0</v>
          </cell>
          <cell r="I275">
            <v>0</v>
          </cell>
          <cell r="J275">
            <v>0</v>
          </cell>
          <cell r="K275">
            <v>0</v>
          </cell>
          <cell r="L275">
            <v>0</v>
          </cell>
          <cell r="M275">
            <v>8.1057976896354855</v>
          </cell>
          <cell r="N275">
            <v>8.1057976896354855</v>
          </cell>
        </row>
        <row r="276">
          <cell r="A276" t="str">
            <v>P BG08/19</v>
          </cell>
          <cell r="B276">
            <v>0</v>
          </cell>
          <cell r="C276">
            <v>0</v>
          </cell>
          <cell r="D276">
            <v>0</v>
          </cell>
          <cell r="E276">
            <v>0</v>
          </cell>
          <cell r="F276">
            <v>0</v>
          </cell>
          <cell r="G276">
            <v>0</v>
          </cell>
          <cell r="H276">
            <v>0</v>
          </cell>
          <cell r="I276">
            <v>0</v>
          </cell>
          <cell r="J276">
            <v>0</v>
          </cell>
          <cell r="K276">
            <v>0</v>
          </cell>
          <cell r="L276">
            <v>0</v>
          </cell>
          <cell r="M276">
            <v>0</v>
          </cell>
          <cell r="N276">
            <v>0</v>
          </cell>
        </row>
        <row r="277">
          <cell r="A277" t="str">
            <v>P BG09/09</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BG10/20</v>
          </cell>
          <cell r="B278">
            <v>0</v>
          </cell>
          <cell r="C278">
            <v>0</v>
          </cell>
          <cell r="D278">
            <v>0</v>
          </cell>
          <cell r="E278">
            <v>0</v>
          </cell>
          <cell r="F278">
            <v>0</v>
          </cell>
          <cell r="G278">
            <v>0</v>
          </cell>
          <cell r="H278">
            <v>0</v>
          </cell>
          <cell r="I278">
            <v>0</v>
          </cell>
          <cell r="J278">
            <v>0</v>
          </cell>
          <cell r="K278">
            <v>0</v>
          </cell>
          <cell r="L278">
            <v>0</v>
          </cell>
          <cell r="M278">
            <v>0</v>
          </cell>
          <cell r="N278">
            <v>0</v>
          </cell>
        </row>
        <row r="279">
          <cell r="A279" t="str">
            <v>P BG11/10</v>
          </cell>
          <cell r="B279">
            <v>0</v>
          </cell>
          <cell r="C279">
            <v>0</v>
          </cell>
          <cell r="D279">
            <v>0</v>
          </cell>
          <cell r="E279">
            <v>0</v>
          </cell>
          <cell r="F279">
            <v>0</v>
          </cell>
          <cell r="G279">
            <v>0</v>
          </cell>
          <cell r="H279">
            <v>0</v>
          </cell>
          <cell r="I279">
            <v>0</v>
          </cell>
          <cell r="J279">
            <v>0</v>
          </cell>
          <cell r="K279">
            <v>0</v>
          </cell>
          <cell r="L279">
            <v>0</v>
          </cell>
          <cell r="M279">
            <v>0</v>
          </cell>
          <cell r="N279">
            <v>0</v>
          </cell>
        </row>
        <row r="280">
          <cell r="A280" t="str">
            <v>P BG12/15</v>
          </cell>
          <cell r="B280">
            <v>0</v>
          </cell>
          <cell r="C280">
            <v>0</v>
          </cell>
          <cell r="D280">
            <v>0</v>
          </cell>
          <cell r="E280">
            <v>0</v>
          </cell>
          <cell r="F280">
            <v>0</v>
          </cell>
          <cell r="G280">
            <v>0</v>
          </cell>
          <cell r="H280">
            <v>0</v>
          </cell>
          <cell r="I280">
            <v>0</v>
          </cell>
          <cell r="J280">
            <v>0</v>
          </cell>
          <cell r="K280">
            <v>0</v>
          </cell>
          <cell r="L280">
            <v>0</v>
          </cell>
          <cell r="M280">
            <v>0</v>
          </cell>
          <cell r="N280">
            <v>0</v>
          </cell>
        </row>
        <row r="281">
          <cell r="A281" t="str">
            <v>P BG13/30</v>
          </cell>
          <cell r="B281">
            <v>0</v>
          </cell>
          <cell r="C281">
            <v>0</v>
          </cell>
          <cell r="D281">
            <v>0</v>
          </cell>
          <cell r="E281">
            <v>0</v>
          </cell>
          <cell r="F281">
            <v>0</v>
          </cell>
          <cell r="G281">
            <v>0</v>
          </cell>
          <cell r="H281">
            <v>0</v>
          </cell>
          <cell r="I281">
            <v>0</v>
          </cell>
          <cell r="J281">
            <v>0</v>
          </cell>
          <cell r="K281">
            <v>0</v>
          </cell>
          <cell r="L281">
            <v>0</v>
          </cell>
          <cell r="M281">
            <v>0</v>
          </cell>
          <cell r="N281">
            <v>0</v>
          </cell>
        </row>
        <row r="282">
          <cell r="A282" t="str">
            <v>P BG14/31</v>
          </cell>
          <cell r="B282">
            <v>0</v>
          </cell>
          <cell r="C282">
            <v>0</v>
          </cell>
          <cell r="D282">
            <v>0</v>
          </cell>
          <cell r="E282">
            <v>0</v>
          </cell>
          <cell r="F282">
            <v>0</v>
          </cell>
          <cell r="G282">
            <v>0</v>
          </cell>
          <cell r="H282">
            <v>0</v>
          </cell>
          <cell r="I282">
            <v>0</v>
          </cell>
          <cell r="J282">
            <v>0</v>
          </cell>
          <cell r="K282">
            <v>0</v>
          </cell>
          <cell r="L282">
            <v>0</v>
          </cell>
          <cell r="M282">
            <v>0</v>
          </cell>
          <cell r="N282">
            <v>0</v>
          </cell>
        </row>
        <row r="283">
          <cell r="A283" t="str">
            <v>P BG15/12</v>
          </cell>
          <cell r="B283">
            <v>0</v>
          </cell>
          <cell r="C283">
            <v>0</v>
          </cell>
          <cell r="D283">
            <v>0</v>
          </cell>
          <cell r="E283">
            <v>0</v>
          </cell>
          <cell r="F283">
            <v>0</v>
          </cell>
          <cell r="G283">
            <v>0</v>
          </cell>
          <cell r="H283">
            <v>0</v>
          </cell>
          <cell r="I283">
            <v>0</v>
          </cell>
          <cell r="J283">
            <v>0</v>
          </cell>
          <cell r="K283">
            <v>0</v>
          </cell>
          <cell r="L283">
            <v>0</v>
          </cell>
          <cell r="M283">
            <v>0</v>
          </cell>
          <cell r="N283">
            <v>0</v>
          </cell>
        </row>
        <row r="284">
          <cell r="A284" t="str">
            <v>P BG16/08$</v>
          </cell>
          <cell r="B284">
            <v>0</v>
          </cell>
          <cell r="C284">
            <v>0</v>
          </cell>
          <cell r="D284">
            <v>0</v>
          </cell>
          <cell r="E284">
            <v>0</v>
          </cell>
          <cell r="F284">
            <v>0</v>
          </cell>
          <cell r="G284">
            <v>0</v>
          </cell>
          <cell r="H284">
            <v>0</v>
          </cell>
          <cell r="I284">
            <v>0</v>
          </cell>
          <cell r="J284">
            <v>0</v>
          </cell>
          <cell r="K284">
            <v>0</v>
          </cell>
          <cell r="L284">
            <v>0</v>
          </cell>
          <cell r="M284">
            <v>0</v>
          </cell>
          <cell r="N284">
            <v>0</v>
          </cell>
        </row>
        <row r="285">
          <cell r="A285" t="str">
            <v>P BG17/08</v>
          </cell>
          <cell r="B285">
            <v>0</v>
          </cell>
          <cell r="C285">
            <v>0</v>
          </cell>
          <cell r="D285">
            <v>0</v>
          </cell>
          <cell r="E285">
            <v>0</v>
          </cell>
          <cell r="F285">
            <v>0</v>
          </cell>
          <cell r="G285">
            <v>0</v>
          </cell>
          <cell r="H285">
            <v>0</v>
          </cell>
          <cell r="I285">
            <v>0</v>
          </cell>
          <cell r="J285">
            <v>0</v>
          </cell>
          <cell r="K285">
            <v>0</v>
          </cell>
          <cell r="L285">
            <v>0</v>
          </cell>
          <cell r="M285">
            <v>0</v>
          </cell>
          <cell r="N285">
            <v>0</v>
          </cell>
        </row>
        <row r="286">
          <cell r="A286" t="str">
            <v>P BG18/18</v>
          </cell>
          <cell r="B286">
            <v>0</v>
          </cell>
          <cell r="C286">
            <v>0</v>
          </cell>
          <cell r="D286">
            <v>0</v>
          </cell>
          <cell r="E286">
            <v>0</v>
          </cell>
          <cell r="F286">
            <v>0</v>
          </cell>
          <cell r="G286">
            <v>0</v>
          </cell>
          <cell r="H286">
            <v>0</v>
          </cell>
          <cell r="I286">
            <v>0</v>
          </cell>
          <cell r="J286">
            <v>0</v>
          </cell>
          <cell r="K286">
            <v>0</v>
          </cell>
          <cell r="L286">
            <v>0</v>
          </cell>
          <cell r="M286">
            <v>0</v>
          </cell>
          <cell r="N286">
            <v>0</v>
          </cell>
        </row>
        <row r="287">
          <cell r="A287" t="str">
            <v>P BG19/31</v>
          </cell>
          <cell r="B287">
            <v>0</v>
          </cell>
          <cell r="C287">
            <v>0</v>
          </cell>
          <cell r="D287">
            <v>0</v>
          </cell>
          <cell r="E287">
            <v>0</v>
          </cell>
          <cell r="F287">
            <v>0</v>
          </cell>
          <cell r="G287">
            <v>0</v>
          </cell>
          <cell r="H287">
            <v>0</v>
          </cell>
          <cell r="I287">
            <v>0</v>
          </cell>
          <cell r="J287">
            <v>0</v>
          </cell>
          <cell r="K287">
            <v>0</v>
          </cell>
          <cell r="L287">
            <v>0</v>
          </cell>
          <cell r="M287">
            <v>0</v>
          </cell>
          <cell r="N287">
            <v>0</v>
          </cell>
        </row>
        <row r="288">
          <cell r="A288" t="str">
            <v>P BIHD</v>
          </cell>
          <cell r="B288">
            <v>4.1855262289767995E-3</v>
          </cell>
          <cell r="C288">
            <v>4.1855262289767995E-3</v>
          </cell>
          <cell r="D288">
            <v>4.1855262289767995E-3</v>
          </cell>
          <cell r="E288">
            <v>4.1855262289767995E-3</v>
          </cell>
          <cell r="F288">
            <v>4.1855262289767995E-3</v>
          </cell>
          <cell r="G288">
            <v>4.1855262289767995E-3</v>
          </cell>
          <cell r="H288">
            <v>4.1855262289767995E-3</v>
          </cell>
          <cell r="I288">
            <v>4.1855262289767995E-3</v>
          </cell>
          <cell r="J288">
            <v>4.1855262289767995E-3</v>
          </cell>
          <cell r="K288">
            <v>4.1855262289767995E-3</v>
          </cell>
          <cell r="L288">
            <v>4.1855262289767995E-3</v>
          </cell>
          <cell r="M288">
            <v>4.1855262289767995E-3</v>
          </cell>
          <cell r="N288">
            <v>5.022631474772158E-2</v>
          </cell>
        </row>
        <row r="289">
          <cell r="A289" t="str">
            <v>P BP04/E435</v>
          </cell>
          <cell r="B289">
            <v>0</v>
          </cell>
          <cell r="C289">
            <v>0</v>
          </cell>
          <cell r="D289">
            <v>0</v>
          </cell>
          <cell r="E289">
            <v>0</v>
          </cell>
          <cell r="F289">
            <v>0</v>
          </cell>
          <cell r="G289">
            <v>0</v>
          </cell>
          <cell r="H289">
            <v>0</v>
          </cell>
          <cell r="I289">
            <v>0</v>
          </cell>
          <cell r="J289">
            <v>0</v>
          </cell>
          <cell r="K289">
            <v>0</v>
          </cell>
          <cell r="L289">
            <v>0</v>
          </cell>
          <cell r="M289">
            <v>0</v>
          </cell>
          <cell r="N289">
            <v>0</v>
          </cell>
        </row>
        <row r="290">
          <cell r="A290" t="str">
            <v>P BP05/B400 (Hexagon IV)</v>
          </cell>
          <cell r="B290">
            <v>0</v>
          </cell>
          <cell r="C290">
            <v>0</v>
          </cell>
          <cell r="D290">
            <v>0</v>
          </cell>
          <cell r="E290">
            <v>0</v>
          </cell>
          <cell r="F290">
            <v>0</v>
          </cell>
          <cell r="G290">
            <v>0</v>
          </cell>
          <cell r="H290">
            <v>0</v>
          </cell>
          <cell r="I290">
            <v>0</v>
          </cell>
          <cell r="J290">
            <v>29.310711669148002</v>
          </cell>
          <cell r="N290">
            <v>29.310711669148002</v>
          </cell>
        </row>
        <row r="291">
          <cell r="A291" t="str">
            <v>P BP06/B450 (Radar III)</v>
          </cell>
          <cell r="B291">
            <v>0</v>
          </cell>
          <cell r="C291">
            <v>0</v>
          </cell>
          <cell r="D291">
            <v>0</v>
          </cell>
          <cell r="E291">
            <v>0</v>
          </cell>
          <cell r="F291">
            <v>0</v>
          </cell>
          <cell r="G291">
            <v>0</v>
          </cell>
          <cell r="H291">
            <v>0</v>
          </cell>
          <cell r="I291">
            <v>0</v>
          </cell>
          <cell r="J291">
            <v>0</v>
          </cell>
          <cell r="K291">
            <v>0</v>
          </cell>
          <cell r="L291">
            <v>0</v>
          </cell>
          <cell r="M291">
            <v>0</v>
          </cell>
          <cell r="N291">
            <v>0</v>
          </cell>
        </row>
        <row r="292">
          <cell r="A292" t="str">
            <v>P BP06/B450 (Radar IV)</v>
          </cell>
          <cell r="B292">
            <v>0</v>
          </cell>
          <cell r="C292">
            <v>0</v>
          </cell>
          <cell r="D292">
            <v>0</v>
          </cell>
          <cell r="E292">
            <v>0</v>
          </cell>
          <cell r="F292">
            <v>0</v>
          </cell>
          <cell r="G292">
            <v>0</v>
          </cell>
          <cell r="H292">
            <v>0</v>
          </cell>
          <cell r="I292">
            <v>0</v>
          </cell>
          <cell r="J292">
            <v>0</v>
          </cell>
          <cell r="K292">
            <v>0</v>
          </cell>
          <cell r="L292">
            <v>0</v>
          </cell>
          <cell r="M292">
            <v>0</v>
          </cell>
          <cell r="N292">
            <v>0</v>
          </cell>
        </row>
        <row r="293">
          <cell r="A293" t="str">
            <v>P BP06/E580</v>
          </cell>
          <cell r="B293">
            <v>0</v>
          </cell>
          <cell r="C293">
            <v>0</v>
          </cell>
          <cell r="D293">
            <v>0</v>
          </cell>
          <cell r="E293">
            <v>0</v>
          </cell>
          <cell r="F293">
            <v>0</v>
          </cell>
          <cell r="G293">
            <v>0</v>
          </cell>
          <cell r="H293">
            <v>0</v>
          </cell>
          <cell r="I293">
            <v>0</v>
          </cell>
          <cell r="J293">
            <v>0</v>
          </cell>
          <cell r="K293">
            <v>0</v>
          </cell>
          <cell r="L293">
            <v>0</v>
          </cell>
          <cell r="M293">
            <v>0</v>
          </cell>
          <cell r="N293">
            <v>0</v>
          </cell>
        </row>
        <row r="294">
          <cell r="A294" t="str">
            <v>P BP07/B450 (Celtic I)</v>
          </cell>
          <cell r="B294">
            <v>0</v>
          </cell>
          <cell r="C294">
            <v>0</v>
          </cell>
          <cell r="D294">
            <v>0</v>
          </cell>
          <cell r="E294">
            <v>0</v>
          </cell>
          <cell r="F294">
            <v>0</v>
          </cell>
          <cell r="G294">
            <v>0</v>
          </cell>
          <cell r="H294">
            <v>0</v>
          </cell>
          <cell r="I294">
            <v>0</v>
          </cell>
          <cell r="J294">
            <v>0</v>
          </cell>
          <cell r="K294">
            <v>0</v>
          </cell>
          <cell r="L294">
            <v>0</v>
          </cell>
          <cell r="M294">
            <v>0</v>
          </cell>
          <cell r="N294">
            <v>0</v>
          </cell>
        </row>
        <row r="295">
          <cell r="A295" t="str">
            <v>P BP07/B450 (Celtic II)</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BT05</v>
          </cell>
          <cell r="B296">
            <v>0</v>
          </cell>
          <cell r="C296">
            <v>0</v>
          </cell>
          <cell r="D296">
            <v>0</v>
          </cell>
          <cell r="E296">
            <v>0</v>
          </cell>
          <cell r="F296">
            <v>436.04068857123991</v>
          </cell>
          <cell r="N296">
            <v>436.04068857123991</v>
          </cell>
        </row>
        <row r="297">
          <cell r="A297" t="str">
            <v>P BT06</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BT2006</v>
          </cell>
          <cell r="B298">
            <v>0</v>
          </cell>
          <cell r="C298">
            <v>55.445965379529106</v>
          </cell>
          <cell r="D298">
            <v>0</v>
          </cell>
          <cell r="E298">
            <v>0</v>
          </cell>
          <cell r="F298">
            <v>55.445965379529106</v>
          </cell>
          <cell r="G298">
            <v>0</v>
          </cell>
          <cell r="H298">
            <v>0</v>
          </cell>
          <cell r="I298">
            <v>55.445965379529106</v>
          </cell>
          <cell r="J298">
            <v>0</v>
          </cell>
          <cell r="K298">
            <v>0</v>
          </cell>
          <cell r="L298">
            <v>55.445965379529106</v>
          </cell>
          <cell r="M298">
            <v>0</v>
          </cell>
          <cell r="N298">
            <v>221.78386151811642</v>
          </cell>
        </row>
        <row r="299">
          <cell r="A299" t="str">
            <v>P BT27</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DC$</v>
          </cell>
          <cell r="B300">
            <v>0.31980537637897499</v>
          </cell>
          <cell r="C300">
            <v>0.31980537637897499</v>
          </cell>
          <cell r="D300">
            <v>0.31980537637897499</v>
          </cell>
          <cell r="E300">
            <v>0.31980537637897499</v>
          </cell>
          <cell r="F300">
            <v>0.31980537637897499</v>
          </cell>
          <cell r="G300">
            <v>0.31980537637897499</v>
          </cell>
          <cell r="H300">
            <v>0.31980537637897499</v>
          </cell>
          <cell r="I300">
            <v>0.31980537637897499</v>
          </cell>
          <cell r="J300">
            <v>0.31980537637897499</v>
          </cell>
          <cell r="K300">
            <v>0.31980537637897499</v>
          </cell>
          <cell r="L300">
            <v>0.31980537637897499</v>
          </cell>
          <cell r="M300">
            <v>0.31980537637897499</v>
          </cell>
          <cell r="N300">
            <v>3.837664516547699</v>
          </cell>
        </row>
        <row r="301">
          <cell r="A301" t="str">
            <v>P EL/ARP-61</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EL/USD-79</v>
          </cell>
          <cell r="B302">
            <v>0</v>
          </cell>
          <cell r="C302">
            <v>0</v>
          </cell>
          <cell r="D302">
            <v>0</v>
          </cell>
          <cell r="E302">
            <v>69.386927123404007</v>
          </cell>
          <cell r="N302">
            <v>69.386927123404007</v>
          </cell>
        </row>
        <row r="303">
          <cell r="A303" t="str">
            <v>P EL/USD-91</v>
          </cell>
          <cell r="E303">
            <v>4.1196793085544297</v>
          </cell>
          <cell r="N303">
            <v>4.1196793085544297</v>
          </cell>
        </row>
        <row r="304">
          <cell r="A304" t="str">
            <v>P FRB</v>
          </cell>
          <cell r="B304">
            <v>0</v>
          </cell>
          <cell r="C304">
            <v>0</v>
          </cell>
          <cell r="D304">
            <v>61.842621688855246</v>
          </cell>
          <cell r="N304">
            <v>61.842621688855246</v>
          </cell>
        </row>
        <row r="305">
          <cell r="A305" t="str">
            <v>P PRE6</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PRO1</v>
          </cell>
          <cell r="B306">
            <v>1.8084411940298499</v>
          </cell>
          <cell r="C306">
            <v>1.8084411940298499</v>
          </cell>
          <cell r="D306">
            <v>1.8084411940298499</v>
          </cell>
          <cell r="E306">
            <v>1.8084411940298499</v>
          </cell>
          <cell r="F306">
            <v>1.8084411940298499</v>
          </cell>
          <cell r="G306">
            <v>1.8084411940298499</v>
          </cell>
          <cell r="H306">
            <v>1.8084411940298499</v>
          </cell>
          <cell r="I306">
            <v>1.8084411940298499</v>
          </cell>
          <cell r="J306">
            <v>1.8084411940298499</v>
          </cell>
          <cell r="K306">
            <v>1.8084411940298499</v>
          </cell>
          <cell r="L306">
            <v>1.8084411940298499</v>
          </cell>
          <cell r="M306">
            <v>1.8084411940298499</v>
          </cell>
          <cell r="N306">
            <v>21.701294328358198</v>
          </cell>
        </row>
        <row r="307">
          <cell r="A307" t="str">
            <v>P PRO10</v>
          </cell>
          <cell r="B307">
            <v>0.70361456097623887</v>
          </cell>
          <cell r="C307">
            <v>0</v>
          </cell>
          <cell r="D307">
            <v>0</v>
          </cell>
          <cell r="E307">
            <v>0.70361456097623887</v>
          </cell>
          <cell r="F307">
            <v>0</v>
          </cell>
          <cell r="G307">
            <v>0</v>
          </cell>
          <cell r="H307">
            <v>0.70361456097623887</v>
          </cell>
          <cell r="I307">
            <v>0</v>
          </cell>
          <cell r="J307">
            <v>0</v>
          </cell>
          <cell r="K307">
            <v>0.70361456097623887</v>
          </cell>
          <cell r="L307">
            <v>0</v>
          </cell>
          <cell r="M307">
            <v>0</v>
          </cell>
          <cell r="N307">
            <v>2.8144582439049555</v>
          </cell>
        </row>
        <row r="308">
          <cell r="A308" t="str">
            <v>P PRO2</v>
          </cell>
          <cell r="B308">
            <v>1.4546760263107317</v>
          </cell>
          <cell r="C308">
            <v>1.4546760263107317</v>
          </cell>
          <cell r="D308">
            <v>1.4546760263107317</v>
          </cell>
          <cell r="E308">
            <v>1.4546760263107317</v>
          </cell>
          <cell r="F308">
            <v>1.4546760263107317</v>
          </cell>
          <cell r="G308">
            <v>1.4546760263107317</v>
          </cell>
          <cell r="H308">
            <v>1.4546760263107317</v>
          </cell>
          <cell r="I308">
            <v>1.4546760263107317</v>
          </cell>
          <cell r="J308">
            <v>1.4546760263107317</v>
          </cell>
          <cell r="K308">
            <v>1.4546760263107317</v>
          </cell>
          <cell r="L308">
            <v>1.4546760263107317</v>
          </cell>
          <cell r="M308">
            <v>1.4546760263107317</v>
          </cell>
          <cell r="N308">
            <v>17.456112315728785</v>
          </cell>
        </row>
        <row r="309">
          <cell r="A309" t="str">
            <v>P PRO3</v>
          </cell>
          <cell r="B309">
            <v>4.2397534068786503E-3</v>
          </cell>
          <cell r="C309">
            <v>4.2397534068786503E-3</v>
          </cell>
          <cell r="D309">
            <v>4.2397534068786503E-3</v>
          </cell>
          <cell r="E309">
            <v>4.2397534068786503E-3</v>
          </cell>
          <cell r="F309">
            <v>4.2397534068786503E-3</v>
          </cell>
          <cell r="G309">
            <v>4.2397534068786503E-3</v>
          </cell>
          <cell r="H309">
            <v>4.2397534068786503E-3</v>
          </cell>
          <cell r="I309">
            <v>4.2397534068786503E-3</v>
          </cell>
          <cell r="J309">
            <v>4.2397534068786503E-3</v>
          </cell>
          <cell r="K309">
            <v>4.2397534068786503E-3</v>
          </cell>
          <cell r="L309">
            <v>4.2397534068786503E-3</v>
          </cell>
          <cell r="M309">
            <v>4.2397534068786503E-3</v>
          </cell>
          <cell r="N309">
            <v>5.0877040882543793E-2</v>
          </cell>
        </row>
        <row r="310">
          <cell r="A310" t="str">
            <v>P PRO4</v>
          </cell>
          <cell r="B310">
            <v>2.3842014274116963</v>
          </cell>
          <cell r="C310">
            <v>2.3842014274116963</v>
          </cell>
          <cell r="D310">
            <v>2.3842014274116963</v>
          </cell>
          <cell r="E310">
            <v>2.3842014274116963</v>
          </cell>
          <cell r="F310">
            <v>2.3842014274116963</v>
          </cell>
          <cell r="G310">
            <v>2.3842014274116963</v>
          </cell>
          <cell r="H310">
            <v>2.3842014274116963</v>
          </cell>
          <cell r="I310">
            <v>2.3842014274116963</v>
          </cell>
          <cell r="J310">
            <v>2.3842014274116963</v>
          </cell>
          <cell r="K310">
            <v>2.3842014274116963</v>
          </cell>
          <cell r="L310">
            <v>2.3842014274116963</v>
          </cell>
          <cell r="M310">
            <v>2.3842014274116963</v>
          </cell>
          <cell r="N310">
            <v>28.610417128940355</v>
          </cell>
        </row>
        <row r="311">
          <cell r="A311" t="str">
            <v>P PRO5</v>
          </cell>
          <cell r="B311">
            <v>2.1870764471122701</v>
          </cell>
          <cell r="C311">
            <v>0</v>
          </cell>
          <cell r="D311">
            <v>0</v>
          </cell>
          <cell r="E311">
            <v>2.1870764471122701</v>
          </cell>
          <cell r="F311">
            <v>0</v>
          </cell>
          <cell r="G311">
            <v>0</v>
          </cell>
          <cell r="H311">
            <v>2.1870764471122701</v>
          </cell>
          <cell r="I311">
            <v>0</v>
          </cell>
          <cell r="J311">
            <v>0</v>
          </cell>
          <cell r="K311">
            <v>2.1870764471122701</v>
          </cell>
          <cell r="L311">
            <v>0</v>
          </cell>
          <cell r="M311">
            <v>0</v>
          </cell>
          <cell r="N311">
            <v>8.7483057884490805</v>
          </cell>
        </row>
        <row r="312">
          <cell r="A312" t="str">
            <v>P PRO6</v>
          </cell>
          <cell r="B312">
            <v>11.169033415088226</v>
          </cell>
          <cell r="C312">
            <v>0</v>
          </cell>
          <cell r="D312">
            <v>0</v>
          </cell>
          <cell r="E312">
            <v>11.158713196386723</v>
          </cell>
          <cell r="F312">
            <v>0</v>
          </cell>
          <cell r="G312">
            <v>0</v>
          </cell>
          <cell r="H312">
            <v>11.158713196386723</v>
          </cell>
          <cell r="I312">
            <v>0</v>
          </cell>
          <cell r="J312">
            <v>0</v>
          </cell>
          <cell r="K312">
            <v>11.158713196386723</v>
          </cell>
          <cell r="L312">
            <v>0</v>
          </cell>
          <cell r="M312">
            <v>0</v>
          </cell>
          <cell r="N312">
            <v>44.645173004248392</v>
          </cell>
        </row>
        <row r="313">
          <cell r="A313" t="str">
            <v>P PRO7</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PRO8</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PRO9</v>
          </cell>
          <cell r="B315">
            <v>1.1407529331602899</v>
          </cell>
          <cell r="C315">
            <v>0</v>
          </cell>
          <cell r="D315">
            <v>0</v>
          </cell>
          <cell r="E315">
            <v>1.1407529331602899</v>
          </cell>
          <cell r="F315">
            <v>0</v>
          </cell>
          <cell r="G315">
            <v>0</v>
          </cell>
          <cell r="H315">
            <v>1.1407529331602899</v>
          </cell>
          <cell r="I315">
            <v>0</v>
          </cell>
          <cell r="J315">
            <v>0</v>
          </cell>
          <cell r="K315">
            <v>1.1407529331602899</v>
          </cell>
          <cell r="L315">
            <v>0</v>
          </cell>
          <cell r="M315">
            <v>0</v>
          </cell>
          <cell r="N315">
            <v>4.5630117326411597</v>
          </cell>
        </row>
        <row r="316">
          <cell r="A316" t="str">
            <v>PAR</v>
          </cell>
          <cell r="F316">
            <v>0</v>
          </cell>
          <cell r="L316">
            <v>0</v>
          </cell>
          <cell r="N316">
            <v>0</v>
          </cell>
        </row>
        <row r="317">
          <cell r="A317" t="str">
            <v>PAR $+CER</v>
          </cell>
          <cell r="D317">
            <v>0</v>
          </cell>
          <cell r="J317">
            <v>0</v>
          </cell>
          <cell r="N317">
            <v>0</v>
          </cell>
        </row>
        <row r="318">
          <cell r="A318" t="str">
            <v>PAR EUR</v>
          </cell>
          <cell r="D318">
            <v>0</v>
          </cell>
          <cell r="J318">
            <v>0</v>
          </cell>
          <cell r="N318">
            <v>0</v>
          </cell>
        </row>
        <row r="319">
          <cell r="A319" t="str">
            <v>PAR JPY</v>
          </cell>
          <cell r="D319">
            <v>0</v>
          </cell>
          <cell r="J319">
            <v>0</v>
          </cell>
          <cell r="N319">
            <v>0</v>
          </cell>
        </row>
        <row r="320">
          <cell r="A320" t="str">
            <v>PAR USD</v>
          </cell>
          <cell r="D320">
            <v>0</v>
          </cell>
          <cell r="J320">
            <v>0</v>
          </cell>
          <cell r="N320">
            <v>0</v>
          </cell>
        </row>
        <row r="321">
          <cell r="A321" t="str">
            <v>PARDM</v>
          </cell>
          <cell r="F321">
            <v>0</v>
          </cell>
          <cell r="L321">
            <v>0</v>
          </cell>
          <cell r="N321">
            <v>0</v>
          </cell>
        </row>
        <row r="322">
          <cell r="A322" t="str">
            <v>PR8</v>
          </cell>
          <cell r="E322">
            <v>2.76111914699529</v>
          </cell>
          <cell r="F322">
            <v>2.76111914699529</v>
          </cell>
          <cell r="G322">
            <v>2.76111914699529</v>
          </cell>
          <cell r="H322">
            <v>2.76111914699529</v>
          </cell>
          <cell r="I322">
            <v>2.76111914699529</v>
          </cell>
          <cell r="J322">
            <v>2.76111914699529</v>
          </cell>
          <cell r="K322">
            <v>2.76111914699529</v>
          </cell>
          <cell r="L322">
            <v>2.76111914699529</v>
          </cell>
          <cell r="M322">
            <v>2.76111914699529</v>
          </cell>
          <cell r="N322">
            <v>24.850072322957615</v>
          </cell>
        </row>
        <row r="323">
          <cell r="A323" t="str">
            <v>PRE5</v>
          </cell>
          <cell r="B323">
            <v>23.232026910014667</v>
          </cell>
          <cell r="C323">
            <v>23.232026910014667</v>
          </cell>
          <cell r="D323">
            <v>23.232026910014667</v>
          </cell>
          <cell r="E323">
            <v>23.232026910014667</v>
          </cell>
          <cell r="F323">
            <v>23.232026910014667</v>
          </cell>
          <cell r="G323">
            <v>23.232026910014667</v>
          </cell>
          <cell r="H323">
            <v>23.232026910014667</v>
          </cell>
          <cell r="I323">
            <v>23.232026910014667</v>
          </cell>
          <cell r="J323">
            <v>23.232026910014667</v>
          </cell>
          <cell r="K323">
            <v>23.232026910014667</v>
          </cell>
          <cell r="L323">
            <v>23.232026910014667</v>
          </cell>
          <cell r="M323">
            <v>23.232026910014667</v>
          </cell>
          <cell r="N323">
            <v>278.78432292017601</v>
          </cell>
        </row>
        <row r="324">
          <cell r="A324" t="str">
            <v>PRE6</v>
          </cell>
          <cell r="B324">
            <v>0.19702596363198291</v>
          </cell>
          <cell r="C324">
            <v>0.19702596363198291</v>
          </cell>
          <cell r="D324">
            <v>0.19702596363198291</v>
          </cell>
          <cell r="E324">
            <v>0.19702596363198291</v>
          </cell>
          <cell r="F324">
            <v>0.19702596363198291</v>
          </cell>
          <cell r="G324">
            <v>0.19702596363198291</v>
          </cell>
          <cell r="H324">
            <v>0.19702596363198291</v>
          </cell>
          <cell r="I324">
            <v>0.19702596363198291</v>
          </cell>
          <cell r="J324">
            <v>0.19702596363198291</v>
          </cell>
          <cell r="K324">
            <v>0.19702596363198291</v>
          </cell>
          <cell r="L324">
            <v>0.19702596363198291</v>
          </cell>
          <cell r="M324">
            <v>0.19702596363198291</v>
          </cell>
          <cell r="N324">
            <v>2.364311563583795</v>
          </cell>
        </row>
        <row r="325">
          <cell r="A325" t="str">
            <v>PRO3</v>
          </cell>
          <cell r="B325">
            <v>9.56066093445814E-2</v>
          </cell>
          <cell r="C325">
            <v>9.56066093445814E-2</v>
          </cell>
          <cell r="D325">
            <v>9.56066093445814E-2</v>
          </cell>
          <cell r="E325">
            <v>9.56066093445814E-2</v>
          </cell>
          <cell r="F325">
            <v>9.56066093445814E-2</v>
          </cell>
          <cell r="G325">
            <v>9.56066093445814E-2</v>
          </cell>
          <cell r="H325">
            <v>9.56066093445814E-2</v>
          </cell>
          <cell r="I325">
            <v>9.56066093445814E-2</v>
          </cell>
          <cell r="J325">
            <v>9.56066093445814E-2</v>
          </cell>
          <cell r="K325">
            <v>9.56066093445814E-2</v>
          </cell>
          <cell r="L325">
            <v>9.56066093445814E-2</v>
          </cell>
          <cell r="M325">
            <v>9.56066093445814E-2</v>
          </cell>
          <cell r="N325">
            <v>1.1472793121349769</v>
          </cell>
        </row>
        <row r="326">
          <cell r="A326" t="str">
            <v>PRO4</v>
          </cell>
          <cell r="B326">
            <v>3.5860487885151597</v>
          </cell>
          <cell r="C326">
            <v>3.5860487885151597</v>
          </cell>
          <cell r="D326">
            <v>3.5860487885151597</v>
          </cell>
          <cell r="E326">
            <v>3.5860487885151597</v>
          </cell>
          <cell r="F326">
            <v>3.5860487885151597</v>
          </cell>
          <cell r="G326">
            <v>3.5860487885151597</v>
          </cell>
          <cell r="H326">
            <v>3.5860487885151597</v>
          </cell>
          <cell r="I326">
            <v>3.5860487885151597</v>
          </cell>
          <cell r="J326">
            <v>3.5860487885151597</v>
          </cell>
          <cell r="K326">
            <v>3.5860487885151597</v>
          </cell>
          <cell r="L326">
            <v>3.5860487885151597</v>
          </cell>
          <cell r="M326">
            <v>3.5860487885151597</v>
          </cell>
          <cell r="N326">
            <v>43.032585462181913</v>
          </cell>
        </row>
        <row r="327">
          <cell r="A327" t="str">
            <v>PRO7</v>
          </cell>
          <cell r="B327">
            <v>12.456187068916769</v>
          </cell>
          <cell r="C327">
            <v>12.456187068916769</v>
          </cell>
          <cell r="D327">
            <v>12.456187068916769</v>
          </cell>
          <cell r="E327">
            <v>12.456187068916769</v>
          </cell>
          <cell r="F327">
            <v>12.456187068916769</v>
          </cell>
          <cell r="G327">
            <v>12.456187068916769</v>
          </cell>
          <cell r="H327">
            <v>12.456187068916769</v>
          </cell>
          <cell r="I327">
            <v>12.456187068916769</v>
          </cell>
          <cell r="J327">
            <v>12.456187068916769</v>
          </cell>
          <cell r="K327">
            <v>12.456187068916769</v>
          </cell>
          <cell r="L327">
            <v>12.456187068916769</v>
          </cell>
          <cell r="M327">
            <v>12.456187068916769</v>
          </cell>
          <cell r="N327">
            <v>149.4742448270012</v>
          </cell>
        </row>
        <row r="328">
          <cell r="A328" t="str">
            <v>PRO8</v>
          </cell>
          <cell r="B328">
            <v>1.111872244358196E-2</v>
          </cell>
          <cell r="C328">
            <v>1.111872244358196E-2</v>
          </cell>
          <cell r="D328">
            <v>1.111872244358196E-2</v>
          </cell>
          <cell r="E328">
            <v>1.111872244358196E-2</v>
          </cell>
          <cell r="F328">
            <v>1.111872244358196E-2</v>
          </cell>
          <cell r="G328">
            <v>1.111872244358196E-2</v>
          </cell>
          <cell r="H328">
            <v>1.111872244358196E-2</v>
          </cell>
          <cell r="I328">
            <v>1.111872244358196E-2</v>
          </cell>
          <cell r="J328">
            <v>1.111872244358196E-2</v>
          </cell>
          <cell r="K328">
            <v>1.111872244358196E-2</v>
          </cell>
          <cell r="L328">
            <v>1.111872244358196E-2</v>
          </cell>
          <cell r="M328">
            <v>1.111872244358196E-2</v>
          </cell>
          <cell r="N328">
            <v>0.13342466932298352</v>
          </cell>
        </row>
        <row r="329">
          <cell r="A329" t="str">
            <v>SABA/INTGM</v>
          </cell>
          <cell r="C329">
            <v>9.6827849999999993E-2</v>
          </cell>
          <cell r="F329">
            <v>0.14428589</v>
          </cell>
          <cell r="I329">
            <v>9.6827849999999993E-2</v>
          </cell>
          <cell r="L329">
            <v>0.14428583</v>
          </cell>
          <cell r="N329">
            <v>0.48222742000000002</v>
          </cell>
        </row>
        <row r="330">
          <cell r="A330" t="str">
            <v>WBC/RELEXT</v>
          </cell>
          <cell r="B330">
            <v>3.5968769670958476E-3</v>
          </cell>
          <cell r="C330">
            <v>1.6630092989985701E-3</v>
          </cell>
          <cell r="D330">
            <v>1.773690271816882E-3</v>
          </cell>
          <cell r="E330">
            <v>2.0843082975679559E-3</v>
          </cell>
          <cell r="F330">
            <v>2.293121602288989E-3</v>
          </cell>
          <cell r="G330">
            <v>2.6004728183118692E-3</v>
          </cell>
          <cell r="H330">
            <v>3.6706373390557939E-3</v>
          </cell>
          <cell r="I330">
            <v>1.7300822603719599E-3</v>
          </cell>
          <cell r="J330">
            <v>2.0351759656652411E-3</v>
          </cell>
          <cell r="K330">
            <v>2.2404735336194548E-3</v>
          </cell>
          <cell r="L330">
            <v>2.542170958512161E-3</v>
          </cell>
          <cell r="M330">
            <v>2.7445779685264632E-3</v>
          </cell>
          <cell r="N330">
            <v>2.8974597281831188E-2</v>
          </cell>
        </row>
        <row r="331">
          <cell r="A331" t="str">
            <v>WEST/CONEA</v>
          </cell>
          <cell r="B331">
            <v>0</v>
          </cell>
          <cell r="D331">
            <v>5.007664992120259</v>
          </cell>
          <cell r="H331">
            <v>0</v>
          </cell>
          <cell r="J331">
            <v>5.007664992120259</v>
          </cell>
          <cell r="N331">
            <v>10.015329984240518</v>
          </cell>
        </row>
        <row r="332">
          <cell r="A332" t="str">
            <v>Total general</v>
          </cell>
          <cell r="B332">
            <v>196.0333212766885</v>
          </cell>
          <cell r="C332">
            <v>1487.400596320748</v>
          </cell>
          <cell r="D332">
            <v>578.35734410912562</v>
          </cell>
          <cell r="E332">
            <v>994.16777480757173</v>
          </cell>
          <cell r="F332">
            <v>985.13885607482814</v>
          </cell>
          <cell r="G332">
            <v>373.64330387584243</v>
          </cell>
          <cell r="H332">
            <v>199.36513291535425</v>
          </cell>
          <cell r="I332">
            <v>2352.647469648095</v>
          </cell>
          <cell r="J332">
            <v>1051.898686976456</v>
          </cell>
          <cell r="K332">
            <v>279.19588156727815</v>
          </cell>
          <cell r="L332">
            <v>620.67468834118847</v>
          </cell>
          <cell r="M332">
            <v>450.50177855898534</v>
          </cell>
          <cell r="N332">
            <v>9569.0248344721622</v>
          </cell>
        </row>
      </sheetData>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IV2006"/>
      <sheetName val="INT IV 2006"/>
      <sheetName val="KAP2007"/>
      <sheetName val="INT 2007"/>
      <sheetName val="KAP 2008"/>
      <sheetName val="INT. 2008"/>
      <sheetName val="KAP 2009"/>
      <sheetName val="INT2009"/>
      <sheetName val="KAP2010"/>
      <sheetName val="INT2010"/>
      <sheetName val="KAP RESTO"/>
      <sheetName val="INT. RESTO"/>
      <sheetName val="Provincias"/>
      <sheetName val="Por moneda"/>
      <sheetName val="Organismos"/>
      <sheetName val="Cuadro Resumen"/>
    </sheetNames>
    <sheetDataSet>
      <sheetData sheetId="0" refreshError="1"/>
      <sheetData sheetId="1" refreshError="1"/>
      <sheetData sheetId="2" refreshError="1"/>
      <sheetData sheetId="3" refreshError="1"/>
      <sheetData sheetId="4" refreshError="1"/>
      <sheetData sheetId="5" refreshError="1"/>
      <sheetData sheetId="6"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2009</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v>0</v>
          </cell>
          <cell r="D6">
            <v>0</v>
          </cell>
          <cell r="J6">
            <v>0</v>
          </cell>
          <cell r="N6">
            <v>0</v>
          </cell>
        </row>
        <row r="7">
          <cell r="A7" t="str">
            <v>AVAL 1/2005</v>
          </cell>
          <cell r="F7">
            <v>9.5522714099999995</v>
          </cell>
          <cell r="L7">
            <v>9.5522714099999995</v>
          </cell>
          <cell r="N7">
            <v>19.104542819999999</v>
          </cell>
        </row>
        <row r="8">
          <cell r="A8" t="str">
            <v>BD11-UCP</v>
          </cell>
          <cell r="B8">
            <v>31.516009686772943</v>
          </cell>
          <cell r="C8">
            <v>31.516009686772943</v>
          </cell>
          <cell r="D8">
            <v>31.516009686772943</v>
          </cell>
          <cell r="E8">
            <v>31.516009686772943</v>
          </cell>
          <cell r="F8">
            <v>31.516009686772943</v>
          </cell>
          <cell r="G8">
            <v>31.516009686772943</v>
          </cell>
          <cell r="H8">
            <v>31.516009686772943</v>
          </cell>
          <cell r="I8">
            <v>31.516009686772943</v>
          </cell>
          <cell r="J8">
            <v>31.516009686772943</v>
          </cell>
          <cell r="K8">
            <v>31.516009686772943</v>
          </cell>
          <cell r="L8">
            <v>31.516009686772943</v>
          </cell>
          <cell r="M8">
            <v>31.516009686772943</v>
          </cell>
          <cell r="N8">
            <v>378.19211624127524</v>
          </cell>
        </row>
        <row r="9">
          <cell r="A9" t="str">
            <v>BD12-I u$s</v>
          </cell>
          <cell r="C9">
            <v>0</v>
          </cell>
          <cell r="I9">
            <v>2028.7653298299999</v>
          </cell>
          <cell r="N9">
            <v>2028.7653298299999</v>
          </cell>
        </row>
        <row r="10">
          <cell r="A10" t="str">
            <v>BD13-u$s</v>
          </cell>
          <cell r="E10">
            <v>245.354375</v>
          </cell>
          <cell r="K10">
            <v>0</v>
          </cell>
          <cell r="N10">
            <v>245.354375</v>
          </cell>
        </row>
        <row r="11">
          <cell r="A11" t="str">
            <v>BERL/YACYRETA</v>
          </cell>
          <cell r="C11">
            <v>0.6140852269845295</v>
          </cell>
          <cell r="H11">
            <v>0.6140852269845295</v>
          </cell>
          <cell r="N11">
            <v>1.228170453969059</v>
          </cell>
        </row>
        <row r="12">
          <cell r="A12" t="str">
            <v>BG05/17</v>
          </cell>
          <cell r="B12">
            <v>0</v>
          </cell>
          <cell r="H12">
            <v>0</v>
          </cell>
          <cell r="N12">
            <v>0</v>
          </cell>
        </row>
        <row r="13">
          <cell r="A13" t="str">
            <v>BG06/27</v>
          </cell>
          <cell r="D13">
            <v>0</v>
          </cell>
          <cell r="J13">
            <v>0</v>
          </cell>
          <cell r="N13">
            <v>0</v>
          </cell>
        </row>
        <row r="14">
          <cell r="A14" t="str">
            <v>BG08/19</v>
          </cell>
          <cell r="C14">
            <v>0</v>
          </cell>
          <cell r="I14">
            <v>0</v>
          </cell>
          <cell r="N14">
            <v>0</v>
          </cell>
        </row>
        <row r="15">
          <cell r="A15" t="str">
            <v>BG09/09</v>
          </cell>
          <cell r="E15">
            <v>384.63801000000001</v>
          </cell>
          <cell r="N15">
            <v>384.63801000000001</v>
          </cell>
        </row>
        <row r="16">
          <cell r="A16" t="str">
            <v>BG10/20</v>
          </cell>
          <cell r="C16">
            <v>0</v>
          </cell>
          <cell r="I16">
            <v>0</v>
          </cell>
          <cell r="N16">
            <v>0</v>
          </cell>
        </row>
        <row r="17">
          <cell r="A17" t="str">
            <v>BG11/10</v>
          </cell>
          <cell r="D17">
            <v>0</v>
          </cell>
          <cell r="J17">
            <v>0</v>
          </cell>
          <cell r="N17">
            <v>0</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J50">
            <v>0.10913594</v>
          </cell>
          <cell r="N50">
            <v>0.10913594</v>
          </cell>
        </row>
        <row r="51">
          <cell r="A51" t="str">
            <v>BID 1464</v>
          </cell>
          <cell r="F51">
            <v>0</v>
          </cell>
          <cell r="L51">
            <v>0.13333333300000003</v>
          </cell>
          <cell r="N51">
            <v>0.13333333300000003</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0</v>
          </cell>
          <cell r="N55">
            <v>0</v>
          </cell>
        </row>
        <row r="56">
          <cell r="A56" t="str">
            <v>BID 1606</v>
          </cell>
          <cell r="G56">
            <v>0</v>
          </cell>
          <cell r="M56">
            <v>0</v>
          </cell>
          <cell r="N56">
            <v>0</v>
          </cell>
        </row>
        <row r="57">
          <cell r="A57" t="str">
            <v>BID 1640</v>
          </cell>
          <cell r="C57">
            <v>0</v>
          </cell>
          <cell r="I57">
            <v>0</v>
          </cell>
          <cell r="N57">
            <v>0</v>
          </cell>
        </row>
        <row r="58">
          <cell r="A58" t="str">
            <v>BID 1648</v>
          </cell>
          <cell r="C58">
            <v>0</v>
          </cell>
          <cell r="I58">
            <v>0</v>
          </cell>
          <cell r="N58">
            <v>0</v>
          </cell>
        </row>
        <row r="59">
          <cell r="A59" t="str">
            <v>BID 1669</v>
          </cell>
          <cell r="D59">
            <v>0</v>
          </cell>
          <cell r="J59">
            <v>1.59090909</v>
          </cell>
          <cell r="N59">
            <v>1.59090909</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9.1387270298179359</v>
          </cell>
          <cell r="K69">
            <v>9.1387270298179359</v>
          </cell>
          <cell r="N69">
            <v>18.277454059635872</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718</v>
          </cell>
          <cell r="D77">
            <v>0.56482353000000007</v>
          </cell>
          <cell r="J77">
            <v>0.56482350999999997</v>
          </cell>
          <cell r="N77">
            <v>1.12964704</v>
          </cell>
        </row>
        <row r="78">
          <cell r="A78" t="str">
            <v>BID 733</v>
          </cell>
          <cell r="G78">
            <v>12.189121008507977</v>
          </cell>
          <cell r="M78">
            <v>12.189121008507977</v>
          </cell>
          <cell r="N78">
            <v>24.378242017015953</v>
          </cell>
        </row>
        <row r="79">
          <cell r="A79" t="str">
            <v>BID 734</v>
          </cell>
          <cell r="G79">
            <v>14.171564800577604</v>
          </cell>
          <cell r="M79">
            <v>14.171564800577604</v>
          </cell>
          <cell r="N79">
            <v>28.343129601155209</v>
          </cell>
        </row>
        <row r="80">
          <cell r="A80" t="str">
            <v>BID 740</v>
          </cell>
          <cell r="B80">
            <v>0.77468700912989041</v>
          </cell>
          <cell r="H80">
            <v>0.77468700912989041</v>
          </cell>
          <cell r="N80">
            <v>1.5493740182597808</v>
          </cell>
        </row>
        <row r="81">
          <cell r="A81" t="str">
            <v>BID 760</v>
          </cell>
          <cell r="B81">
            <v>4.6298593297660897</v>
          </cell>
          <cell r="H81">
            <v>4.6298593297660897</v>
          </cell>
          <cell r="N81">
            <v>9.2597186595321794</v>
          </cell>
        </row>
        <row r="82">
          <cell r="A82" t="str">
            <v>BID 768</v>
          </cell>
          <cell r="D82">
            <v>0.18026762619099293</v>
          </cell>
          <cell r="J82">
            <v>0.18026762619099293</v>
          </cell>
          <cell r="N82">
            <v>0.36053525238198586</v>
          </cell>
        </row>
        <row r="83">
          <cell r="A83" t="str">
            <v>BID 795</v>
          </cell>
          <cell r="D83">
            <v>13.01032527735781</v>
          </cell>
          <cell r="J83">
            <v>13.01032527735781</v>
          </cell>
          <cell r="N83">
            <v>26.020650554715619</v>
          </cell>
        </row>
        <row r="84">
          <cell r="A84" t="str">
            <v>BID 797</v>
          </cell>
          <cell r="D84">
            <v>6.8472577171047897</v>
          </cell>
          <cell r="J84">
            <v>6.8472577171047897</v>
          </cell>
          <cell r="N84">
            <v>13.694515434209579</v>
          </cell>
        </row>
        <row r="85">
          <cell r="A85" t="str">
            <v>BID 798</v>
          </cell>
          <cell r="D85">
            <v>1.6494274095012982</v>
          </cell>
          <cell r="N85">
            <v>1.6494274095012982</v>
          </cell>
        </row>
        <row r="86">
          <cell r="A86" t="str">
            <v>BID 802</v>
          </cell>
          <cell r="D86">
            <v>3.2685349680463642</v>
          </cell>
          <cell r="J86">
            <v>3.2685349680463642</v>
          </cell>
          <cell r="N86">
            <v>6.5370699360927285</v>
          </cell>
        </row>
        <row r="87">
          <cell r="A87" t="str">
            <v>BID 816</v>
          </cell>
          <cell r="G87">
            <v>4.2490547579764302</v>
          </cell>
          <cell r="M87">
            <v>4.2490547579764302</v>
          </cell>
          <cell r="N87">
            <v>8.4981095159528603</v>
          </cell>
        </row>
        <row r="88">
          <cell r="A88" t="str">
            <v>BID 826</v>
          </cell>
          <cell r="B88">
            <v>1.9395782083504434</v>
          </cell>
          <cell r="H88">
            <v>1.9395782083504434</v>
          </cell>
          <cell r="N88">
            <v>3.8791564167008867</v>
          </cell>
        </row>
        <row r="89">
          <cell r="A89" t="str">
            <v>BID 830</v>
          </cell>
          <cell r="G89">
            <v>6.0434495559200032</v>
          </cell>
          <cell r="M89">
            <v>6.0434495559200032</v>
          </cell>
          <cell r="N89">
            <v>12.086899111840006</v>
          </cell>
        </row>
        <row r="90">
          <cell r="A90" t="str">
            <v>BID 845</v>
          </cell>
          <cell r="E90">
            <v>13.064669210892399</v>
          </cell>
          <cell r="K90">
            <v>13.064669210892399</v>
          </cell>
          <cell r="N90">
            <v>26.129338421784798</v>
          </cell>
        </row>
        <row r="91">
          <cell r="A91" t="str">
            <v>BID 855</v>
          </cell>
          <cell r="C91">
            <v>0.84320547999999995</v>
          </cell>
          <cell r="I91">
            <v>0.84320547999999995</v>
          </cell>
          <cell r="N91">
            <v>1.6864109599999999</v>
          </cell>
        </row>
        <row r="92">
          <cell r="A92" t="str">
            <v>BID 857</v>
          </cell>
          <cell r="G92">
            <v>7.7743558586507291</v>
          </cell>
          <cell r="M92">
            <v>7.7743558586507291</v>
          </cell>
          <cell r="N92">
            <v>15.548711717301458</v>
          </cell>
        </row>
        <row r="93">
          <cell r="A93" t="str">
            <v>BID 863</v>
          </cell>
          <cell r="E93">
            <v>2.1218089999999998E-2</v>
          </cell>
          <cell r="K93">
            <v>2.1218089999999998E-2</v>
          </cell>
          <cell r="N93">
            <v>4.2436179999999997E-2</v>
          </cell>
        </row>
        <row r="94">
          <cell r="A94" t="str">
            <v>BID 865</v>
          </cell>
          <cell r="G94">
            <v>36.089551242764792</v>
          </cell>
          <cell r="M94">
            <v>36.089551242764792</v>
          </cell>
          <cell r="N94">
            <v>72.179102485529583</v>
          </cell>
        </row>
        <row r="95">
          <cell r="A95" t="str">
            <v>BID 867</v>
          </cell>
          <cell r="E95">
            <v>0.47034197999999999</v>
          </cell>
          <cell r="K95">
            <v>0.47034197999999999</v>
          </cell>
          <cell r="N95">
            <v>0.94068395999999999</v>
          </cell>
        </row>
        <row r="96">
          <cell r="A96" t="str">
            <v>BID 871</v>
          </cell>
          <cell r="G96">
            <v>13.219896039832236</v>
          </cell>
          <cell r="M96">
            <v>13.219896039832236</v>
          </cell>
          <cell r="N96">
            <v>26.439792079664471</v>
          </cell>
        </row>
        <row r="97">
          <cell r="A97" t="str">
            <v>BID 899</v>
          </cell>
          <cell r="D97">
            <v>5.3962031835966302</v>
          </cell>
          <cell r="G97">
            <v>4.2407410000000006E-2</v>
          </cell>
          <cell r="J97">
            <v>5.3962031835966302</v>
          </cell>
          <cell r="M97">
            <v>4.2407410000000006E-2</v>
          </cell>
          <cell r="N97">
            <v>10.87722118719326</v>
          </cell>
        </row>
        <row r="98">
          <cell r="A98" t="str">
            <v>BID 907</v>
          </cell>
          <cell r="D98">
            <v>0.64739437</v>
          </cell>
          <cell r="J98">
            <v>0.64739437</v>
          </cell>
          <cell r="N98">
            <v>1.29478874</v>
          </cell>
        </row>
        <row r="99">
          <cell r="A99" t="str">
            <v>BID 925</v>
          </cell>
          <cell r="G99">
            <v>0.47286607000000003</v>
          </cell>
          <cell r="M99">
            <v>0.47286607000000003</v>
          </cell>
          <cell r="N99">
            <v>0.94573214000000005</v>
          </cell>
        </row>
        <row r="100">
          <cell r="A100" t="str">
            <v>BID 925/OC</v>
          </cell>
          <cell r="D100">
            <v>0.60041202000000005</v>
          </cell>
          <cell r="J100">
            <v>0.60041202000000005</v>
          </cell>
          <cell r="N100">
            <v>1.2008240400000001</v>
          </cell>
        </row>
        <row r="101">
          <cell r="A101" t="str">
            <v>BID 932</v>
          </cell>
          <cell r="G101">
            <v>0.9375</v>
          </cell>
          <cell r="M101">
            <v>0.9375</v>
          </cell>
          <cell r="N101">
            <v>1.875</v>
          </cell>
        </row>
        <row r="102">
          <cell r="A102" t="str">
            <v>BID 940</v>
          </cell>
          <cell r="C102">
            <v>2.8743818010000002</v>
          </cell>
          <cell r="I102">
            <v>2.8743818010000002</v>
          </cell>
          <cell r="N102">
            <v>5.7487636020000004</v>
          </cell>
        </row>
        <row r="103">
          <cell r="A103" t="str">
            <v>BID 961</v>
          </cell>
          <cell r="G103">
            <v>15.962</v>
          </cell>
          <cell r="M103">
            <v>15.962</v>
          </cell>
          <cell r="N103">
            <v>31.923999999999999</v>
          </cell>
        </row>
        <row r="104">
          <cell r="A104" t="str">
            <v>BID 962</v>
          </cell>
          <cell r="C104">
            <v>1.8667207849999998</v>
          </cell>
          <cell r="I104">
            <v>1.8667207849999998</v>
          </cell>
          <cell r="N104">
            <v>3.7334415699999997</v>
          </cell>
        </row>
        <row r="105">
          <cell r="A105" t="str">
            <v>BID 979</v>
          </cell>
          <cell r="C105">
            <v>11.957081070000001</v>
          </cell>
          <cell r="I105">
            <v>11.957081070000001</v>
          </cell>
          <cell r="N105">
            <v>23.914162140000002</v>
          </cell>
        </row>
        <row r="106">
          <cell r="A106" t="str">
            <v>BID 989</v>
          </cell>
          <cell r="D106">
            <v>0.84563053200000005</v>
          </cell>
          <cell r="J106">
            <v>0.84563053200000005</v>
          </cell>
          <cell r="N106">
            <v>1.6912610640000001</v>
          </cell>
        </row>
        <row r="107">
          <cell r="A107" t="str">
            <v>BID 996</v>
          </cell>
          <cell r="D107">
            <v>0.45856140999999995</v>
          </cell>
          <cell r="J107">
            <v>0.45856140999999995</v>
          </cell>
          <cell r="N107">
            <v>0.91712281999999989</v>
          </cell>
        </row>
        <row r="108">
          <cell r="A108" t="str">
            <v>BID CBA</v>
          </cell>
          <cell r="F108">
            <v>3.4901053700000002</v>
          </cell>
          <cell r="L108">
            <v>3.4901053700000002</v>
          </cell>
          <cell r="N108">
            <v>6.9802107400000004</v>
          </cell>
        </row>
        <row r="109">
          <cell r="A109" t="str">
            <v>BIRF 302</v>
          </cell>
          <cell r="G109">
            <v>0.19788334599999999</v>
          </cell>
          <cell r="M109">
            <v>0.19788334599999999</v>
          </cell>
          <cell r="N109">
            <v>0.39576669199999998</v>
          </cell>
        </row>
        <row r="110">
          <cell r="A110" t="str">
            <v>BIRF 343</v>
          </cell>
          <cell r="B110">
            <v>0.16967599999999999</v>
          </cell>
          <cell r="H110">
            <v>0.16967599999999999</v>
          </cell>
          <cell r="N110">
            <v>0.33935199999999999</v>
          </cell>
        </row>
        <row r="111">
          <cell r="A111" t="str">
            <v>BIRF 3460</v>
          </cell>
          <cell r="F111">
            <v>0.89187539999999998</v>
          </cell>
          <cell r="N111">
            <v>0.89187539999999998</v>
          </cell>
        </row>
        <row r="112">
          <cell r="A112" t="str">
            <v>BIRF 352</v>
          </cell>
          <cell r="G112">
            <v>6.6666669999999997E-2</v>
          </cell>
          <cell r="M112">
            <v>6.6666669999999997E-2</v>
          </cell>
          <cell r="N112">
            <v>0.13333333999999999</v>
          </cell>
        </row>
        <row r="113">
          <cell r="A113" t="str">
            <v>BIRF 3521</v>
          </cell>
          <cell r="F113">
            <v>9.4831078200000007</v>
          </cell>
          <cell r="L113">
            <v>10.488197400000001</v>
          </cell>
          <cell r="N113">
            <v>19.971305220000001</v>
          </cell>
        </row>
        <row r="114">
          <cell r="A114" t="str">
            <v>BIRF 3556</v>
          </cell>
          <cell r="B114">
            <v>16.420000000000002</v>
          </cell>
          <cell r="H114">
            <v>17.045000000000002</v>
          </cell>
          <cell r="N114">
            <v>33.465000000000003</v>
          </cell>
        </row>
        <row r="115">
          <cell r="A115" t="str">
            <v>BIRF 3709</v>
          </cell>
          <cell r="B115">
            <v>6.6517095300000006</v>
          </cell>
          <cell r="N115">
            <v>6.6517095300000006</v>
          </cell>
        </row>
        <row r="116">
          <cell r="A116" t="str">
            <v>BIRF 3710</v>
          </cell>
          <cell r="D116">
            <v>0.34340424999999997</v>
          </cell>
          <cell r="N116">
            <v>0.34340424999999997</v>
          </cell>
        </row>
        <row r="117">
          <cell r="A117" t="str">
            <v>BIRF 3794</v>
          </cell>
          <cell r="F117">
            <v>8.3864314599999989</v>
          </cell>
          <cell r="L117">
            <v>6.7849683399999989</v>
          </cell>
          <cell r="N117">
            <v>15.171399799999998</v>
          </cell>
        </row>
        <row r="118">
          <cell r="A118" t="str">
            <v>BIRF 3836</v>
          </cell>
          <cell r="D118">
            <v>15</v>
          </cell>
          <cell r="J118">
            <v>15</v>
          </cell>
          <cell r="N118">
            <v>30</v>
          </cell>
        </row>
        <row r="119">
          <cell r="A119" t="str">
            <v>BIRF 3860</v>
          </cell>
          <cell r="F119">
            <v>9.4928486200000002</v>
          </cell>
          <cell r="L119">
            <v>9.4928486200000002</v>
          </cell>
          <cell r="N119">
            <v>18.98569724</v>
          </cell>
        </row>
        <row r="120">
          <cell r="A120" t="str">
            <v>BIRF 3877</v>
          </cell>
          <cell r="E120">
            <v>11.125616056</v>
          </cell>
          <cell r="K120">
            <v>11.125616056</v>
          </cell>
          <cell r="N120">
            <v>22.251232112</v>
          </cell>
        </row>
        <row r="121">
          <cell r="A121" t="str">
            <v>BIRF 3878</v>
          </cell>
          <cell r="C121">
            <v>25</v>
          </cell>
          <cell r="I121">
            <v>25</v>
          </cell>
          <cell r="N121">
            <v>50</v>
          </cell>
        </row>
        <row r="122">
          <cell r="A122" t="str">
            <v>BIRF 3921</v>
          </cell>
          <cell r="E122">
            <v>6.4135</v>
          </cell>
          <cell r="K122">
            <v>6.4135</v>
          </cell>
          <cell r="N122">
            <v>12.827</v>
          </cell>
        </row>
        <row r="123">
          <cell r="A123" t="str">
            <v>BIRF 3926</v>
          </cell>
          <cell r="C123">
            <v>18.500000640000003</v>
          </cell>
          <cell r="I123">
            <v>9.2222222200000008</v>
          </cell>
          <cell r="N123">
            <v>27.722222860000002</v>
          </cell>
        </row>
        <row r="124">
          <cell r="A124" t="str">
            <v>BIRF 3927</v>
          </cell>
          <cell r="E124">
            <v>1.3862619600000001</v>
          </cell>
          <cell r="K124">
            <v>1.3862619600000001</v>
          </cell>
          <cell r="N124">
            <v>2.7725239200000003</v>
          </cell>
        </row>
        <row r="125">
          <cell r="A125" t="str">
            <v>BIRF 3931</v>
          </cell>
          <cell r="D125">
            <v>3.7231199999999998</v>
          </cell>
          <cell r="J125">
            <v>3.7231199999999998</v>
          </cell>
          <cell r="N125">
            <v>7.4462399999999995</v>
          </cell>
        </row>
        <row r="126">
          <cell r="A126" t="str">
            <v>BIRF 3948</v>
          </cell>
          <cell r="D126">
            <v>0.50370000000000004</v>
          </cell>
          <cell r="J126">
            <v>0.50370000000000004</v>
          </cell>
          <cell r="N126">
            <v>1.0074000000000001</v>
          </cell>
        </row>
        <row r="127">
          <cell r="A127" t="str">
            <v>BIRF 3957</v>
          </cell>
          <cell r="C127">
            <v>3.8335047600000003</v>
          </cell>
          <cell r="I127">
            <v>2.2939594799999998</v>
          </cell>
          <cell r="N127">
            <v>6.1274642400000001</v>
          </cell>
        </row>
        <row r="128">
          <cell r="A128" t="str">
            <v>BIRF 3958</v>
          </cell>
          <cell r="C128">
            <v>0.50390143799999998</v>
          </cell>
          <cell r="I128">
            <v>0.50390143799999998</v>
          </cell>
          <cell r="N128">
            <v>1.007802876</v>
          </cell>
        </row>
        <row r="129">
          <cell r="A129" t="str">
            <v>BIRF 3960</v>
          </cell>
          <cell r="E129">
            <v>1.1284000000000001</v>
          </cell>
          <cell r="K129">
            <v>1.1284000000000001</v>
          </cell>
          <cell r="N129">
            <v>2.2568000000000001</v>
          </cell>
        </row>
        <row r="130">
          <cell r="A130" t="str">
            <v>BIRF 3971</v>
          </cell>
          <cell r="F130">
            <v>4.6810999999999998</v>
          </cell>
          <cell r="L130">
            <v>4.6810999999999998</v>
          </cell>
          <cell r="N130">
            <v>9.3621999999999996</v>
          </cell>
        </row>
        <row r="131">
          <cell r="A131" t="str">
            <v>BIRF 4002</v>
          </cell>
          <cell r="D131">
            <v>5.5555554800000007</v>
          </cell>
          <cell r="J131">
            <v>5.5555568399999995</v>
          </cell>
          <cell r="N131">
            <v>11.11111232</v>
          </cell>
        </row>
        <row r="132">
          <cell r="A132" t="str">
            <v>BIRF 4003</v>
          </cell>
          <cell r="B132">
            <v>5</v>
          </cell>
          <cell r="H132">
            <v>5</v>
          </cell>
          <cell r="N132">
            <v>10</v>
          </cell>
        </row>
        <row r="133">
          <cell r="A133" t="str">
            <v>BIRF 4004</v>
          </cell>
          <cell r="B133">
            <v>1.20150504</v>
          </cell>
          <cell r="H133">
            <v>1.20150504</v>
          </cell>
          <cell r="N133">
            <v>2.40301008</v>
          </cell>
        </row>
        <row r="134">
          <cell r="A134" t="str">
            <v>BIRF 4085</v>
          </cell>
          <cell r="E134">
            <v>0.397137132</v>
          </cell>
          <cell r="K134">
            <v>0.397137132</v>
          </cell>
          <cell r="N134">
            <v>0.79427426400000001</v>
          </cell>
        </row>
        <row r="135">
          <cell r="A135" t="str">
            <v>BIRF 4093</v>
          </cell>
          <cell r="D135">
            <v>15</v>
          </cell>
          <cell r="J135">
            <v>15</v>
          </cell>
          <cell r="N135">
            <v>30</v>
          </cell>
        </row>
        <row r="136">
          <cell r="A136" t="str">
            <v>BIRF 4116</v>
          </cell>
          <cell r="C136">
            <v>15</v>
          </cell>
          <cell r="I136">
            <v>15</v>
          </cell>
          <cell r="N136">
            <v>30</v>
          </cell>
        </row>
        <row r="137">
          <cell r="A137" t="str">
            <v>BIRF 4117</v>
          </cell>
          <cell r="C137">
            <v>9.6813540490000012</v>
          </cell>
          <cell r="I137">
            <v>9.6813540490000012</v>
          </cell>
          <cell r="N137">
            <v>19.362708098000002</v>
          </cell>
        </row>
        <row r="138">
          <cell r="A138" t="str">
            <v>BIRF 4131</v>
          </cell>
          <cell r="E138">
            <v>1</v>
          </cell>
          <cell r="K138">
            <v>1</v>
          </cell>
          <cell r="N138">
            <v>2</v>
          </cell>
        </row>
        <row r="139">
          <cell r="A139" t="str">
            <v>BIRF 4150</v>
          </cell>
          <cell r="D139">
            <v>4.8123808830000003</v>
          </cell>
          <cell r="J139">
            <v>4.8123808830000003</v>
          </cell>
          <cell r="N139">
            <v>9.6247617660000007</v>
          </cell>
        </row>
        <row r="140">
          <cell r="A140" t="str">
            <v>BIRF 4163</v>
          </cell>
          <cell r="G140">
            <v>8.1042101019999997</v>
          </cell>
          <cell r="M140">
            <v>8.1042101019999997</v>
          </cell>
          <cell r="N140">
            <v>16.208420203999999</v>
          </cell>
        </row>
        <row r="141">
          <cell r="A141" t="str">
            <v>BIRF 4164</v>
          </cell>
          <cell r="B141">
            <v>5</v>
          </cell>
          <cell r="H141">
            <v>5</v>
          </cell>
          <cell r="N141">
            <v>10</v>
          </cell>
        </row>
        <row r="142">
          <cell r="A142" t="str">
            <v>BIRF 4168</v>
          </cell>
          <cell r="G142">
            <v>0.74906126000000006</v>
          </cell>
          <cell r="M142">
            <v>0.74906126000000006</v>
          </cell>
          <cell r="N142">
            <v>1.4981225200000001</v>
          </cell>
        </row>
        <row r="143">
          <cell r="A143" t="str">
            <v>BIRF 4195</v>
          </cell>
          <cell r="D143">
            <v>9.9977800000000006</v>
          </cell>
          <cell r="J143">
            <v>9.9977800000000006</v>
          </cell>
          <cell r="N143">
            <v>19.995560000000001</v>
          </cell>
        </row>
        <row r="144">
          <cell r="A144" t="str">
            <v>BIRF 421</v>
          </cell>
          <cell r="D144">
            <v>7.8998523000000001E-2</v>
          </cell>
          <cell r="J144">
            <v>7.8998523000000001E-2</v>
          </cell>
          <cell r="N144">
            <v>0.157997046</v>
          </cell>
        </row>
        <row r="145">
          <cell r="A145" t="str">
            <v>BIRF 4212</v>
          </cell>
          <cell r="D145">
            <v>3.5251438990000001</v>
          </cell>
          <cell r="J145">
            <v>3.5251438990000001</v>
          </cell>
          <cell r="N145">
            <v>7.0502877980000003</v>
          </cell>
        </row>
        <row r="146">
          <cell r="A146" t="str">
            <v>BIRF 4218</v>
          </cell>
          <cell r="F146">
            <v>2.4998999999999998</v>
          </cell>
          <cell r="L146">
            <v>2.4998999999999998</v>
          </cell>
          <cell r="N146">
            <v>4.9997999999999996</v>
          </cell>
        </row>
        <row r="147">
          <cell r="A147" t="str">
            <v>BIRF 4219</v>
          </cell>
          <cell r="F147">
            <v>3.75</v>
          </cell>
          <cell r="L147">
            <v>3.75</v>
          </cell>
          <cell r="N147">
            <v>7.5</v>
          </cell>
        </row>
        <row r="148">
          <cell r="A148" t="str">
            <v>BIRF 4220</v>
          </cell>
          <cell r="F148">
            <v>1.7499</v>
          </cell>
          <cell r="L148">
            <v>1.7499</v>
          </cell>
          <cell r="N148">
            <v>3.4998</v>
          </cell>
        </row>
        <row r="149">
          <cell r="A149" t="str">
            <v>BIRF 4221</v>
          </cell>
          <cell r="F149">
            <v>5</v>
          </cell>
          <cell r="L149">
            <v>5</v>
          </cell>
          <cell r="N149">
            <v>10</v>
          </cell>
        </row>
        <row r="150">
          <cell r="A150" t="str">
            <v>BIRF 4273</v>
          </cell>
          <cell r="C150">
            <v>1.8156000000000001</v>
          </cell>
          <cell r="I150">
            <v>1.8156000000000001</v>
          </cell>
          <cell r="N150">
            <v>3.6312000000000002</v>
          </cell>
        </row>
        <row r="151">
          <cell r="A151" t="str">
            <v>BIRF 4281</v>
          </cell>
          <cell r="E151">
            <v>0.29851</v>
          </cell>
          <cell r="K151">
            <v>0.29851</v>
          </cell>
          <cell r="N151">
            <v>0.59702</v>
          </cell>
        </row>
        <row r="152">
          <cell r="A152" t="str">
            <v>BIRF 4282</v>
          </cell>
          <cell r="D152">
            <v>1.3681000000000001</v>
          </cell>
          <cell r="J152">
            <v>1.3681000000000001</v>
          </cell>
          <cell r="N152">
            <v>2.7362000000000002</v>
          </cell>
        </row>
        <row r="153">
          <cell r="A153" t="str">
            <v>BIRF 4295</v>
          </cell>
          <cell r="F153">
            <v>22.408073509000001</v>
          </cell>
          <cell r="L153">
            <v>22.408073509000001</v>
          </cell>
          <cell r="N153">
            <v>44.816147018000002</v>
          </cell>
        </row>
        <row r="154">
          <cell r="A154" t="str">
            <v>BIRF 4313</v>
          </cell>
          <cell r="F154">
            <v>5.9256000000000002</v>
          </cell>
          <cell r="L154">
            <v>5.9256000000000002</v>
          </cell>
          <cell r="N154">
            <v>11.8512</v>
          </cell>
        </row>
        <row r="155">
          <cell r="A155" t="str">
            <v>BIRF 4314</v>
          </cell>
          <cell r="F155">
            <v>0.17299999999999999</v>
          </cell>
          <cell r="L155">
            <v>0.17299999999999999</v>
          </cell>
          <cell r="N155">
            <v>0.34599999999999997</v>
          </cell>
        </row>
        <row r="156">
          <cell r="A156" t="str">
            <v>BIRF 4366</v>
          </cell>
          <cell r="C156">
            <v>14.2</v>
          </cell>
          <cell r="I156">
            <v>14.2</v>
          </cell>
          <cell r="N156">
            <v>28.4</v>
          </cell>
        </row>
        <row r="157">
          <cell r="A157" t="str">
            <v>BIRF 4398</v>
          </cell>
          <cell r="E157">
            <v>3.9281000000000001</v>
          </cell>
          <cell r="K157">
            <v>4.0415000000000001</v>
          </cell>
          <cell r="N157">
            <v>7.9695999999999998</v>
          </cell>
        </row>
        <row r="158">
          <cell r="A158" t="str">
            <v>BIRF 4423</v>
          </cell>
          <cell r="D158">
            <v>0.76797614099999989</v>
          </cell>
          <cell r="J158">
            <v>0.76797614099999989</v>
          </cell>
          <cell r="N158">
            <v>1.5359522819999998</v>
          </cell>
        </row>
        <row r="159">
          <cell r="A159" t="str">
            <v>BIRF 4454</v>
          </cell>
          <cell r="C159">
            <v>0.104156095</v>
          </cell>
          <cell r="I159">
            <v>0.104156095</v>
          </cell>
          <cell r="N159">
            <v>0.20831219000000001</v>
          </cell>
        </row>
        <row r="160">
          <cell r="A160" t="str">
            <v>BIRF 4459</v>
          </cell>
          <cell r="E160">
            <v>0.5</v>
          </cell>
          <cell r="K160">
            <v>0.5</v>
          </cell>
          <cell r="N160">
            <v>1</v>
          </cell>
        </row>
        <row r="161">
          <cell r="A161" t="str">
            <v>BIRF 4472</v>
          </cell>
          <cell r="G161">
            <v>2.0500000000000002E-3</v>
          </cell>
          <cell r="M161">
            <v>2.0999999999999999E-3</v>
          </cell>
          <cell r="N161">
            <v>4.15E-3</v>
          </cell>
        </row>
        <row r="162">
          <cell r="A162" t="str">
            <v>BIRF 4484</v>
          </cell>
          <cell r="B162">
            <v>0.74601917600000001</v>
          </cell>
          <cell r="H162">
            <v>0.74601917600000001</v>
          </cell>
          <cell r="N162">
            <v>1.492038352</v>
          </cell>
        </row>
        <row r="163">
          <cell r="A163" t="str">
            <v>BIRF 4516</v>
          </cell>
          <cell r="C163">
            <v>2.625</v>
          </cell>
          <cell r="I163">
            <v>2.625</v>
          </cell>
          <cell r="N163">
            <v>5.25</v>
          </cell>
        </row>
        <row r="164">
          <cell r="A164" t="str">
            <v>BIRF 4578</v>
          </cell>
          <cell r="E164">
            <v>2.2210000000000001</v>
          </cell>
          <cell r="K164">
            <v>2.2210000000000001</v>
          </cell>
          <cell r="N164">
            <v>4.4420000000000002</v>
          </cell>
        </row>
        <row r="165">
          <cell r="A165" t="str">
            <v>BIRF 4580</v>
          </cell>
          <cell r="G165">
            <v>0.23326956299999999</v>
          </cell>
          <cell r="M165">
            <v>0.23326956299999999</v>
          </cell>
          <cell r="N165">
            <v>0.46653912599999997</v>
          </cell>
        </row>
        <row r="166">
          <cell r="A166" t="str">
            <v>BIRF 4585</v>
          </cell>
          <cell r="E166">
            <v>11.399900000000001</v>
          </cell>
          <cell r="K166">
            <v>11.399900000000001</v>
          </cell>
          <cell r="N166">
            <v>22.799800000000001</v>
          </cell>
        </row>
        <row r="167">
          <cell r="A167" t="str">
            <v>BIRF 4586</v>
          </cell>
          <cell r="E167">
            <v>2.4466602499999999</v>
          </cell>
          <cell r="K167">
            <v>2.4466602499999999</v>
          </cell>
          <cell r="N167">
            <v>4.8933204999999997</v>
          </cell>
        </row>
        <row r="168">
          <cell r="A168" t="str">
            <v>BIRF 4634</v>
          </cell>
          <cell r="D168">
            <v>10.164899999999999</v>
          </cell>
          <cell r="J168">
            <v>10.164899999999999</v>
          </cell>
          <cell r="N168">
            <v>20.329799999999999</v>
          </cell>
        </row>
        <row r="169">
          <cell r="A169" t="str">
            <v>BIRF 4640</v>
          </cell>
          <cell r="E169">
            <v>0.22575888099999999</v>
          </cell>
          <cell r="K169">
            <v>0.22575888099999999</v>
          </cell>
          <cell r="N169">
            <v>0.45151776199999999</v>
          </cell>
        </row>
        <row r="170">
          <cell r="A170" t="str">
            <v>BIRF 7075</v>
          </cell>
          <cell r="C170">
            <v>15.2</v>
          </cell>
          <cell r="I170">
            <v>15.2</v>
          </cell>
          <cell r="N170">
            <v>30.4</v>
          </cell>
        </row>
        <row r="171">
          <cell r="A171" t="str">
            <v>BIRF 7157</v>
          </cell>
          <cell r="E171">
            <v>26.22</v>
          </cell>
          <cell r="K171">
            <v>27.18</v>
          </cell>
          <cell r="N171">
            <v>53.4</v>
          </cell>
        </row>
        <row r="172">
          <cell r="A172" t="str">
            <v>BIRF 7171</v>
          </cell>
          <cell r="C172">
            <v>16.149999999999999</v>
          </cell>
          <cell r="I172">
            <v>16.7</v>
          </cell>
          <cell r="N172">
            <v>32.85</v>
          </cell>
        </row>
        <row r="173">
          <cell r="A173" t="str">
            <v>BIRF 7199</v>
          </cell>
          <cell r="E173">
            <v>18.72</v>
          </cell>
          <cell r="K173">
            <v>19.38</v>
          </cell>
          <cell r="N173">
            <v>38.1</v>
          </cell>
        </row>
        <row r="174">
          <cell r="A174" t="str">
            <v>BIRF 7242</v>
          </cell>
          <cell r="G174">
            <v>0</v>
          </cell>
          <cell r="M174">
            <v>0</v>
          </cell>
          <cell r="N174">
            <v>0</v>
          </cell>
        </row>
        <row r="175">
          <cell r="A175" t="str">
            <v>BIRF 7268</v>
          </cell>
          <cell r="E175">
            <v>0</v>
          </cell>
          <cell r="K175">
            <v>0</v>
          </cell>
          <cell r="N175">
            <v>0</v>
          </cell>
        </row>
        <row r="176">
          <cell r="A176" t="str">
            <v>BIRF 7295</v>
          </cell>
          <cell r="C176">
            <v>0</v>
          </cell>
          <cell r="I176">
            <v>1.87701512</v>
          </cell>
          <cell r="N176">
            <v>1.87701512</v>
          </cell>
        </row>
        <row r="177">
          <cell r="A177" t="str">
            <v>BIRF 7301</v>
          </cell>
          <cell r="E177">
            <v>0</v>
          </cell>
          <cell r="K177">
            <v>0</v>
          </cell>
          <cell r="N177">
            <v>0</v>
          </cell>
        </row>
        <row r="178">
          <cell r="A178" t="str">
            <v>BIRF 7369</v>
          </cell>
          <cell r="D178">
            <v>0</v>
          </cell>
          <cell r="J178">
            <v>0</v>
          </cell>
          <cell r="N178">
            <v>0</v>
          </cell>
        </row>
        <row r="179">
          <cell r="A179" t="str">
            <v>BODEN 15 USD</v>
          </cell>
          <cell r="E179">
            <v>0</v>
          </cell>
          <cell r="K179">
            <v>0</v>
          </cell>
          <cell r="N179">
            <v>0</v>
          </cell>
        </row>
        <row r="180">
          <cell r="A180" t="str">
            <v>BODEN 2012 - II</v>
          </cell>
          <cell r="C180">
            <v>0</v>
          </cell>
          <cell r="I180">
            <v>61.307733169999999</v>
          </cell>
          <cell r="N180">
            <v>61.307733169999999</v>
          </cell>
        </row>
        <row r="181">
          <cell r="A181" t="str">
            <v>BODEN 2014 ($+CER)</v>
          </cell>
          <cell r="D181">
            <v>0</v>
          </cell>
          <cell r="J181">
            <v>0</v>
          </cell>
          <cell r="N181">
            <v>0</v>
          </cell>
        </row>
        <row r="182">
          <cell r="A182" t="str">
            <v>BOGAR</v>
          </cell>
          <cell r="B182">
            <v>47.15292868190695</v>
          </cell>
          <cell r="C182">
            <v>47.15292868190695</v>
          </cell>
          <cell r="D182">
            <v>47.15292868190695</v>
          </cell>
          <cell r="E182">
            <v>47.15292868190695</v>
          </cell>
          <cell r="F182">
            <v>47.15292868190695</v>
          </cell>
          <cell r="G182">
            <v>47.15292868190695</v>
          </cell>
          <cell r="H182">
            <v>47.15292868190695</v>
          </cell>
          <cell r="I182">
            <v>47.15292868190695</v>
          </cell>
          <cell r="J182">
            <v>47.15292868190695</v>
          </cell>
          <cell r="K182">
            <v>47.15292868190695</v>
          </cell>
          <cell r="L182">
            <v>47.15292868190695</v>
          </cell>
          <cell r="M182">
            <v>47.15292868190695</v>
          </cell>
          <cell r="N182">
            <v>565.83514418288325</v>
          </cell>
        </row>
        <row r="183">
          <cell r="A183" t="str">
            <v>BOGAR 2020</v>
          </cell>
          <cell r="B183">
            <v>2.535922745964736</v>
          </cell>
          <cell r="C183">
            <v>2.535922745964736</v>
          </cell>
          <cell r="D183">
            <v>2.535922745964736</v>
          </cell>
          <cell r="E183">
            <v>2.535922745964736</v>
          </cell>
          <cell r="F183">
            <v>2.535922745964736</v>
          </cell>
          <cell r="G183">
            <v>2.535922745964736</v>
          </cell>
          <cell r="H183">
            <v>2.535922745964736</v>
          </cell>
          <cell r="I183">
            <v>2.535922745964736</v>
          </cell>
          <cell r="J183">
            <v>2.535922745964736</v>
          </cell>
          <cell r="K183">
            <v>2.535922745964736</v>
          </cell>
          <cell r="L183">
            <v>2.535922745964736</v>
          </cell>
          <cell r="M183">
            <v>2.535922745964736</v>
          </cell>
          <cell r="N183">
            <v>30.431072951576834</v>
          </cell>
        </row>
        <row r="184">
          <cell r="A184" t="str">
            <v>Bonar V</v>
          </cell>
          <cell r="D184">
            <v>0</v>
          </cell>
          <cell r="J184">
            <v>0</v>
          </cell>
          <cell r="N184">
            <v>0</v>
          </cell>
        </row>
        <row r="185">
          <cell r="A185" t="str">
            <v>Bonar VII</v>
          </cell>
          <cell r="D185">
            <v>0</v>
          </cell>
          <cell r="J185">
            <v>0</v>
          </cell>
          <cell r="N185">
            <v>0</v>
          </cell>
        </row>
        <row r="186">
          <cell r="A186" t="str">
            <v>Bono 2013 $</v>
          </cell>
          <cell r="E186">
            <v>1.78145918814433</v>
          </cell>
          <cell r="K186">
            <v>1.78145918814433</v>
          </cell>
          <cell r="N186">
            <v>3.56291837628866</v>
          </cell>
        </row>
        <row r="187">
          <cell r="A187" t="str">
            <v>BONOS/PROVSJ</v>
          </cell>
          <cell r="G187">
            <v>0</v>
          </cell>
          <cell r="M187">
            <v>7.9058713875220388</v>
          </cell>
          <cell r="N187">
            <v>7.9058713875220388</v>
          </cell>
        </row>
        <row r="188">
          <cell r="A188" t="str">
            <v>CAF I</v>
          </cell>
          <cell r="F188">
            <v>4.4458145409999998</v>
          </cell>
          <cell r="L188">
            <v>4.4458145409999998</v>
          </cell>
          <cell r="N188">
            <v>8.8916290819999997</v>
          </cell>
        </row>
        <row r="189">
          <cell r="A189" t="str">
            <v>CAF II</v>
          </cell>
          <cell r="G189">
            <v>0.28197888799999998</v>
          </cell>
          <cell r="M189">
            <v>0.28197888799999998</v>
          </cell>
          <cell r="N189">
            <v>0.56395777599999997</v>
          </cell>
        </row>
        <row r="190">
          <cell r="A190" t="str">
            <v>CITILA/RELEXT</v>
          </cell>
          <cell r="B190">
            <v>4.3193800000000003E-3</v>
          </cell>
          <cell r="C190">
            <v>4.3446700000000001E-3</v>
          </cell>
          <cell r="D190">
            <v>5.1084899999999994E-3</v>
          </cell>
          <cell r="E190">
            <v>4.4000200000000001E-3</v>
          </cell>
          <cell r="F190">
            <v>4.6701199999999998E-3</v>
          </cell>
          <cell r="G190">
            <v>4.4531300000000005E-3</v>
          </cell>
          <cell r="H190">
            <v>4.7218199999999998E-3</v>
          </cell>
          <cell r="I190">
            <v>4.5068599999999997E-3</v>
          </cell>
          <cell r="J190">
            <v>4.53325E-3</v>
          </cell>
          <cell r="K190">
            <v>4.7997999999999999E-3</v>
          </cell>
          <cell r="L190">
            <v>4.5878999999999998E-3</v>
          </cell>
          <cell r="M190">
            <v>4.8529999999999997E-3</v>
          </cell>
          <cell r="N190">
            <v>5.5298440000000004E-2</v>
          </cell>
        </row>
        <row r="191">
          <cell r="A191" t="str">
            <v>DISC $+CER</v>
          </cell>
          <cell r="G191">
            <v>0</v>
          </cell>
          <cell r="M191">
            <v>0</v>
          </cell>
          <cell r="N191">
            <v>0</v>
          </cell>
        </row>
        <row r="192">
          <cell r="A192" t="str">
            <v>DISC EUR</v>
          </cell>
          <cell r="G192">
            <v>0</v>
          </cell>
          <cell r="M192">
            <v>0</v>
          </cell>
          <cell r="N192">
            <v>0</v>
          </cell>
        </row>
        <row r="193">
          <cell r="A193" t="str">
            <v>DISC JPY</v>
          </cell>
          <cell r="G193">
            <v>0</v>
          </cell>
          <cell r="M193">
            <v>0</v>
          </cell>
          <cell r="N193">
            <v>0</v>
          </cell>
        </row>
        <row r="194">
          <cell r="A194" t="str">
            <v>DISC USD</v>
          </cell>
          <cell r="G194">
            <v>0</v>
          </cell>
          <cell r="M194">
            <v>0</v>
          </cell>
          <cell r="N194">
            <v>0</v>
          </cell>
        </row>
        <row r="195">
          <cell r="A195" t="str">
            <v>DISD</v>
          </cell>
          <cell r="F195">
            <v>0</v>
          </cell>
          <cell r="L195">
            <v>0</v>
          </cell>
          <cell r="N195">
            <v>0</v>
          </cell>
        </row>
        <row r="196">
          <cell r="A196" t="str">
            <v>DISDDM</v>
          </cell>
          <cell r="F196">
            <v>0</v>
          </cell>
          <cell r="L196">
            <v>0</v>
          </cell>
          <cell r="N196">
            <v>0</v>
          </cell>
        </row>
        <row r="197">
          <cell r="A197" t="str">
            <v>EIB/VIALIDAD</v>
          </cell>
          <cell r="G197">
            <v>1.5909326699999999</v>
          </cell>
          <cell r="M197">
            <v>1.6436310299999999</v>
          </cell>
          <cell r="N197">
            <v>3.2345636999999998</v>
          </cell>
        </row>
        <row r="198">
          <cell r="A198" t="str">
            <v>EL/DEM-44</v>
          </cell>
          <cell r="F198">
            <v>0</v>
          </cell>
          <cell r="N198">
            <v>0</v>
          </cell>
        </row>
        <row r="199">
          <cell r="A199" t="str">
            <v>EL/DEM-52</v>
          </cell>
          <cell r="J199">
            <v>0</v>
          </cell>
          <cell r="N199">
            <v>0</v>
          </cell>
        </row>
        <row r="200">
          <cell r="A200" t="str">
            <v>EL/DEM-55</v>
          </cell>
          <cell r="L200">
            <v>0</v>
          </cell>
          <cell r="N200">
            <v>0</v>
          </cell>
        </row>
        <row r="201">
          <cell r="A201" t="str">
            <v>EL/DEM-72</v>
          </cell>
          <cell r="K201">
            <v>204.52971956632007</v>
          </cell>
          <cell r="N201">
            <v>204.52971956632007</v>
          </cell>
        </row>
        <row r="202">
          <cell r="A202" t="str">
            <v>EL/DEM-82</v>
          </cell>
          <cell r="H202">
            <v>0</v>
          </cell>
          <cell r="N202">
            <v>0</v>
          </cell>
        </row>
        <row r="203">
          <cell r="A203" t="str">
            <v>EL/EUR-85</v>
          </cell>
          <cell r="H203">
            <v>0</v>
          </cell>
          <cell r="N203">
            <v>0</v>
          </cell>
        </row>
        <row r="204">
          <cell r="A204" t="str">
            <v>EL/EUR-95</v>
          </cell>
          <cell r="F204">
            <v>347.13669794572661</v>
          </cell>
          <cell r="N204">
            <v>347.13669794572661</v>
          </cell>
        </row>
        <row r="205">
          <cell r="A205" t="str">
            <v>EL/ITL-77</v>
          </cell>
          <cell r="K205">
            <v>211.12451540705047</v>
          </cell>
          <cell r="N205">
            <v>211.12451540705047</v>
          </cell>
        </row>
        <row r="206">
          <cell r="A206" t="str">
            <v>EL/JPY-99</v>
          </cell>
          <cell r="I206">
            <v>21.499915354663958</v>
          </cell>
          <cell r="N206">
            <v>21.499915354663958</v>
          </cell>
        </row>
        <row r="207">
          <cell r="A207" t="str">
            <v>EL/USD-89</v>
          </cell>
          <cell r="D207">
            <v>0.54615119999999995</v>
          </cell>
          <cell r="J207">
            <v>0.54615119999999995</v>
          </cell>
          <cell r="N207">
            <v>1.0923023999999999</v>
          </cell>
        </row>
        <row r="208">
          <cell r="A208" t="str">
            <v>FERRO</v>
          </cell>
          <cell r="E208">
            <v>0</v>
          </cell>
          <cell r="K208">
            <v>0</v>
          </cell>
          <cell r="N208">
            <v>0</v>
          </cell>
        </row>
        <row r="209">
          <cell r="A209" t="str">
            <v>FIDA 417</v>
          </cell>
          <cell r="G209">
            <v>0.35824936411617703</v>
          </cell>
          <cell r="M209">
            <v>0.35824936411617703</v>
          </cell>
          <cell r="N209">
            <v>0.71649872823235405</v>
          </cell>
        </row>
        <row r="210">
          <cell r="A210" t="str">
            <v>FIDA 514</v>
          </cell>
          <cell r="G210">
            <v>3.3174744869649365E-2</v>
          </cell>
          <cell r="M210">
            <v>3.3174744869649365E-2</v>
          </cell>
          <cell r="N210">
            <v>6.6349489739298731E-2</v>
          </cell>
        </row>
        <row r="211">
          <cell r="A211" t="str">
            <v>FKUW/PROVSF</v>
          </cell>
          <cell r="G211">
            <v>1.130084785615491</v>
          </cell>
          <cell r="M211">
            <v>1.130084785615491</v>
          </cell>
          <cell r="N211">
            <v>2.2601695712309819</v>
          </cell>
        </row>
        <row r="212">
          <cell r="A212" t="str">
            <v>FON/TESORO</v>
          </cell>
          <cell r="B212">
            <v>0.18675934278350514</v>
          </cell>
          <cell r="C212">
            <v>1.0985276771907218</v>
          </cell>
          <cell r="D212">
            <v>0.49762112435567013</v>
          </cell>
          <cell r="E212">
            <v>0.78904071520618557</v>
          </cell>
          <cell r="F212">
            <v>0.76910542203608256</v>
          </cell>
          <cell r="G212">
            <v>0.78255174935567018</v>
          </cell>
          <cell r="H212">
            <v>0.18675932667525771</v>
          </cell>
          <cell r="I212">
            <v>1.0985276804123711</v>
          </cell>
          <cell r="J212">
            <v>0.49762111791237112</v>
          </cell>
          <cell r="K212">
            <v>0.75661388530927831</v>
          </cell>
          <cell r="L212">
            <v>0.15041426868556701</v>
          </cell>
          <cell r="M212">
            <v>0.69214784471649482</v>
          </cell>
          <cell r="N212">
            <v>7.5056901546391739</v>
          </cell>
        </row>
        <row r="213">
          <cell r="A213" t="str">
            <v>FONP 06/94</v>
          </cell>
          <cell r="D213">
            <v>1.7153564350000001</v>
          </cell>
          <cell r="J213">
            <v>1.7153564350000001</v>
          </cell>
          <cell r="N213">
            <v>3.4307128700000002</v>
          </cell>
        </row>
        <row r="214">
          <cell r="A214" t="str">
            <v>FONP 12/02</v>
          </cell>
          <cell r="B214">
            <v>1.9320198E-2</v>
          </cell>
          <cell r="H214">
            <v>1.9320198E-2</v>
          </cell>
          <cell r="N214">
            <v>3.8640396E-2</v>
          </cell>
        </row>
        <row r="215">
          <cell r="A215" t="str">
            <v>FONP 13/03</v>
          </cell>
          <cell r="D215">
            <v>0.74705859499999994</v>
          </cell>
          <cell r="J215">
            <v>0.74705859499999994</v>
          </cell>
          <cell r="N215">
            <v>1.4941171899999999</v>
          </cell>
        </row>
        <row r="216">
          <cell r="A216" t="str">
            <v>FONP 14/04</v>
          </cell>
          <cell r="C216">
            <v>0</v>
          </cell>
          <cell r="I216">
            <v>0.248399429</v>
          </cell>
          <cell r="N216">
            <v>0.248399429</v>
          </cell>
        </row>
        <row r="217">
          <cell r="A217" t="str">
            <v>FUB/RELEXT</v>
          </cell>
          <cell r="B217">
            <v>2.58362E-3</v>
          </cell>
          <cell r="C217">
            <v>2.15249E-3</v>
          </cell>
          <cell r="D217">
            <v>2.8344400000000001E-3</v>
          </cell>
          <cell r="E217">
            <v>2.1840500000000003E-3</v>
          </cell>
          <cell r="F217">
            <v>2.4196300000000003E-3</v>
          </cell>
          <cell r="G217">
            <v>1.7706800000000002E-3</v>
          </cell>
          <cell r="H217">
            <v>2.8870799999999998E-3</v>
          </cell>
          <cell r="I217">
            <v>2.24267E-3</v>
          </cell>
          <cell r="J217">
            <v>2.0370200000000001E-3</v>
          </cell>
          <cell r="K217">
            <v>2.7086199999999997E-3</v>
          </cell>
          <cell r="L217">
            <v>2.2869000000000001E-3</v>
          </cell>
          <cell r="M217">
            <v>2.3013700000000001E-3</v>
          </cell>
          <cell r="N217">
            <v>2.8408570000000001E-2</v>
          </cell>
        </row>
        <row r="218">
          <cell r="A218" t="str">
            <v>GLO17 PES</v>
          </cell>
          <cell r="B218">
            <v>0</v>
          </cell>
          <cell r="H218">
            <v>0</v>
          </cell>
          <cell r="N218">
            <v>0</v>
          </cell>
        </row>
        <row r="219">
          <cell r="A219" t="str">
            <v>ICE/ASEGSAL</v>
          </cell>
          <cell r="B219">
            <v>0.10730121000000001</v>
          </cell>
          <cell r="H219">
            <v>0.10730121000000001</v>
          </cell>
          <cell r="N219">
            <v>0.21460242000000002</v>
          </cell>
        </row>
        <row r="220">
          <cell r="A220" t="str">
            <v>ICE/BICE</v>
          </cell>
          <cell r="B220">
            <v>0.77098568000000001</v>
          </cell>
          <cell r="H220">
            <v>0.77098568000000001</v>
          </cell>
          <cell r="N220">
            <v>1.54197136</v>
          </cell>
        </row>
        <row r="221">
          <cell r="A221" t="str">
            <v>ICE/CORTE</v>
          </cell>
          <cell r="E221">
            <v>9.3219579999999996E-2</v>
          </cell>
          <cell r="K221">
            <v>9.3219579999999996E-2</v>
          </cell>
          <cell r="N221">
            <v>0.18643915999999999</v>
          </cell>
        </row>
        <row r="222">
          <cell r="A222" t="str">
            <v>ICE/DEFENSA</v>
          </cell>
          <cell r="B222">
            <v>0.72804878000000006</v>
          </cell>
          <cell r="H222">
            <v>0.72804878000000006</v>
          </cell>
          <cell r="N222">
            <v>1.4560975600000001</v>
          </cell>
        </row>
        <row r="223">
          <cell r="A223" t="str">
            <v>ICE/EDUCACION</v>
          </cell>
          <cell r="B223">
            <v>0.43121872999999999</v>
          </cell>
          <cell r="H223">
            <v>0.43121872999999999</v>
          </cell>
          <cell r="N223">
            <v>0.86243745999999999</v>
          </cell>
        </row>
        <row r="224">
          <cell r="A224" t="str">
            <v>ICE/JUSTICIA</v>
          </cell>
          <cell r="B224">
            <v>9.8774089999999995E-2</v>
          </cell>
          <cell r="H224">
            <v>9.8774089999999995E-2</v>
          </cell>
          <cell r="N224">
            <v>0.19754817999999999</v>
          </cell>
        </row>
        <row r="225">
          <cell r="A225" t="str">
            <v>ICE/MCBA</v>
          </cell>
          <cell r="G225">
            <v>0.35395259000000001</v>
          </cell>
          <cell r="M225">
            <v>0.35395259000000001</v>
          </cell>
          <cell r="N225">
            <v>0.70790518000000002</v>
          </cell>
        </row>
        <row r="226">
          <cell r="A226" t="str">
            <v>ICE/PREFEC</v>
          </cell>
          <cell r="G226">
            <v>6.6803979999999999E-2</v>
          </cell>
          <cell r="M226">
            <v>6.6803979999999999E-2</v>
          </cell>
          <cell r="N226">
            <v>0.13360796</v>
          </cell>
        </row>
        <row r="227">
          <cell r="A227" t="str">
            <v>ICE/PRES</v>
          </cell>
          <cell r="B227">
            <v>1.5233170000000001E-2</v>
          </cell>
          <cell r="H227">
            <v>1.5233170000000001E-2</v>
          </cell>
          <cell r="N227">
            <v>3.0466340000000001E-2</v>
          </cell>
        </row>
        <row r="228">
          <cell r="A228" t="str">
            <v>ICE/PROVCB</v>
          </cell>
          <cell r="E228">
            <v>0.62365181000000003</v>
          </cell>
          <cell r="K228">
            <v>0.62365181000000003</v>
          </cell>
          <cell r="N228">
            <v>1.2473036200000001</v>
          </cell>
        </row>
        <row r="229">
          <cell r="A229" t="str">
            <v>ICE/SALUD</v>
          </cell>
          <cell r="F229">
            <v>2.34358567</v>
          </cell>
          <cell r="L229">
            <v>2.34358567</v>
          </cell>
          <cell r="N229">
            <v>4.6871713399999999</v>
          </cell>
        </row>
        <row r="230">
          <cell r="A230" t="str">
            <v>ICE/SALUDPBA</v>
          </cell>
          <cell r="B230">
            <v>0.64464681999999995</v>
          </cell>
          <cell r="H230">
            <v>0.64464681999999995</v>
          </cell>
          <cell r="N230">
            <v>1.2892936399999999</v>
          </cell>
        </row>
        <row r="231">
          <cell r="A231" t="str">
            <v>ICE/VIALIDAD</v>
          </cell>
          <cell r="D231">
            <v>0.12129997000000001</v>
          </cell>
          <cell r="J231">
            <v>0.12129997000000001</v>
          </cell>
          <cell r="N231">
            <v>0.24259994000000001</v>
          </cell>
        </row>
        <row r="232">
          <cell r="A232" t="str">
            <v>ICO/CBA</v>
          </cell>
          <cell r="E232">
            <v>2.6418124651280754</v>
          </cell>
          <cell r="K232">
            <v>2.6418124651280754</v>
          </cell>
          <cell r="N232">
            <v>5.2836249302561509</v>
          </cell>
        </row>
        <row r="233">
          <cell r="A233" t="str">
            <v>ICO/SALUD</v>
          </cell>
          <cell r="E233">
            <v>2.6418124778087755</v>
          </cell>
          <cell r="K233">
            <v>2.6418124778087755</v>
          </cell>
          <cell r="N233">
            <v>5.283624955617551</v>
          </cell>
        </row>
        <row r="234">
          <cell r="A234" t="str">
            <v>IRB/RELEXT</v>
          </cell>
          <cell r="D234">
            <v>4.9809409079381185E-3</v>
          </cell>
          <cell r="G234">
            <v>5.0797996449404009E-3</v>
          </cell>
          <cell r="J234">
            <v>5.1806492518387025E-3</v>
          </cell>
          <cell r="M234">
            <v>5.2834897286330217E-3</v>
          </cell>
          <cell r="N234">
            <v>2.0524879533350242E-2</v>
          </cell>
        </row>
        <row r="235">
          <cell r="A235" t="str">
            <v>JBIC/PROV</v>
          </cell>
          <cell r="C235">
            <v>1.3266570763500931</v>
          </cell>
          <cell r="I235">
            <v>1.3266570763500931</v>
          </cell>
          <cell r="N235">
            <v>2.6533141527001862</v>
          </cell>
        </row>
        <row r="236">
          <cell r="A236" t="str">
            <v>JBIC/PROVBA</v>
          </cell>
          <cell r="D236">
            <v>1.0603098019299138</v>
          </cell>
          <cell r="J236">
            <v>1.0603098019299138</v>
          </cell>
          <cell r="N236">
            <v>2.1206196038598275</v>
          </cell>
        </row>
        <row r="237">
          <cell r="A237" t="str">
            <v>JBIC/TESORO</v>
          </cell>
          <cell r="E237">
            <v>7.3086084306754699</v>
          </cell>
          <cell r="K237">
            <v>7.3084476045369904</v>
          </cell>
          <cell r="N237">
            <v>14.61705603521246</v>
          </cell>
        </row>
        <row r="238">
          <cell r="A238" t="str">
            <v>KFW/CONEA</v>
          </cell>
          <cell r="D238">
            <v>10.300839524473751</v>
          </cell>
          <cell r="J238">
            <v>10.300839334263252</v>
          </cell>
          <cell r="N238">
            <v>20.601678858737003</v>
          </cell>
        </row>
        <row r="239">
          <cell r="A239" t="str">
            <v>KFW/INTI</v>
          </cell>
          <cell r="G239">
            <v>0.29975340096373326</v>
          </cell>
          <cell r="M239">
            <v>0.29975340096373326</v>
          </cell>
          <cell r="N239">
            <v>0.59950680192746653</v>
          </cell>
        </row>
        <row r="240">
          <cell r="A240" t="str">
            <v>KFW/YACYRETA</v>
          </cell>
          <cell r="G240">
            <v>0.36000308141009379</v>
          </cell>
          <cell r="L240">
            <v>0.36000308141009379</v>
          </cell>
          <cell r="N240">
            <v>0.72000616282018759</v>
          </cell>
        </row>
        <row r="241">
          <cell r="A241" t="str">
            <v>LETR INTRAN</v>
          </cell>
          <cell r="B241">
            <v>0</v>
          </cell>
          <cell r="H241">
            <v>0</v>
          </cell>
          <cell r="N241">
            <v>0</v>
          </cell>
        </row>
        <row r="242">
          <cell r="A242" t="str">
            <v>MEDIO/BANADE</v>
          </cell>
          <cell r="D242">
            <v>9.4903132132893739E-2</v>
          </cell>
          <cell r="E242">
            <v>2.0069387141770227</v>
          </cell>
          <cell r="J242">
            <v>9.4903220897793558E-2</v>
          </cell>
          <cell r="K242">
            <v>2.0069531701749939</v>
          </cell>
          <cell r="N242">
            <v>4.2036982373827039</v>
          </cell>
        </row>
        <row r="243">
          <cell r="A243" t="str">
            <v>MEDIO/BCRA</v>
          </cell>
          <cell r="D243">
            <v>1.4191061399999998</v>
          </cell>
          <cell r="E243">
            <v>1.4385683600000001</v>
          </cell>
          <cell r="J243">
            <v>1.4191061399999998</v>
          </cell>
          <cell r="K243">
            <v>6.3274589999999992E-2</v>
          </cell>
          <cell r="N243">
            <v>4.3400552299999999</v>
          </cell>
        </row>
        <row r="244">
          <cell r="A244" t="str">
            <v>MEDIO/HIDRONOR</v>
          </cell>
          <cell r="E244">
            <v>6.8695079888409852E-2</v>
          </cell>
          <cell r="K244">
            <v>6.8695079888409852E-2</v>
          </cell>
          <cell r="N244">
            <v>0.1373901597768197</v>
          </cell>
        </row>
        <row r="245">
          <cell r="A245" t="str">
            <v>MEDIO/JUSTICIA</v>
          </cell>
          <cell r="F245">
            <v>5.6662050000000005E-2</v>
          </cell>
          <cell r="L245">
            <v>5.6662050000000005E-2</v>
          </cell>
          <cell r="N245">
            <v>0.11332410000000001</v>
          </cell>
        </row>
        <row r="246">
          <cell r="A246" t="str">
            <v>MEDIO/NASA</v>
          </cell>
          <cell r="F246">
            <v>0.25308641897032719</v>
          </cell>
          <cell r="L246">
            <v>0.25308641897032719</v>
          </cell>
          <cell r="N246">
            <v>0.50617283794065437</v>
          </cell>
        </row>
        <row r="247">
          <cell r="A247" t="str">
            <v>MEDIO/PROVBA</v>
          </cell>
          <cell r="G247">
            <v>0.50009934060360139</v>
          </cell>
          <cell r="M247">
            <v>0.50009934060360139</v>
          </cell>
          <cell r="N247">
            <v>1.0001986812072028</v>
          </cell>
        </row>
        <row r="248">
          <cell r="A248" t="str">
            <v>MEDIO/SALUD</v>
          </cell>
          <cell r="F248">
            <v>0.60626195790007609</v>
          </cell>
          <cell r="L248">
            <v>0.60626195790007609</v>
          </cell>
          <cell r="N248">
            <v>1.2125239158001522</v>
          </cell>
        </row>
        <row r="249">
          <cell r="A249" t="str">
            <v>MEDIO/YACYRETA</v>
          </cell>
          <cell r="B249">
            <v>1.010149068932285</v>
          </cell>
          <cell r="H249">
            <v>1.010149068932285</v>
          </cell>
          <cell r="N249">
            <v>2.0202981378645699</v>
          </cell>
        </row>
        <row r="250">
          <cell r="A250" t="str">
            <v>OCMO</v>
          </cell>
          <cell r="E250">
            <v>2.174437146357016</v>
          </cell>
          <cell r="K250">
            <v>8.2804156458703898E-2</v>
          </cell>
          <cell r="N250">
            <v>2.2572413028157201</v>
          </cell>
        </row>
        <row r="251">
          <cell r="A251" t="str">
            <v>P BG04/06</v>
          </cell>
          <cell r="B251">
            <v>0</v>
          </cell>
          <cell r="C251">
            <v>0</v>
          </cell>
          <cell r="D251">
            <v>0</v>
          </cell>
          <cell r="E251">
            <v>0</v>
          </cell>
          <cell r="F251">
            <v>0</v>
          </cell>
          <cell r="G251">
            <v>0</v>
          </cell>
          <cell r="H251">
            <v>0</v>
          </cell>
          <cell r="I251">
            <v>0</v>
          </cell>
          <cell r="J251">
            <v>0</v>
          </cell>
          <cell r="K251">
            <v>24.195258296112335</v>
          </cell>
          <cell r="N251">
            <v>24.195258296112335</v>
          </cell>
        </row>
        <row r="252">
          <cell r="A252" t="str">
            <v>P BG05/17</v>
          </cell>
          <cell r="B252">
            <v>0</v>
          </cell>
          <cell r="C252">
            <v>0</v>
          </cell>
          <cell r="D252">
            <v>0</v>
          </cell>
          <cell r="E252">
            <v>0</v>
          </cell>
          <cell r="F252">
            <v>0</v>
          </cell>
          <cell r="G252">
            <v>0</v>
          </cell>
          <cell r="H252">
            <v>0</v>
          </cell>
          <cell r="I252">
            <v>0</v>
          </cell>
          <cell r="J252">
            <v>0</v>
          </cell>
          <cell r="K252">
            <v>0</v>
          </cell>
          <cell r="L252">
            <v>0</v>
          </cell>
          <cell r="M252">
            <v>0</v>
          </cell>
          <cell r="N252">
            <v>0</v>
          </cell>
        </row>
        <row r="253">
          <cell r="A253" t="str">
            <v>P BG06/27</v>
          </cell>
          <cell r="B253">
            <v>0</v>
          </cell>
          <cell r="C253">
            <v>0</v>
          </cell>
          <cell r="D253">
            <v>0</v>
          </cell>
          <cell r="E253">
            <v>0</v>
          </cell>
          <cell r="F253">
            <v>0</v>
          </cell>
          <cell r="G253">
            <v>0</v>
          </cell>
          <cell r="H253">
            <v>0</v>
          </cell>
          <cell r="I253">
            <v>0</v>
          </cell>
          <cell r="J253">
            <v>0</v>
          </cell>
          <cell r="K253">
            <v>0</v>
          </cell>
          <cell r="L253">
            <v>0</v>
          </cell>
          <cell r="M253">
            <v>0</v>
          </cell>
          <cell r="N253">
            <v>0</v>
          </cell>
        </row>
        <row r="254">
          <cell r="A254" t="str">
            <v>P BG08/19</v>
          </cell>
          <cell r="B254">
            <v>0</v>
          </cell>
          <cell r="C254">
            <v>0</v>
          </cell>
          <cell r="D254">
            <v>0</v>
          </cell>
          <cell r="E254">
            <v>0</v>
          </cell>
          <cell r="F254">
            <v>0</v>
          </cell>
          <cell r="G254">
            <v>0</v>
          </cell>
          <cell r="H254">
            <v>0</v>
          </cell>
          <cell r="I254">
            <v>0</v>
          </cell>
          <cell r="J254">
            <v>0</v>
          </cell>
          <cell r="K254">
            <v>0</v>
          </cell>
          <cell r="L254">
            <v>0</v>
          </cell>
          <cell r="M254">
            <v>0</v>
          </cell>
          <cell r="N254">
            <v>0</v>
          </cell>
        </row>
        <row r="255">
          <cell r="A255" t="str">
            <v>P BG09/09</v>
          </cell>
          <cell r="B255">
            <v>0</v>
          </cell>
          <cell r="C255">
            <v>0</v>
          </cell>
          <cell r="D255">
            <v>0</v>
          </cell>
          <cell r="E255">
            <v>0</v>
          </cell>
          <cell r="F255">
            <v>0</v>
          </cell>
          <cell r="G255">
            <v>0</v>
          </cell>
          <cell r="H255">
            <v>0</v>
          </cell>
          <cell r="I255">
            <v>0</v>
          </cell>
          <cell r="J255">
            <v>0</v>
          </cell>
          <cell r="K255">
            <v>0</v>
          </cell>
          <cell r="L255">
            <v>0</v>
          </cell>
          <cell r="M255">
            <v>0</v>
          </cell>
          <cell r="N255">
            <v>0</v>
          </cell>
        </row>
        <row r="256">
          <cell r="A256" t="str">
            <v>P BG10/20</v>
          </cell>
          <cell r="B256">
            <v>0</v>
          </cell>
          <cell r="C256">
            <v>0</v>
          </cell>
          <cell r="D256">
            <v>0</v>
          </cell>
          <cell r="E256">
            <v>0</v>
          </cell>
          <cell r="F256">
            <v>0</v>
          </cell>
          <cell r="G256">
            <v>0</v>
          </cell>
          <cell r="H256">
            <v>0</v>
          </cell>
          <cell r="I256">
            <v>0</v>
          </cell>
          <cell r="J256">
            <v>0</v>
          </cell>
          <cell r="K256">
            <v>0</v>
          </cell>
          <cell r="L256">
            <v>0</v>
          </cell>
          <cell r="M256">
            <v>0</v>
          </cell>
          <cell r="N256">
            <v>0</v>
          </cell>
        </row>
        <row r="257">
          <cell r="A257" t="str">
            <v>P BG11/10</v>
          </cell>
          <cell r="B257">
            <v>0</v>
          </cell>
          <cell r="C257">
            <v>0</v>
          </cell>
          <cell r="D257">
            <v>0</v>
          </cell>
          <cell r="E257">
            <v>0</v>
          </cell>
          <cell r="F257">
            <v>0</v>
          </cell>
          <cell r="G257">
            <v>0</v>
          </cell>
          <cell r="H257">
            <v>0</v>
          </cell>
          <cell r="I257">
            <v>0</v>
          </cell>
          <cell r="J257">
            <v>0</v>
          </cell>
          <cell r="K257">
            <v>0</v>
          </cell>
          <cell r="L257">
            <v>0</v>
          </cell>
          <cell r="M257">
            <v>0</v>
          </cell>
          <cell r="N257">
            <v>0</v>
          </cell>
        </row>
        <row r="258">
          <cell r="A258" t="str">
            <v>P BG12/15</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BG13/30</v>
          </cell>
          <cell r="B259">
            <v>0</v>
          </cell>
          <cell r="C259">
            <v>0</v>
          </cell>
          <cell r="D259">
            <v>0</v>
          </cell>
          <cell r="E259">
            <v>0</v>
          </cell>
          <cell r="F259">
            <v>0</v>
          </cell>
          <cell r="G259">
            <v>0</v>
          </cell>
          <cell r="H259">
            <v>0</v>
          </cell>
          <cell r="I259">
            <v>0</v>
          </cell>
          <cell r="J259">
            <v>0</v>
          </cell>
          <cell r="K259">
            <v>0</v>
          </cell>
          <cell r="L259">
            <v>0</v>
          </cell>
          <cell r="M259">
            <v>0</v>
          </cell>
          <cell r="N259">
            <v>0</v>
          </cell>
        </row>
        <row r="260">
          <cell r="A260" t="str">
            <v>P BG14/31</v>
          </cell>
          <cell r="B260">
            <v>0</v>
          </cell>
          <cell r="C260">
            <v>0</v>
          </cell>
          <cell r="D260">
            <v>0</v>
          </cell>
          <cell r="E260">
            <v>0</v>
          </cell>
          <cell r="F260">
            <v>0</v>
          </cell>
          <cell r="G260">
            <v>0</v>
          </cell>
          <cell r="H260">
            <v>0</v>
          </cell>
          <cell r="I260">
            <v>0</v>
          </cell>
          <cell r="J260">
            <v>0</v>
          </cell>
          <cell r="K260">
            <v>0</v>
          </cell>
          <cell r="L260">
            <v>0</v>
          </cell>
          <cell r="M260">
            <v>0</v>
          </cell>
          <cell r="N260">
            <v>0</v>
          </cell>
        </row>
        <row r="261">
          <cell r="A261" t="str">
            <v>P BG15/12</v>
          </cell>
          <cell r="B261">
            <v>0</v>
          </cell>
          <cell r="C261">
            <v>0</v>
          </cell>
          <cell r="D261">
            <v>0</v>
          </cell>
          <cell r="E261">
            <v>0</v>
          </cell>
          <cell r="F261">
            <v>0</v>
          </cell>
          <cell r="G261">
            <v>0</v>
          </cell>
          <cell r="H261">
            <v>0</v>
          </cell>
          <cell r="I261">
            <v>0</v>
          </cell>
          <cell r="J261">
            <v>0</v>
          </cell>
          <cell r="K261">
            <v>0</v>
          </cell>
          <cell r="L261">
            <v>0</v>
          </cell>
          <cell r="M261">
            <v>0</v>
          </cell>
          <cell r="N261">
            <v>0</v>
          </cell>
        </row>
        <row r="262">
          <cell r="A262" t="str">
            <v>P BG16/08$</v>
          </cell>
          <cell r="B262">
            <v>0</v>
          </cell>
          <cell r="C262">
            <v>0</v>
          </cell>
          <cell r="D262">
            <v>0</v>
          </cell>
          <cell r="E262">
            <v>0</v>
          </cell>
          <cell r="F262">
            <v>0</v>
          </cell>
          <cell r="G262">
            <v>0</v>
          </cell>
          <cell r="H262">
            <v>0</v>
          </cell>
          <cell r="I262">
            <v>0</v>
          </cell>
          <cell r="J262">
            <v>0</v>
          </cell>
          <cell r="K262">
            <v>0</v>
          </cell>
          <cell r="L262">
            <v>0</v>
          </cell>
          <cell r="M262">
            <v>0</v>
          </cell>
          <cell r="N262">
            <v>0</v>
          </cell>
        </row>
        <row r="263">
          <cell r="A263" t="str">
            <v>P BG17/08</v>
          </cell>
          <cell r="B263">
            <v>0</v>
          </cell>
          <cell r="C263">
            <v>0</v>
          </cell>
          <cell r="D263">
            <v>0</v>
          </cell>
          <cell r="E263">
            <v>0</v>
          </cell>
          <cell r="F263">
            <v>0</v>
          </cell>
          <cell r="G263">
            <v>891.90075172235061</v>
          </cell>
          <cell r="H263">
            <v>0</v>
          </cell>
          <cell r="I263">
            <v>0</v>
          </cell>
          <cell r="J263">
            <v>0</v>
          </cell>
          <cell r="K263">
            <v>0</v>
          </cell>
          <cell r="L263">
            <v>0</v>
          </cell>
          <cell r="M263">
            <v>891.90075172235061</v>
          </cell>
          <cell r="N263">
            <v>1783.8015034447012</v>
          </cell>
        </row>
        <row r="264">
          <cell r="A264" t="str">
            <v>P BG18/18</v>
          </cell>
          <cell r="B264">
            <v>0</v>
          </cell>
          <cell r="C264">
            <v>0</v>
          </cell>
          <cell r="D264">
            <v>0</v>
          </cell>
          <cell r="E264">
            <v>0</v>
          </cell>
          <cell r="F264">
            <v>0</v>
          </cell>
          <cell r="G264">
            <v>0</v>
          </cell>
          <cell r="H264">
            <v>0</v>
          </cell>
          <cell r="I264">
            <v>0</v>
          </cell>
          <cell r="J264">
            <v>0</v>
          </cell>
          <cell r="K264">
            <v>0</v>
          </cell>
          <cell r="L264">
            <v>0</v>
          </cell>
          <cell r="M264">
            <v>0</v>
          </cell>
          <cell r="N264">
            <v>0</v>
          </cell>
        </row>
        <row r="265">
          <cell r="A265" t="str">
            <v>P BG19/31</v>
          </cell>
          <cell r="B265">
            <v>0</v>
          </cell>
          <cell r="C265">
            <v>0</v>
          </cell>
          <cell r="D265">
            <v>0</v>
          </cell>
          <cell r="E265">
            <v>0</v>
          </cell>
          <cell r="F265">
            <v>0</v>
          </cell>
          <cell r="G265">
            <v>0</v>
          </cell>
          <cell r="H265">
            <v>0</v>
          </cell>
          <cell r="I265">
            <v>0</v>
          </cell>
          <cell r="J265">
            <v>0</v>
          </cell>
          <cell r="K265">
            <v>0</v>
          </cell>
          <cell r="L265">
            <v>0</v>
          </cell>
          <cell r="M265">
            <v>0</v>
          </cell>
          <cell r="N265">
            <v>0</v>
          </cell>
        </row>
        <row r="266">
          <cell r="A266" t="str">
            <v>P BIHD</v>
          </cell>
          <cell r="B266">
            <v>4.3365993102275823E-3</v>
          </cell>
          <cell r="C266">
            <v>4.3365993102275823E-3</v>
          </cell>
          <cell r="D266">
            <v>4.3365993102275823E-3</v>
          </cell>
          <cell r="E266">
            <v>4.3365993102275823E-3</v>
          </cell>
          <cell r="F266">
            <v>4.3365993102275823E-3</v>
          </cell>
          <cell r="G266">
            <v>4.3365993102275823E-3</v>
          </cell>
          <cell r="H266">
            <v>4.3365993102275823E-3</v>
          </cell>
          <cell r="I266">
            <v>4.3365993102275823E-3</v>
          </cell>
          <cell r="J266">
            <v>4.3365993102275823E-3</v>
          </cell>
          <cell r="K266">
            <v>4.3365993102275823E-3</v>
          </cell>
          <cell r="L266">
            <v>4.3365993102275823E-3</v>
          </cell>
          <cell r="M266">
            <v>4.3365993102275823E-3</v>
          </cell>
          <cell r="N266">
            <v>5.2039191722730992E-2</v>
          </cell>
        </row>
        <row r="267">
          <cell r="A267" t="str">
            <v>P BP04/E435</v>
          </cell>
          <cell r="B267">
            <v>0</v>
          </cell>
          <cell r="C267">
            <v>0</v>
          </cell>
          <cell r="D267">
            <v>0</v>
          </cell>
          <cell r="E267">
            <v>0</v>
          </cell>
          <cell r="F267">
            <v>0</v>
          </cell>
          <cell r="G267">
            <v>1.976935696138725</v>
          </cell>
          <cell r="N267">
            <v>1.976935696138725</v>
          </cell>
        </row>
        <row r="268">
          <cell r="A268" t="str">
            <v>P BP06/B450 (Radar III)</v>
          </cell>
          <cell r="B268">
            <v>0</v>
          </cell>
          <cell r="C268">
            <v>0</v>
          </cell>
          <cell r="D268">
            <v>0</v>
          </cell>
          <cell r="E268">
            <v>0</v>
          </cell>
          <cell r="F268">
            <v>0</v>
          </cell>
          <cell r="G268">
            <v>0</v>
          </cell>
          <cell r="H268">
            <v>31.937580601250435</v>
          </cell>
          <cell r="N268">
            <v>31.937580601250435</v>
          </cell>
        </row>
        <row r="269">
          <cell r="A269" t="str">
            <v>P BP06/B450 (Radar IV)</v>
          </cell>
          <cell r="B269">
            <v>0</v>
          </cell>
          <cell r="C269">
            <v>0</v>
          </cell>
          <cell r="D269">
            <v>0</v>
          </cell>
          <cell r="E269">
            <v>0</v>
          </cell>
          <cell r="F269">
            <v>0</v>
          </cell>
          <cell r="G269">
            <v>0</v>
          </cell>
          <cell r="H269">
            <v>0</v>
          </cell>
          <cell r="I269">
            <v>15.249258839418079</v>
          </cell>
          <cell r="N269">
            <v>15.249258839418079</v>
          </cell>
        </row>
        <row r="270">
          <cell r="A270" t="str">
            <v>P BP06/E580</v>
          </cell>
          <cell r="B270">
            <v>0</v>
          </cell>
          <cell r="C270">
            <v>0</v>
          </cell>
          <cell r="D270">
            <v>0</v>
          </cell>
          <cell r="E270">
            <v>0</v>
          </cell>
          <cell r="F270">
            <v>0</v>
          </cell>
          <cell r="G270">
            <v>921.81838616793505</v>
          </cell>
          <cell r="N270">
            <v>921.81838616793505</v>
          </cell>
        </row>
        <row r="271">
          <cell r="A271" t="str">
            <v>P BP07/B450 (Celtic I)</v>
          </cell>
          <cell r="B271">
            <v>0</v>
          </cell>
          <cell r="C271">
            <v>0</v>
          </cell>
          <cell r="D271">
            <v>0</v>
          </cell>
          <cell r="E271">
            <v>0</v>
          </cell>
          <cell r="F271">
            <v>0</v>
          </cell>
          <cell r="G271">
            <v>0</v>
          </cell>
          <cell r="H271">
            <v>0</v>
          </cell>
          <cell r="I271">
            <v>0</v>
          </cell>
          <cell r="J271">
            <v>0</v>
          </cell>
          <cell r="K271">
            <v>0</v>
          </cell>
          <cell r="L271">
            <v>0</v>
          </cell>
          <cell r="M271">
            <v>0</v>
          </cell>
          <cell r="N271">
            <v>0</v>
          </cell>
        </row>
        <row r="272">
          <cell r="A272" t="str">
            <v>P BP07/B450 (Celtic II)</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BT06</v>
          </cell>
          <cell r="B273">
            <v>0</v>
          </cell>
          <cell r="C273">
            <v>0</v>
          </cell>
          <cell r="D273">
            <v>0</v>
          </cell>
          <cell r="E273">
            <v>0</v>
          </cell>
          <cell r="F273">
            <v>296.47328934240983</v>
          </cell>
          <cell r="N273">
            <v>296.47328934240983</v>
          </cell>
        </row>
        <row r="274">
          <cell r="A274" t="str">
            <v>P BT2006</v>
          </cell>
          <cell r="B274">
            <v>0</v>
          </cell>
          <cell r="C274">
            <v>57.44724129432786</v>
          </cell>
          <cell r="N274">
            <v>57.44724129432786</v>
          </cell>
        </row>
        <row r="275">
          <cell r="A275" t="str">
            <v>P BT27</v>
          </cell>
          <cell r="B275">
            <v>0</v>
          </cell>
          <cell r="C275">
            <v>0</v>
          </cell>
          <cell r="D275">
            <v>0</v>
          </cell>
          <cell r="E275">
            <v>0</v>
          </cell>
          <cell r="F275">
            <v>0</v>
          </cell>
          <cell r="G275">
            <v>0</v>
          </cell>
          <cell r="H275">
            <v>0</v>
          </cell>
          <cell r="I275">
            <v>0</v>
          </cell>
          <cell r="J275">
            <v>0</v>
          </cell>
          <cell r="K275">
            <v>0</v>
          </cell>
          <cell r="L275">
            <v>0</v>
          </cell>
          <cell r="M275">
            <v>0</v>
          </cell>
          <cell r="N275">
            <v>0</v>
          </cell>
        </row>
        <row r="276">
          <cell r="A276" t="str">
            <v>P DC$</v>
          </cell>
          <cell r="B276">
            <v>0.31753871456185567</v>
          </cell>
          <cell r="C276">
            <v>0.31753871456185567</v>
          </cell>
          <cell r="D276">
            <v>0.31753871456185567</v>
          </cell>
          <cell r="E276">
            <v>0.31753871456185567</v>
          </cell>
          <cell r="F276">
            <v>0.31753871456185567</v>
          </cell>
          <cell r="G276">
            <v>0.31753871456185567</v>
          </cell>
          <cell r="H276">
            <v>0.31753871456185567</v>
          </cell>
          <cell r="I276">
            <v>0.31753871456185567</v>
          </cell>
          <cell r="J276">
            <v>0.31753871456185567</v>
          </cell>
          <cell r="K276">
            <v>0.31753871456185567</v>
          </cell>
          <cell r="L276">
            <v>0.31753871456185567</v>
          </cell>
          <cell r="M276">
            <v>0.31753871456185567</v>
          </cell>
          <cell r="N276">
            <v>3.810464574742269</v>
          </cell>
        </row>
        <row r="277">
          <cell r="A277" t="str">
            <v>P EL/ARP-61</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PRE6</v>
          </cell>
          <cell r="B278">
            <v>0</v>
          </cell>
          <cell r="C278">
            <v>0.61750539976960028</v>
          </cell>
          <cell r="D278">
            <v>0.61750539976960028</v>
          </cell>
          <cell r="E278">
            <v>0.61750539976960028</v>
          </cell>
          <cell r="F278">
            <v>0.61750539976960028</v>
          </cell>
          <cell r="G278">
            <v>0.61750539976960028</v>
          </cell>
          <cell r="H278">
            <v>0.61750539976960028</v>
          </cell>
          <cell r="I278">
            <v>0.61750539976960028</v>
          </cell>
          <cell r="J278">
            <v>0.61750539976960028</v>
          </cell>
          <cell r="K278">
            <v>0.61750539976960028</v>
          </cell>
          <cell r="L278">
            <v>0.61750539976960028</v>
          </cell>
          <cell r="M278">
            <v>0.61750539976960028</v>
          </cell>
          <cell r="N278">
            <v>6.7925593974656016</v>
          </cell>
        </row>
        <row r="279">
          <cell r="A279" t="str">
            <v>P PRO1</v>
          </cell>
          <cell r="B279">
            <v>1.77671</v>
          </cell>
          <cell r="C279">
            <v>1.77671</v>
          </cell>
          <cell r="D279">
            <v>1.77671</v>
          </cell>
          <cell r="E279">
            <v>1.77671</v>
          </cell>
          <cell r="F279">
            <v>1.77671</v>
          </cell>
          <cell r="G279">
            <v>1.77671</v>
          </cell>
          <cell r="H279">
            <v>1.77671</v>
          </cell>
          <cell r="I279">
            <v>1.77671</v>
          </cell>
          <cell r="J279">
            <v>1.77671</v>
          </cell>
          <cell r="K279">
            <v>1.77671</v>
          </cell>
          <cell r="L279">
            <v>1.77671</v>
          </cell>
          <cell r="M279">
            <v>1.77671</v>
          </cell>
          <cell r="N279">
            <v>21.320520000000002</v>
          </cell>
        </row>
        <row r="280">
          <cell r="A280" t="str">
            <v>P PRO10</v>
          </cell>
          <cell r="B280">
            <v>0.7290109422015415</v>
          </cell>
          <cell r="C280">
            <v>0</v>
          </cell>
          <cell r="D280">
            <v>0</v>
          </cell>
          <cell r="E280">
            <v>0.7290109422015415</v>
          </cell>
          <cell r="F280">
            <v>0</v>
          </cell>
          <cell r="G280">
            <v>0</v>
          </cell>
          <cell r="H280">
            <v>0.7290109422015415</v>
          </cell>
          <cell r="I280">
            <v>0</v>
          </cell>
          <cell r="J280">
            <v>0</v>
          </cell>
          <cell r="K280">
            <v>0.7290109422015415</v>
          </cell>
          <cell r="L280">
            <v>0</v>
          </cell>
          <cell r="M280">
            <v>0</v>
          </cell>
          <cell r="N280">
            <v>2.916043768806166</v>
          </cell>
        </row>
        <row r="281">
          <cell r="A281" t="str">
            <v>P PRO2</v>
          </cell>
          <cell r="B281">
            <v>1.5071813452345431</v>
          </cell>
          <cell r="C281">
            <v>1.5071813452345431</v>
          </cell>
          <cell r="D281">
            <v>1.5071813452345431</v>
          </cell>
          <cell r="E281">
            <v>1.5071813452345431</v>
          </cell>
          <cell r="F281">
            <v>1.5071813452345431</v>
          </cell>
          <cell r="G281">
            <v>1.5071813452345431</v>
          </cell>
          <cell r="H281">
            <v>1.5071813452345431</v>
          </cell>
          <cell r="I281">
            <v>1.5071813452345431</v>
          </cell>
          <cell r="J281">
            <v>1.5071813452345431</v>
          </cell>
          <cell r="K281">
            <v>1.5071813452345431</v>
          </cell>
          <cell r="L281">
            <v>1.5071813452345431</v>
          </cell>
          <cell r="M281">
            <v>1.5071813452345431</v>
          </cell>
          <cell r="N281">
            <v>18.086176142814512</v>
          </cell>
        </row>
        <row r="282">
          <cell r="A282" t="str">
            <v>P PRO3</v>
          </cell>
          <cell r="B282">
            <v>4.2097036082474225E-3</v>
          </cell>
          <cell r="C282">
            <v>4.2097036082474225E-3</v>
          </cell>
          <cell r="D282">
            <v>4.2097036082474225E-3</v>
          </cell>
          <cell r="E282">
            <v>4.2097036082474225E-3</v>
          </cell>
          <cell r="F282">
            <v>4.2097036082474225E-3</v>
          </cell>
          <cell r="G282">
            <v>4.2097036082474225E-3</v>
          </cell>
          <cell r="H282">
            <v>4.2097036082474225E-3</v>
          </cell>
          <cell r="I282">
            <v>4.2097036082474225E-3</v>
          </cell>
          <cell r="J282">
            <v>4.2097036082474225E-3</v>
          </cell>
          <cell r="K282">
            <v>4.2097036082474225E-3</v>
          </cell>
          <cell r="L282">
            <v>4.2097036082474225E-3</v>
          </cell>
          <cell r="M282">
            <v>4.2097036082474225E-3</v>
          </cell>
          <cell r="N282">
            <v>5.0516443298969059E-2</v>
          </cell>
        </row>
        <row r="283">
          <cell r="A283" t="str">
            <v>P PRO4</v>
          </cell>
          <cell r="B283">
            <v>2.4702571910736171</v>
          </cell>
          <cell r="C283">
            <v>2.4702571910736171</v>
          </cell>
          <cell r="D283">
            <v>2.4702571910736171</v>
          </cell>
          <cell r="E283">
            <v>2.4702571910736171</v>
          </cell>
          <cell r="F283">
            <v>2.4702571910736171</v>
          </cell>
          <cell r="G283">
            <v>2.4702571910736171</v>
          </cell>
          <cell r="H283">
            <v>2.470635263515176</v>
          </cell>
          <cell r="I283">
            <v>2.4702571910736171</v>
          </cell>
          <cell r="J283">
            <v>2.4702571910736171</v>
          </cell>
          <cell r="K283">
            <v>2.4702571910736171</v>
          </cell>
          <cell r="L283">
            <v>2.4702571910736171</v>
          </cell>
          <cell r="M283">
            <v>2.4702571910736171</v>
          </cell>
          <cell r="N283">
            <v>29.643464365324967</v>
          </cell>
        </row>
        <row r="284">
          <cell r="A284" t="str">
            <v>P PRO5</v>
          </cell>
          <cell r="B284">
            <v>2.1713535083762885</v>
          </cell>
          <cell r="C284">
            <v>0</v>
          </cell>
          <cell r="D284">
            <v>0</v>
          </cell>
          <cell r="E284">
            <v>2.1713535083762885</v>
          </cell>
          <cell r="F284">
            <v>0</v>
          </cell>
          <cell r="G284">
            <v>0</v>
          </cell>
          <cell r="H284">
            <v>2.1713535083762885</v>
          </cell>
          <cell r="I284">
            <v>0</v>
          </cell>
          <cell r="J284">
            <v>0</v>
          </cell>
          <cell r="K284">
            <v>2.1713535083762885</v>
          </cell>
          <cell r="L284">
            <v>0</v>
          </cell>
          <cell r="M284">
            <v>0</v>
          </cell>
          <cell r="N284">
            <v>8.685414033505154</v>
          </cell>
        </row>
        <row r="285">
          <cell r="A285" t="str">
            <v>P PRO6</v>
          </cell>
          <cell r="B285">
            <v>11.561477650161031</v>
          </cell>
          <cell r="C285">
            <v>0</v>
          </cell>
          <cell r="D285">
            <v>0</v>
          </cell>
          <cell r="E285">
            <v>11.561477650161031</v>
          </cell>
          <cell r="F285">
            <v>0</v>
          </cell>
          <cell r="G285">
            <v>0</v>
          </cell>
          <cell r="H285">
            <v>11.561477650161031</v>
          </cell>
          <cell r="I285">
            <v>0</v>
          </cell>
          <cell r="J285">
            <v>0</v>
          </cell>
          <cell r="K285">
            <v>11.561477650161031</v>
          </cell>
          <cell r="L285">
            <v>0</v>
          </cell>
          <cell r="M285">
            <v>0</v>
          </cell>
          <cell r="N285">
            <v>46.245910600644123</v>
          </cell>
        </row>
        <row r="286">
          <cell r="A286" t="str">
            <v>P PRO7</v>
          </cell>
          <cell r="B286">
            <v>0</v>
          </cell>
          <cell r="C286">
            <v>6.7913047680412363E-3</v>
          </cell>
          <cell r="D286">
            <v>6.7913047680412363E-3</v>
          </cell>
          <cell r="E286">
            <v>6.7913047680412363E-3</v>
          </cell>
          <cell r="F286">
            <v>6.7913047680412363E-3</v>
          </cell>
          <cell r="G286">
            <v>6.7913047680412363E-3</v>
          </cell>
          <cell r="H286">
            <v>6.7913047680412363E-3</v>
          </cell>
          <cell r="I286">
            <v>6.7913047680412363E-3</v>
          </cell>
          <cell r="J286">
            <v>6.7913047680412363E-3</v>
          </cell>
          <cell r="K286">
            <v>6.7913047680412363E-3</v>
          </cell>
          <cell r="L286">
            <v>6.7913047680412363E-3</v>
          </cell>
          <cell r="M286">
            <v>6.7913047680412363E-3</v>
          </cell>
          <cell r="N286">
            <v>7.4704352448453623E-2</v>
          </cell>
        </row>
        <row r="287">
          <cell r="A287" t="str">
            <v>P PRO8</v>
          </cell>
          <cell r="B287">
            <v>0</v>
          </cell>
          <cell r="C287">
            <v>4.0623760769520664E-2</v>
          </cell>
          <cell r="D287">
            <v>4.0623760769520664E-2</v>
          </cell>
          <cell r="E287">
            <v>4.0623760769520664E-2</v>
          </cell>
          <cell r="F287">
            <v>4.0623760769520664E-2</v>
          </cell>
          <cell r="G287">
            <v>4.0623760769520664E-2</v>
          </cell>
          <cell r="H287">
            <v>4.0623760769520664E-2</v>
          </cell>
          <cell r="I287">
            <v>4.0623760769520664E-2</v>
          </cell>
          <cell r="J287">
            <v>4.0623760769520664E-2</v>
          </cell>
          <cell r="K287">
            <v>4.0623760769520664E-2</v>
          </cell>
          <cell r="L287">
            <v>4.0623760769520664E-2</v>
          </cell>
          <cell r="M287">
            <v>4.0623760769520664E-2</v>
          </cell>
          <cell r="N287">
            <v>0.4468613684647274</v>
          </cell>
        </row>
        <row r="288">
          <cell r="A288" t="str">
            <v>P PRO9</v>
          </cell>
          <cell r="B288">
            <v>1.1326750998711339</v>
          </cell>
          <cell r="C288">
            <v>0</v>
          </cell>
          <cell r="D288">
            <v>0</v>
          </cell>
          <cell r="E288">
            <v>1.1326750998711339</v>
          </cell>
          <cell r="F288">
            <v>0</v>
          </cell>
          <cell r="G288">
            <v>0</v>
          </cell>
          <cell r="H288">
            <v>1.1326750998711339</v>
          </cell>
          <cell r="I288">
            <v>0</v>
          </cell>
          <cell r="J288">
            <v>0</v>
          </cell>
          <cell r="K288">
            <v>1.1326750998711339</v>
          </cell>
          <cell r="L288">
            <v>0</v>
          </cell>
          <cell r="M288">
            <v>0</v>
          </cell>
          <cell r="N288">
            <v>4.5307003994845356</v>
          </cell>
        </row>
        <row r="289">
          <cell r="A289" t="str">
            <v>PAR</v>
          </cell>
          <cell r="F289">
            <v>0</v>
          </cell>
          <cell r="L289">
            <v>0</v>
          </cell>
          <cell r="N289">
            <v>0</v>
          </cell>
        </row>
        <row r="290">
          <cell r="A290" t="str">
            <v>PAR $+CER</v>
          </cell>
          <cell r="D290">
            <v>0</v>
          </cell>
          <cell r="J290">
            <v>0</v>
          </cell>
          <cell r="N290">
            <v>0</v>
          </cell>
        </row>
        <row r="291">
          <cell r="A291" t="str">
            <v>PAR EUR</v>
          </cell>
          <cell r="D291">
            <v>0</v>
          </cell>
          <cell r="J291">
            <v>0</v>
          </cell>
          <cell r="N291">
            <v>0</v>
          </cell>
        </row>
        <row r="292">
          <cell r="A292" t="str">
            <v>PAR JPY</v>
          </cell>
          <cell r="D292">
            <v>0</v>
          </cell>
          <cell r="J292">
            <v>0</v>
          </cell>
          <cell r="N292">
            <v>0</v>
          </cell>
        </row>
        <row r="293">
          <cell r="A293" t="str">
            <v>PAR USD</v>
          </cell>
          <cell r="D293">
            <v>0</v>
          </cell>
          <cell r="J293">
            <v>0</v>
          </cell>
          <cell r="N293">
            <v>0</v>
          </cell>
        </row>
        <row r="294">
          <cell r="A294" t="str">
            <v>PARDM</v>
          </cell>
          <cell r="F294">
            <v>0</v>
          </cell>
          <cell r="L294">
            <v>0</v>
          </cell>
          <cell r="N294">
            <v>0</v>
          </cell>
        </row>
        <row r="295">
          <cell r="A295" t="str">
            <v>PR8</v>
          </cell>
          <cell r="B295">
            <v>5.071065188367788</v>
          </cell>
          <cell r="C295">
            <v>5.071065188367788</v>
          </cell>
          <cell r="D295">
            <v>5.071065188367788</v>
          </cell>
          <cell r="E295">
            <v>5.071065188367788</v>
          </cell>
          <cell r="F295">
            <v>5.071065188367788</v>
          </cell>
          <cell r="G295">
            <v>5.071065188367788</v>
          </cell>
          <cell r="H295">
            <v>5.071065188367788</v>
          </cell>
          <cell r="I295">
            <v>5.071065188367788</v>
          </cell>
          <cell r="J295">
            <v>5.071065188367788</v>
          </cell>
          <cell r="K295">
            <v>5.071065188367788</v>
          </cell>
          <cell r="L295">
            <v>5.071065188367788</v>
          </cell>
          <cell r="M295">
            <v>5.071065188367788</v>
          </cell>
          <cell r="N295">
            <v>60.85278226041347</v>
          </cell>
        </row>
        <row r="296">
          <cell r="A296" t="str">
            <v>PRE5</v>
          </cell>
          <cell r="B296">
            <v>27.497094224719831</v>
          </cell>
          <cell r="C296">
            <v>27.497094224719831</v>
          </cell>
          <cell r="D296">
            <v>27.497094224719831</v>
          </cell>
          <cell r="E296">
            <v>27.497094224719831</v>
          </cell>
          <cell r="F296">
            <v>27.497094224719831</v>
          </cell>
          <cell r="G296">
            <v>27.497094224719831</v>
          </cell>
          <cell r="H296">
            <v>27.497094224719831</v>
          </cell>
          <cell r="I296">
            <v>27.497094224719831</v>
          </cell>
          <cell r="J296">
            <v>27.497094224719831</v>
          </cell>
          <cell r="K296">
            <v>27.497094224719831</v>
          </cell>
          <cell r="L296">
            <v>27.497094224719831</v>
          </cell>
          <cell r="M296">
            <v>27.497094224719831</v>
          </cell>
          <cell r="N296">
            <v>329.96513069663797</v>
          </cell>
        </row>
        <row r="297">
          <cell r="A297" t="str">
            <v>PRE6</v>
          </cell>
          <cell r="B297">
            <v>0.20522351622249146</v>
          </cell>
          <cell r="C297">
            <v>0.20522351622249146</v>
          </cell>
          <cell r="D297">
            <v>0.20522351622249146</v>
          </cell>
          <cell r="E297">
            <v>0.20522351622249146</v>
          </cell>
          <cell r="F297">
            <v>0.20522351622249146</v>
          </cell>
          <cell r="G297">
            <v>0.20522351622249146</v>
          </cell>
          <cell r="H297">
            <v>0.20522351622249146</v>
          </cell>
          <cell r="I297">
            <v>0.20522351622249146</v>
          </cell>
          <cell r="J297">
            <v>0.20522351622249146</v>
          </cell>
          <cell r="K297">
            <v>0.20522351622249146</v>
          </cell>
          <cell r="L297">
            <v>0.20522351622249146</v>
          </cell>
          <cell r="M297">
            <v>0.20522351622249146</v>
          </cell>
          <cell r="N297">
            <v>2.4626821946698985</v>
          </cell>
        </row>
        <row r="298">
          <cell r="A298" t="str">
            <v>PRO3</v>
          </cell>
          <cell r="B298">
            <v>9.4933099226804124E-2</v>
          </cell>
          <cell r="C298">
            <v>9.4933099226804124E-2</v>
          </cell>
          <cell r="D298">
            <v>9.4933099226804124E-2</v>
          </cell>
          <cell r="E298">
            <v>9.4933099226804124E-2</v>
          </cell>
          <cell r="F298">
            <v>9.4933099226804124E-2</v>
          </cell>
          <cell r="G298">
            <v>9.4933099226804124E-2</v>
          </cell>
          <cell r="H298">
            <v>9.4933099226804124E-2</v>
          </cell>
          <cell r="I298">
            <v>9.4933099226804124E-2</v>
          </cell>
          <cell r="J298">
            <v>9.4933099226804124E-2</v>
          </cell>
          <cell r="K298">
            <v>9.4933099226804124E-2</v>
          </cell>
          <cell r="L298">
            <v>9.4933099226804124E-2</v>
          </cell>
          <cell r="M298">
            <v>9.4933099226804124E-2</v>
          </cell>
          <cell r="N298">
            <v>1.1391971907216496</v>
          </cell>
        </row>
        <row r="299">
          <cell r="A299" t="str">
            <v>PRO4</v>
          </cell>
          <cell r="B299">
            <v>3.7170958576939581</v>
          </cell>
          <cell r="C299">
            <v>3.7170958576939581</v>
          </cell>
          <cell r="D299">
            <v>3.7170958576939581</v>
          </cell>
          <cell r="E299">
            <v>3.7170958576939581</v>
          </cell>
          <cell r="F299">
            <v>3.7170958576939581</v>
          </cell>
          <cell r="G299">
            <v>3.7170958576939581</v>
          </cell>
          <cell r="H299">
            <v>3.7170958576939581</v>
          </cell>
          <cell r="I299">
            <v>3.7170958576939581</v>
          </cell>
          <cell r="J299">
            <v>3.7170958576939581</v>
          </cell>
          <cell r="K299">
            <v>3.7170958576939581</v>
          </cell>
          <cell r="L299">
            <v>3.7170958576939581</v>
          </cell>
          <cell r="M299">
            <v>3.7170958576939581</v>
          </cell>
          <cell r="N299">
            <v>44.605150292327494</v>
          </cell>
        </row>
        <row r="300">
          <cell r="A300" t="str">
            <v>PRO7</v>
          </cell>
          <cell r="B300">
            <v>14.939707811816874</v>
          </cell>
          <cell r="C300">
            <v>14.939707811816874</v>
          </cell>
          <cell r="D300">
            <v>14.939707811816874</v>
          </cell>
          <cell r="E300">
            <v>14.939707811816874</v>
          </cell>
          <cell r="F300">
            <v>14.939707811816874</v>
          </cell>
          <cell r="G300">
            <v>14.939707811816874</v>
          </cell>
          <cell r="H300">
            <v>14.939707811816874</v>
          </cell>
          <cell r="I300">
            <v>14.939707811816874</v>
          </cell>
          <cell r="J300">
            <v>14.939707811816874</v>
          </cell>
          <cell r="K300">
            <v>14.939707811816874</v>
          </cell>
          <cell r="L300">
            <v>14.939707811816874</v>
          </cell>
          <cell r="M300">
            <v>14.939707811816874</v>
          </cell>
          <cell r="N300">
            <v>179.27649374180248</v>
          </cell>
        </row>
        <row r="301">
          <cell r="A301" t="str">
            <v>PRO8</v>
          </cell>
          <cell r="B301">
            <v>1.1520043464459839E-2</v>
          </cell>
          <cell r="C301">
            <v>1.1520043464459839E-2</v>
          </cell>
          <cell r="D301">
            <v>1.1520043464459839E-2</v>
          </cell>
          <cell r="E301">
            <v>1.1520043464459839E-2</v>
          </cell>
          <cell r="F301">
            <v>1.1520043464459839E-2</v>
          </cell>
          <cell r="G301">
            <v>1.1520043464459839E-2</v>
          </cell>
          <cell r="H301">
            <v>1.1520043464459839E-2</v>
          </cell>
          <cell r="I301">
            <v>1.1520043464459839E-2</v>
          </cell>
          <cell r="J301">
            <v>1.1520043464459839E-2</v>
          </cell>
          <cell r="K301">
            <v>1.1520043464459839E-2</v>
          </cell>
          <cell r="L301">
            <v>1.1520043464459839E-2</v>
          </cell>
          <cell r="M301">
            <v>1.1520043464459839E-2</v>
          </cell>
          <cell r="N301">
            <v>0.13824052157351807</v>
          </cell>
        </row>
        <row r="302">
          <cell r="A302" t="str">
            <v>SABA/INTGM</v>
          </cell>
          <cell r="C302">
            <v>9.6827849999999993E-2</v>
          </cell>
          <cell r="F302">
            <v>4.4944379999999999E-2</v>
          </cell>
          <cell r="I302">
            <v>9.6827849999999993E-2</v>
          </cell>
          <cell r="L302">
            <v>4.49443E-2</v>
          </cell>
          <cell r="N302">
            <v>0.28354437999999998</v>
          </cell>
        </row>
        <row r="303">
          <cell r="A303" t="str">
            <v>WBC/RELEXT</v>
          </cell>
          <cell r="B303">
            <v>4.1223042505592836E-3</v>
          </cell>
          <cell r="C303">
            <v>2.0836129753914988E-3</v>
          </cell>
          <cell r="D303">
            <v>2.0942848620432511E-3</v>
          </cell>
          <cell r="E303">
            <v>2.4043139448173007E-3</v>
          </cell>
          <cell r="F303">
            <v>2.6127882177479494E-3</v>
          </cell>
          <cell r="G303">
            <v>2.9190357941834451E-3</v>
          </cell>
          <cell r="H303">
            <v>4.1018366890380308E-3</v>
          </cell>
          <cell r="I303">
            <v>2.0563460104399698E-3</v>
          </cell>
          <cell r="J303">
            <v>2.3601193139448171E-3</v>
          </cell>
          <cell r="K303">
            <v>2.5646286353467563E-3</v>
          </cell>
          <cell r="L303">
            <v>2.8644563758389264E-3</v>
          </cell>
          <cell r="M303">
            <v>4.0765525727069346E-3</v>
          </cell>
          <cell r="N303">
            <v>3.4260279642058161E-2</v>
          </cell>
        </row>
        <row r="304">
          <cell r="A304" t="str">
            <v>WEST/CONEA</v>
          </cell>
          <cell r="B304">
            <v>0</v>
          </cell>
          <cell r="D304">
            <v>5.2250177542480341</v>
          </cell>
          <cell r="H304">
            <v>0</v>
          </cell>
          <cell r="J304">
            <v>5.2250176908445347</v>
          </cell>
          <cell r="N304">
            <v>10.450035445092569</v>
          </cell>
        </row>
        <row r="305">
          <cell r="A305" t="str">
            <v>Total general</v>
          </cell>
          <cell r="B305">
            <v>215.98433290437839</v>
          </cell>
          <cell r="C305">
            <v>379.56423837416844</v>
          </cell>
          <cell r="D305">
            <v>307.47723338910885</v>
          </cell>
          <cell r="E305">
            <v>930.5400995564853</v>
          </cell>
          <cell r="F305">
            <v>903.93126517642622</v>
          </cell>
          <cell r="G305">
            <v>2101.0764897752797</v>
          </cell>
          <cell r="H305">
            <v>243.17527315669227</v>
          </cell>
          <cell r="I305">
            <v>2440.1834650021929</v>
          </cell>
          <cell r="J305">
            <v>307.18354081111096</v>
          </cell>
          <cell r="K305">
            <v>738.63219253072305</v>
          </cell>
          <cell r="L305">
            <v>258.70771084750749</v>
          </cell>
          <cell r="M305">
            <v>1184.7916724395416</v>
          </cell>
          <cell r="N305">
            <v>10011.247513963614</v>
          </cell>
        </row>
      </sheetData>
      <sheetData sheetId="7" refreshError="1"/>
      <sheetData sheetId="8" refreshError="1">
        <row r="5">
          <cell r="A5" t="str">
            <v>DNCI</v>
          </cell>
          <cell r="B5">
            <v>1</v>
          </cell>
          <cell r="C5">
            <v>2</v>
          </cell>
          <cell r="D5">
            <v>3</v>
          </cell>
          <cell r="E5">
            <v>4</v>
          </cell>
          <cell r="F5">
            <v>5</v>
          </cell>
          <cell r="G5">
            <v>6</v>
          </cell>
          <cell r="H5">
            <v>7</v>
          </cell>
          <cell r="I5">
            <v>8</v>
          </cell>
          <cell r="J5">
            <v>9</v>
          </cell>
          <cell r="K5">
            <v>10</v>
          </cell>
          <cell r="L5">
            <v>11</v>
          </cell>
          <cell r="M5">
            <v>12</v>
          </cell>
          <cell r="N5">
            <v>2010</v>
          </cell>
        </row>
        <row r="6">
          <cell r="A6">
            <v>1</v>
          </cell>
          <cell r="B6">
            <v>2</v>
          </cell>
          <cell r="C6">
            <v>3</v>
          </cell>
          <cell r="D6">
            <v>4</v>
          </cell>
          <cell r="E6">
            <v>5</v>
          </cell>
          <cell r="F6">
            <v>6</v>
          </cell>
          <cell r="G6">
            <v>7</v>
          </cell>
          <cell r="H6">
            <v>8</v>
          </cell>
          <cell r="I6">
            <v>9</v>
          </cell>
          <cell r="J6">
            <v>10</v>
          </cell>
          <cell r="K6">
            <v>11</v>
          </cell>
          <cell r="L6">
            <v>12</v>
          </cell>
          <cell r="M6">
            <v>13</v>
          </cell>
          <cell r="N6">
            <v>14</v>
          </cell>
        </row>
        <row r="7">
          <cell r="A7">
            <v>0</v>
          </cell>
          <cell r="D7">
            <v>0</v>
          </cell>
          <cell r="J7">
            <v>0</v>
          </cell>
          <cell r="N7">
            <v>0</v>
          </cell>
        </row>
        <row r="8">
          <cell r="A8" t="str">
            <v>AVAL 1/2005</v>
          </cell>
          <cell r="F8">
            <v>9.5522714099999995</v>
          </cell>
          <cell r="L8">
            <v>9.5522714099999995</v>
          </cell>
          <cell r="N8">
            <v>19.104542819999999</v>
          </cell>
        </row>
        <row r="9">
          <cell r="A9" t="str">
            <v>BD11-UCP</v>
          </cell>
          <cell r="B9">
            <v>31.516009686772943</v>
          </cell>
          <cell r="C9">
            <v>31.516009686772943</v>
          </cell>
          <cell r="D9">
            <v>31.516009686772943</v>
          </cell>
          <cell r="E9">
            <v>31.516009686772943</v>
          </cell>
          <cell r="F9">
            <v>31.516009686772943</v>
          </cell>
          <cell r="G9">
            <v>31.516009686772943</v>
          </cell>
          <cell r="H9">
            <v>31.516009686772943</v>
          </cell>
          <cell r="I9">
            <v>31.516009686772943</v>
          </cell>
          <cell r="J9">
            <v>31.516009686772943</v>
          </cell>
          <cell r="K9">
            <v>31.516009686772943</v>
          </cell>
          <cell r="L9">
            <v>31.516009686772943</v>
          </cell>
          <cell r="M9">
            <v>31.516009686772943</v>
          </cell>
          <cell r="N9">
            <v>378.19211624127524</v>
          </cell>
        </row>
        <row r="10">
          <cell r="A10" t="str">
            <v>BD12-I u$s</v>
          </cell>
          <cell r="C10">
            <v>0</v>
          </cell>
          <cell r="I10">
            <v>2028.7653298299999</v>
          </cell>
          <cell r="N10">
            <v>2028.7653298299999</v>
          </cell>
        </row>
        <row r="11">
          <cell r="A11" t="str">
            <v>BD13-u$s</v>
          </cell>
          <cell r="E11">
            <v>245.354375</v>
          </cell>
          <cell r="K11">
            <v>0</v>
          </cell>
          <cell r="N11">
            <v>245.354375</v>
          </cell>
        </row>
        <row r="12">
          <cell r="A12" t="str">
            <v>BERL/YACYRETA</v>
          </cell>
          <cell r="C12">
            <v>0.6140852269845295</v>
          </cell>
          <cell r="I12">
            <v>0.61408507481612984</v>
          </cell>
          <cell r="N12">
            <v>1.2281703018006593</v>
          </cell>
        </row>
        <row r="13">
          <cell r="A13" t="str">
            <v>BG05/17</v>
          </cell>
          <cell r="B13">
            <v>0</v>
          </cell>
          <cell r="H13">
            <v>0</v>
          </cell>
          <cell r="N13">
            <v>0</v>
          </cell>
        </row>
        <row r="14">
          <cell r="A14" t="str">
            <v>BG06/27</v>
          </cell>
          <cell r="D14">
            <v>0</v>
          </cell>
          <cell r="J14">
            <v>0</v>
          </cell>
          <cell r="N14">
            <v>0</v>
          </cell>
        </row>
        <row r="15">
          <cell r="A15" t="str">
            <v>BG08/19</v>
          </cell>
          <cell r="C15">
            <v>0</v>
          </cell>
          <cell r="I15">
            <v>0</v>
          </cell>
          <cell r="N15">
            <v>0</v>
          </cell>
        </row>
        <row r="16">
          <cell r="A16" t="str">
            <v>BG10/20</v>
          </cell>
          <cell r="C16">
            <v>0</v>
          </cell>
          <cell r="I16">
            <v>0</v>
          </cell>
          <cell r="N16">
            <v>0</v>
          </cell>
        </row>
        <row r="17">
          <cell r="A17" t="str">
            <v>BG11/10</v>
          </cell>
          <cell r="D17">
            <v>200.99799901</v>
          </cell>
          <cell r="N17">
            <v>200.99799901</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D50">
            <v>0.10913594</v>
          </cell>
          <cell r="J50">
            <v>0.10913594</v>
          </cell>
          <cell r="N50">
            <v>0.21827188</v>
          </cell>
        </row>
        <row r="51">
          <cell r="A51" t="str">
            <v>BID 1464</v>
          </cell>
          <cell r="F51">
            <v>0.13333333300000003</v>
          </cell>
          <cell r="L51">
            <v>0.13333333300000003</v>
          </cell>
          <cell r="N51">
            <v>0.26666666600000005</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8.0000000000000002E-3</v>
          </cell>
          <cell r="N55">
            <v>8.0000000000000002E-3</v>
          </cell>
        </row>
        <row r="56">
          <cell r="A56" t="str">
            <v>BID 1606</v>
          </cell>
          <cell r="G56">
            <v>5</v>
          </cell>
          <cell r="M56">
            <v>5</v>
          </cell>
          <cell r="N56">
            <v>10</v>
          </cell>
        </row>
        <row r="57">
          <cell r="A57" t="str">
            <v>BID 1640</v>
          </cell>
          <cell r="C57">
            <v>0</v>
          </cell>
          <cell r="I57">
            <v>0</v>
          </cell>
          <cell r="N57">
            <v>0</v>
          </cell>
        </row>
        <row r="58">
          <cell r="A58" t="str">
            <v>BID 1648</v>
          </cell>
          <cell r="C58">
            <v>0</v>
          </cell>
          <cell r="I58">
            <v>0</v>
          </cell>
          <cell r="N58">
            <v>0</v>
          </cell>
        </row>
        <row r="59">
          <cell r="A59" t="str">
            <v>BID 1669</v>
          </cell>
          <cell r="D59">
            <v>1.59090909</v>
          </cell>
          <cell r="J59">
            <v>1.59090909</v>
          </cell>
          <cell r="N59">
            <v>3.1818181800000001</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9.1394014744735905</v>
          </cell>
          <cell r="N69">
            <v>9.1394014744735905</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733</v>
          </cell>
          <cell r="G77">
            <v>12.189121008507977</v>
          </cell>
          <cell r="M77">
            <v>12.189121008507977</v>
          </cell>
          <cell r="N77">
            <v>24.378242017015953</v>
          </cell>
        </row>
        <row r="78">
          <cell r="A78" t="str">
            <v>BID 734</v>
          </cell>
          <cell r="G78">
            <v>14.171564800577604</v>
          </cell>
          <cell r="M78">
            <v>14.171564800577604</v>
          </cell>
          <cell r="N78">
            <v>28.343129601155209</v>
          </cell>
        </row>
        <row r="79">
          <cell r="A79" t="str">
            <v>BID 740</v>
          </cell>
          <cell r="B79">
            <v>0.77468700912989041</v>
          </cell>
          <cell r="H79">
            <v>0.77468700912989041</v>
          </cell>
          <cell r="N79">
            <v>1.5493740182597808</v>
          </cell>
        </row>
        <row r="80">
          <cell r="A80" t="str">
            <v>BID 760</v>
          </cell>
          <cell r="B80">
            <v>4.6298593297660897</v>
          </cell>
          <cell r="H80">
            <v>4.6298593297660897</v>
          </cell>
          <cell r="N80">
            <v>9.2597186595321794</v>
          </cell>
        </row>
        <row r="81">
          <cell r="A81" t="str">
            <v>BID 768</v>
          </cell>
          <cell r="D81">
            <v>0.18026762619099293</v>
          </cell>
          <cell r="J81">
            <v>0.18026762619099293</v>
          </cell>
          <cell r="N81">
            <v>0.36053525238198586</v>
          </cell>
        </row>
        <row r="82">
          <cell r="A82" t="str">
            <v>BID 795</v>
          </cell>
          <cell r="D82">
            <v>13.01032527735781</v>
          </cell>
          <cell r="J82">
            <v>13.01032527735781</v>
          </cell>
          <cell r="N82">
            <v>26.020650554715619</v>
          </cell>
        </row>
        <row r="83">
          <cell r="A83" t="str">
            <v>BID 797</v>
          </cell>
          <cell r="D83">
            <v>6.8472577171047897</v>
          </cell>
          <cell r="J83">
            <v>6.8472577171047897</v>
          </cell>
          <cell r="N83">
            <v>13.694515434209579</v>
          </cell>
        </row>
        <row r="84">
          <cell r="A84" t="str">
            <v>BID 802</v>
          </cell>
          <cell r="D84">
            <v>3.2685349680463642</v>
          </cell>
          <cell r="J84">
            <v>3.2685349680463642</v>
          </cell>
          <cell r="N84">
            <v>6.5370699360927285</v>
          </cell>
        </row>
        <row r="85">
          <cell r="A85" t="str">
            <v>BID 816</v>
          </cell>
          <cell r="G85">
            <v>4.2490547579764302</v>
          </cell>
          <cell r="M85">
            <v>4.2490547579764302</v>
          </cell>
          <cell r="N85">
            <v>8.4981095159528603</v>
          </cell>
        </row>
        <row r="86">
          <cell r="A86" t="str">
            <v>BID 826</v>
          </cell>
          <cell r="B86">
            <v>1.9395782083504434</v>
          </cell>
          <cell r="H86">
            <v>1.9395782083504434</v>
          </cell>
          <cell r="N86">
            <v>3.8791564167008867</v>
          </cell>
        </row>
        <row r="87">
          <cell r="A87" t="str">
            <v>BID 830</v>
          </cell>
          <cell r="G87">
            <v>6.0434495559200032</v>
          </cell>
          <cell r="M87">
            <v>6.0434495559200032</v>
          </cell>
          <cell r="N87">
            <v>12.086899111840006</v>
          </cell>
        </row>
        <row r="88">
          <cell r="A88" t="str">
            <v>BID 845</v>
          </cell>
          <cell r="E88">
            <v>13.064669210892399</v>
          </cell>
          <cell r="K88">
            <v>13.064669210892399</v>
          </cell>
          <cell r="N88">
            <v>26.129338421784798</v>
          </cell>
        </row>
        <row r="89">
          <cell r="A89" t="str">
            <v>BID 855</v>
          </cell>
          <cell r="C89">
            <v>0.84320547999999995</v>
          </cell>
          <cell r="I89">
            <v>0.84320547999999995</v>
          </cell>
          <cell r="N89">
            <v>1.6864109599999999</v>
          </cell>
        </row>
        <row r="90">
          <cell r="A90" t="str">
            <v>BID 857</v>
          </cell>
          <cell r="G90">
            <v>7.7743558586507291</v>
          </cell>
          <cell r="M90">
            <v>8.190274565545705</v>
          </cell>
          <cell r="N90">
            <v>15.964630424196434</v>
          </cell>
        </row>
        <row r="91">
          <cell r="A91" t="str">
            <v>BID 863</v>
          </cell>
          <cell r="E91">
            <v>2.1218089999999998E-2</v>
          </cell>
          <cell r="K91">
            <v>2.1218089999999998E-2</v>
          </cell>
          <cell r="N91">
            <v>4.2436179999999997E-2</v>
          </cell>
        </row>
        <row r="92">
          <cell r="A92" t="str">
            <v>BID 865</v>
          </cell>
          <cell r="G92">
            <v>36.642372262914982</v>
          </cell>
          <cell r="N92">
            <v>36.642372262914982</v>
          </cell>
        </row>
        <row r="93">
          <cell r="A93" t="str">
            <v>BID 867</v>
          </cell>
          <cell r="E93">
            <v>0.47034197999999999</v>
          </cell>
          <cell r="K93">
            <v>0.47034197999999999</v>
          </cell>
          <cell r="N93">
            <v>0.94068395999999999</v>
          </cell>
        </row>
        <row r="94">
          <cell r="A94" t="str">
            <v>BID 871</v>
          </cell>
          <cell r="G94">
            <v>13.219896039832236</v>
          </cell>
          <cell r="M94">
            <v>13.219896039832236</v>
          </cell>
          <cell r="N94">
            <v>26.439792079664471</v>
          </cell>
        </row>
        <row r="95">
          <cell r="A95" t="str">
            <v>BID 899</v>
          </cell>
          <cell r="D95">
            <v>5.3962031835966302</v>
          </cell>
          <cell r="G95">
            <v>4.2407410000000006E-2</v>
          </cell>
          <cell r="J95">
            <v>5.3962031835966302</v>
          </cell>
          <cell r="M95">
            <v>4.2407410000000006E-2</v>
          </cell>
          <cell r="N95">
            <v>10.87722118719326</v>
          </cell>
        </row>
        <row r="96">
          <cell r="A96" t="str">
            <v>BID 907</v>
          </cell>
          <cell r="D96">
            <v>0.64739437</v>
          </cell>
          <cell r="J96">
            <v>0.64739437</v>
          </cell>
          <cell r="N96">
            <v>1.29478874</v>
          </cell>
        </row>
        <row r="97">
          <cell r="A97" t="str">
            <v>BID 925</v>
          </cell>
          <cell r="G97">
            <v>0.47286607000000003</v>
          </cell>
          <cell r="M97">
            <v>0.47286607000000003</v>
          </cell>
          <cell r="N97">
            <v>0.94573214000000005</v>
          </cell>
        </row>
        <row r="98">
          <cell r="A98" t="str">
            <v>BID 925/OC</v>
          </cell>
          <cell r="D98">
            <v>0.60041202000000005</v>
          </cell>
          <cell r="J98">
            <v>0.60041202000000005</v>
          </cell>
          <cell r="N98">
            <v>1.2008240400000001</v>
          </cell>
        </row>
        <row r="99">
          <cell r="A99" t="str">
            <v>BID 932</v>
          </cell>
          <cell r="G99">
            <v>0.9375</v>
          </cell>
          <cell r="M99">
            <v>0.9375</v>
          </cell>
          <cell r="N99">
            <v>1.875</v>
          </cell>
        </row>
        <row r="100">
          <cell r="A100" t="str">
            <v>BID 940</v>
          </cell>
          <cell r="C100">
            <v>2.8743818010000002</v>
          </cell>
          <cell r="I100">
            <v>2.8743818010000002</v>
          </cell>
          <cell r="N100">
            <v>5.7487636020000004</v>
          </cell>
        </row>
        <row r="101">
          <cell r="A101" t="str">
            <v>BID 961</v>
          </cell>
          <cell r="G101">
            <v>15.962</v>
          </cell>
          <cell r="M101">
            <v>15.962</v>
          </cell>
          <cell r="N101">
            <v>31.923999999999999</v>
          </cell>
        </row>
        <row r="102">
          <cell r="A102" t="str">
            <v>BID 962</v>
          </cell>
          <cell r="C102">
            <v>1.8667207849999998</v>
          </cell>
          <cell r="I102">
            <v>1.8667207849999998</v>
          </cell>
          <cell r="N102">
            <v>3.7334415699999997</v>
          </cell>
        </row>
        <row r="103">
          <cell r="A103" t="str">
            <v>BID 979</v>
          </cell>
          <cell r="C103">
            <v>11.957081070000001</v>
          </cell>
          <cell r="I103">
            <v>11.957081070000001</v>
          </cell>
          <cell r="N103">
            <v>23.914162140000002</v>
          </cell>
        </row>
        <row r="104">
          <cell r="A104" t="str">
            <v>BID 989</v>
          </cell>
          <cell r="D104">
            <v>0.84563053200000005</v>
          </cell>
          <cell r="J104">
            <v>0.84563053200000005</v>
          </cell>
          <cell r="N104">
            <v>1.6912610640000001</v>
          </cell>
        </row>
        <row r="105">
          <cell r="A105" t="str">
            <v>BID 996</v>
          </cell>
          <cell r="D105">
            <v>0.45856140999999995</v>
          </cell>
          <cell r="J105">
            <v>0.45856140999999995</v>
          </cell>
          <cell r="N105">
            <v>0.91712281999999989</v>
          </cell>
        </row>
        <row r="106">
          <cell r="A106" t="str">
            <v>BID CBA</v>
          </cell>
          <cell r="F106">
            <v>3.4901053700000002</v>
          </cell>
          <cell r="L106">
            <v>3.4901053700000002</v>
          </cell>
          <cell r="N106">
            <v>6.9802107400000004</v>
          </cell>
        </row>
        <row r="107">
          <cell r="A107" t="str">
            <v>BIRF 302</v>
          </cell>
          <cell r="G107">
            <v>0.19843764999999999</v>
          </cell>
          <cell r="N107">
            <v>0.19843764999999999</v>
          </cell>
        </row>
        <row r="108">
          <cell r="A108" t="str">
            <v>BIRF 343</v>
          </cell>
          <cell r="B108">
            <v>0.16968696999999999</v>
          </cell>
          <cell r="N108">
            <v>0.16968696999999999</v>
          </cell>
        </row>
        <row r="109">
          <cell r="A109" t="str">
            <v>BIRF 3556</v>
          </cell>
          <cell r="B109">
            <v>17.68</v>
          </cell>
          <cell r="N109">
            <v>17.68</v>
          </cell>
        </row>
        <row r="110">
          <cell r="A110" t="str">
            <v>BIRF 3836</v>
          </cell>
          <cell r="D110">
            <v>15</v>
          </cell>
          <cell r="N110">
            <v>15</v>
          </cell>
        </row>
        <row r="111">
          <cell r="A111" t="str">
            <v>BIRF 3860</v>
          </cell>
          <cell r="F111">
            <v>9.7569897099999991</v>
          </cell>
          <cell r="N111">
            <v>9.7569897099999991</v>
          </cell>
        </row>
        <row r="112">
          <cell r="A112" t="str">
            <v>BIRF 3877</v>
          </cell>
          <cell r="E112">
            <v>11.00274608</v>
          </cell>
          <cell r="N112">
            <v>11.00274608</v>
          </cell>
        </row>
        <row r="113">
          <cell r="A113" t="str">
            <v>BIRF 3878</v>
          </cell>
          <cell r="C113">
            <v>25</v>
          </cell>
          <cell r="I113">
            <v>25</v>
          </cell>
          <cell r="N113">
            <v>50</v>
          </cell>
        </row>
        <row r="114">
          <cell r="A114" t="str">
            <v>BIRF 3921</v>
          </cell>
          <cell r="E114">
            <v>6.4135</v>
          </cell>
          <cell r="K114">
            <v>6.4156897400000004</v>
          </cell>
          <cell r="N114">
            <v>12.82918974</v>
          </cell>
        </row>
        <row r="115">
          <cell r="A115" t="str">
            <v>BIRF 3926</v>
          </cell>
          <cell r="C115">
            <v>9.2222222200000008</v>
          </cell>
          <cell r="I115">
            <v>9.2222222200000008</v>
          </cell>
          <cell r="N115">
            <v>18.444444440000002</v>
          </cell>
        </row>
        <row r="116">
          <cell r="A116" t="str">
            <v>BIRF 3927</v>
          </cell>
          <cell r="E116">
            <v>1.3862619600000001</v>
          </cell>
          <cell r="K116">
            <v>1.3716345699999999</v>
          </cell>
          <cell r="N116">
            <v>2.75789653</v>
          </cell>
        </row>
        <row r="117">
          <cell r="A117" t="str">
            <v>BIRF 3931</v>
          </cell>
          <cell r="D117">
            <v>3.7231199999999998</v>
          </cell>
          <cell r="J117">
            <v>3.7268513200000002</v>
          </cell>
          <cell r="N117">
            <v>7.4499713199999995</v>
          </cell>
        </row>
        <row r="118">
          <cell r="A118" t="str">
            <v>BIRF 3948</v>
          </cell>
          <cell r="D118">
            <v>0.50370000000000004</v>
          </cell>
          <cell r="J118">
            <v>0.50416183999999997</v>
          </cell>
          <cell r="N118">
            <v>1.0078618399999999</v>
          </cell>
        </row>
        <row r="119">
          <cell r="A119" t="str">
            <v>BIRF 3957</v>
          </cell>
          <cell r="C119">
            <v>1.3919320399999999</v>
          </cell>
          <cell r="I119">
            <v>0.54638030999999998</v>
          </cell>
          <cell r="N119">
            <v>1.9383123499999999</v>
          </cell>
        </row>
        <row r="120">
          <cell r="A120" t="str">
            <v>BIRF 3958</v>
          </cell>
          <cell r="C120">
            <v>0.50390143799999998</v>
          </cell>
          <cell r="I120">
            <v>0.50390143799999998</v>
          </cell>
          <cell r="N120">
            <v>1.007802876</v>
          </cell>
        </row>
        <row r="121">
          <cell r="A121" t="str">
            <v>BIRF 3960</v>
          </cell>
          <cell r="E121">
            <v>1.1284000000000001</v>
          </cell>
          <cell r="K121">
            <v>1.1289533999999999</v>
          </cell>
          <cell r="N121">
            <v>2.2573534</v>
          </cell>
        </row>
        <row r="122">
          <cell r="A122" t="str">
            <v>BIRF 3971</v>
          </cell>
          <cell r="F122">
            <v>4.6810999999999998</v>
          </cell>
          <cell r="L122">
            <v>4.6819974599999998</v>
          </cell>
          <cell r="N122">
            <v>9.3630974599999988</v>
          </cell>
        </row>
        <row r="123">
          <cell r="A123" t="str">
            <v>BIRF 4003</v>
          </cell>
          <cell r="B123">
            <v>5</v>
          </cell>
          <cell r="H123">
            <v>5</v>
          </cell>
          <cell r="N123">
            <v>10</v>
          </cell>
        </row>
        <row r="124">
          <cell r="A124" t="str">
            <v>BIRF 4004</v>
          </cell>
          <cell r="B124">
            <v>1.20150504</v>
          </cell>
          <cell r="H124">
            <v>1.20150504</v>
          </cell>
          <cell r="N124">
            <v>2.40301008</v>
          </cell>
        </row>
        <row r="125">
          <cell r="A125" t="str">
            <v>BIRF 4085</v>
          </cell>
          <cell r="E125">
            <v>0.397137132</v>
          </cell>
          <cell r="K125">
            <v>0.397137132</v>
          </cell>
          <cell r="N125">
            <v>0.79427426400000001</v>
          </cell>
        </row>
        <row r="126">
          <cell r="A126" t="str">
            <v>BIRF 4093</v>
          </cell>
          <cell r="D126">
            <v>15</v>
          </cell>
          <cell r="J126">
            <v>15</v>
          </cell>
          <cell r="N126">
            <v>30</v>
          </cell>
        </row>
        <row r="127">
          <cell r="A127" t="str">
            <v>BIRF 4116</v>
          </cell>
          <cell r="C127">
            <v>15</v>
          </cell>
          <cell r="I127">
            <v>15</v>
          </cell>
          <cell r="N127">
            <v>30</v>
          </cell>
        </row>
        <row r="128">
          <cell r="A128" t="str">
            <v>BIRF 4117</v>
          </cell>
          <cell r="C128">
            <v>9.6813540490000012</v>
          </cell>
          <cell r="I128">
            <v>9.6813540490000012</v>
          </cell>
          <cell r="N128">
            <v>19.362708098000002</v>
          </cell>
        </row>
        <row r="129">
          <cell r="A129" t="str">
            <v>BIRF 4131</v>
          </cell>
          <cell r="E129">
            <v>1</v>
          </cell>
          <cell r="K129">
            <v>1</v>
          </cell>
          <cell r="N129">
            <v>2</v>
          </cell>
        </row>
        <row r="130">
          <cell r="A130" t="str">
            <v>BIRF 4150</v>
          </cell>
          <cell r="D130">
            <v>4.8123808830000003</v>
          </cell>
          <cell r="J130">
            <v>4.8123808830000003</v>
          </cell>
          <cell r="N130">
            <v>9.6247617660000007</v>
          </cell>
        </row>
        <row r="131">
          <cell r="A131" t="str">
            <v>BIRF 4163</v>
          </cell>
          <cell r="G131">
            <v>8.1042101019999997</v>
          </cell>
          <cell r="M131">
            <v>8.1042101019999997</v>
          </cell>
          <cell r="N131">
            <v>16.208420203999999</v>
          </cell>
        </row>
        <row r="132">
          <cell r="A132" t="str">
            <v>BIRF 4164</v>
          </cell>
          <cell r="B132">
            <v>5</v>
          </cell>
          <cell r="H132">
            <v>5</v>
          </cell>
          <cell r="N132">
            <v>10</v>
          </cell>
        </row>
        <row r="133">
          <cell r="A133" t="str">
            <v>BIRF 4168</v>
          </cell>
          <cell r="G133">
            <v>0.74906126000000006</v>
          </cell>
          <cell r="M133">
            <v>0.74906126000000006</v>
          </cell>
          <cell r="N133">
            <v>1.4981225200000001</v>
          </cell>
        </row>
        <row r="134">
          <cell r="A134" t="str">
            <v>BIRF 4195</v>
          </cell>
          <cell r="D134">
            <v>9.9977800000000006</v>
          </cell>
          <cell r="J134">
            <v>9.9977800000000006</v>
          </cell>
          <cell r="N134">
            <v>19.995560000000001</v>
          </cell>
        </row>
        <row r="135">
          <cell r="A135" t="str">
            <v>BIRF 421</v>
          </cell>
          <cell r="D135">
            <v>7.8998523000000001E-2</v>
          </cell>
          <cell r="J135">
            <v>7.8998523000000001E-2</v>
          </cell>
          <cell r="N135">
            <v>0.157997046</v>
          </cell>
        </row>
        <row r="136">
          <cell r="A136" t="str">
            <v>BIRF 4212</v>
          </cell>
          <cell r="D136">
            <v>3.5251438990000001</v>
          </cell>
          <cell r="J136">
            <v>3.5251438990000001</v>
          </cell>
          <cell r="N136">
            <v>7.0502877980000003</v>
          </cell>
        </row>
        <row r="137">
          <cell r="A137" t="str">
            <v>BIRF 4218</v>
          </cell>
          <cell r="F137">
            <v>2.4998999999999998</v>
          </cell>
          <cell r="L137">
            <v>2.4998999999999998</v>
          </cell>
          <cell r="N137">
            <v>4.9997999999999996</v>
          </cell>
        </row>
        <row r="138">
          <cell r="A138" t="str">
            <v>BIRF 4219</v>
          </cell>
          <cell r="F138">
            <v>3.75</v>
          </cell>
          <cell r="L138">
            <v>3.75</v>
          </cell>
          <cell r="N138">
            <v>7.5</v>
          </cell>
        </row>
        <row r="139">
          <cell r="A139" t="str">
            <v>BIRF 4220</v>
          </cell>
          <cell r="F139">
            <v>1.7499</v>
          </cell>
          <cell r="L139">
            <v>1.7499</v>
          </cell>
          <cell r="N139">
            <v>3.4998</v>
          </cell>
        </row>
        <row r="140">
          <cell r="A140" t="str">
            <v>BIRF 4221</v>
          </cell>
          <cell r="F140">
            <v>5</v>
          </cell>
          <cell r="L140">
            <v>5</v>
          </cell>
          <cell r="N140">
            <v>10</v>
          </cell>
        </row>
        <row r="141">
          <cell r="A141" t="str">
            <v>BIRF 4273</v>
          </cell>
          <cell r="C141">
            <v>1.8156000000000001</v>
          </cell>
          <cell r="I141">
            <v>1.8156000000000001</v>
          </cell>
          <cell r="N141">
            <v>3.6312000000000002</v>
          </cell>
        </row>
        <row r="142">
          <cell r="A142" t="str">
            <v>BIRF 4281</v>
          </cell>
          <cell r="E142">
            <v>0.29851</v>
          </cell>
          <cell r="K142">
            <v>0.29851</v>
          </cell>
          <cell r="N142">
            <v>0.59702</v>
          </cell>
        </row>
        <row r="143">
          <cell r="A143" t="str">
            <v>BIRF 4282</v>
          </cell>
          <cell r="D143">
            <v>1.3681000000000001</v>
          </cell>
          <cell r="J143">
            <v>1.3681000000000001</v>
          </cell>
          <cell r="N143">
            <v>2.7362000000000002</v>
          </cell>
        </row>
        <row r="144">
          <cell r="A144" t="str">
            <v>BIRF 4295</v>
          </cell>
          <cell r="F144">
            <v>22.408073509000001</v>
          </cell>
          <cell r="L144">
            <v>22.408073509000001</v>
          </cell>
          <cell r="N144">
            <v>44.816147018000002</v>
          </cell>
        </row>
        <row r="145">
          <cell r="A145" t="str">
            <v>BIRF 4313</v>
          </cell>
          <cell r="F145">
            <v>5.9256000000000002</v>
          </cell>
          <cell r="L145">
            <v>5.9256000000000002</v>
          </cell>
          <cell r="N145">
            <v>11.8512</v>
          </cell>
        </row>
        <row r="146">
          <cell r="A146" t="str">
            <v>BIRF 4314</v>
          </cell>
          <cell r="F146">
            <v>0.17299999999999999</v>
          </cell>
          <cell r="L146">
            <v>0.17299999999999999</v>
          </cell>
          <cell r="N146">
            <v>0.34599999999999997</v>
          </cell>
        </row>
        <row r="147">
          <cell r="A147" t="str">
            <v>BIRF 4366</v>
          </cell>
          <cell r="C147">
            <v>14.2</v>
          </cell>
          <cell r="I147">
            <v>14.2</v>
          </cell>
          <cell r="N147">
            <v>28.4</v>
          </cell>
        </row>
        <row r="148">
          <cell r="A148" t="str">
            <v>BIRF 4398</v>
          </cell>
          <cell r="E148">
            <v>4.1646999999999998</v>
          </cell>
          <cell r="K148">
            <v>4.2830000000000004</v>
          </cell>
          <cell r="N148">
            <v>8.4477000000000011</v>
          </cell>
        </row>
        <row r="149">
          <cell r="A149" t="str">
            <v>BIRF 4423</v>
          </cell>
          <cell r="D149">
            <v>0.76797614099999989</v>
          </cell>
          <cell r="J149">
            <v>0.76797614099999989</v>
          </cell>
          <cell r="N149">
            <v>1.5359522819999998</v>
          </cell>
        </row>
        <row r="150">
          <cell r="A150" t="str">
            <v>BIRF 4454</v>
          </cell>
          <cell r="C150">
            <v>0.104156095</v>
          </cell>
          <cell r="I150">
            <v>0.104156095</v>
          </cell>
          <cell r="N150">
            <v>0.20831219000000001</v>
          </cell>
        </row>
        <row r="151">
          <cell r="A151" t="str">
            <v>BIRF 4459</v>
          </cell>
          <cell r="E151">
            <v>0.5</v>
          </cell>
          <cell r="K151">
            <v>0.5</v>
          </cell>
          <cell r="N151">
            <v>1</v>
          </cell>
        </row>
        <row r="152">
          <cell r="A152" t="str">
            <v>BIRF 4472</v>
          </cell>
          <cell r="G152">
            <v>2.15E-3</v>
          </cell>
          <cell r="M152">
            <v>2.2000000000000001E-3</v>
          </cell>
          <cell r="N152">
            <v>4.3499999999999997E-3</v>
          </cell>
        </row>
        <row r="153">
          <cell r="A153" t="str">
            <v>BIRF 4484</v>
          </cell>
          <cell r="B153">
            <v>0.74601917600000001</v>
          </cell>
          <cell r="H153">
            <v>0.74601917600000001</v>
          </cell>
          <cell r="N153">
            <v>1.492038352</v>
          </cell>
        </row>
        <row r="154">
          <cell r="A154" t="str">
            <v>BIRF 4516</v>
          </cell>
          <cell r="C154">
            <v>2.625</v>
          </cell>
          <cell r="I154">
            <v>2.625</v>
          </cell>
          <cell r="N154">
            <v>5.25</v>
          </cell>
        </row>
        <row r="155">
          <cell r="A155" t="str">
            <v>BIRF 4578</v>
          </cell>
          <cell r="E155">
            <v>2.2210000000000001</v>
          </cell>
          <cell r="K155">
            <v>2.2210000000000001</v>
          </cell>
          <cell r="N155">
            <v>4.4420000000000002</v>
          </cell>
        </row>
        <row r="156">
          <cell r="A156" t="str">
            <v>BIRF 4580</v>
          </cell>
          <cell r="G156">
            <v>0.23326956299999999</v>
          </cell>
          <cell r="M156">
            <v>0.23326956299999999</v>
          </cell>
          <cell r="N156">
            <v>0.46653912599999997</v>
          </cell>
        </row>
        <row r="157">
          <cell r="A157" t="str">
            <v>BIRF 4585</v>
          </cell>
          <cell r="E157">
            <v>11.399900000000001</v>
          </cell>
          <cell r="K157">
            <v>11.399900000000001</v>
          </cell>
          <cell r="N157">
            <v>22.799800000000001</v>
          </cell>
        </row>
        <row r="158">
          <cell r="A158" t="str">
            <v>BIRF 4586</v>
          </cell>
          <cell r="E158">
            <v>2.4466602499999999</v>
          </cell>
          <cell r="K158">
            <v>2.4466602499999999</v>
          </cell>
          <cell r="N158">
            <v>4.8933204999999997</v>
          </cell>
        </row>
        <row r="159">
          <cell r="A159" t="str">
            <v>BIRF 4634</v>
          </cell>
          <cell r="D159">
            <v>10.164899999999999</v>
          </cell>
          <cell r="J159">
            <v>10.164899999999999</v>
          </cell>
          <cell r="N159">
            <v>20.329799999999999</v>
          </cell>
        </row>
        <row r="160">
          <cell r="A160" t="str">
            <v>BIRF 4640</v>
          </cell>
          <cell r="E160">
            <v>0.22575888099999999</v>
          </cell>
          <cell r="K160">
            <v>0.22575888099999999</v>
          </cell>
          <cell r="N160">
            <v>0.45151776199999999</v>
          </cell>
        </row>
        <row r="161">
          <cell r="A161" t="str">
            <v>BIRF 7075</v>
          </cell>
          <cell r="C161">
            <v>15.2</v>
          </cell>
          <cell r="I161">
            <v>15.2</v>
          </cell>
          <cell r="N161">
            <v>30.4</v>
          </cell>
        </row>
        <row r="162">
          <cell r="A162" t="str">
            <v>BIRF 7157</v>
          </cell>
          <cell r="E162">
            <v>28.08</v>
          </cell>
          <cell r="K162">
            <v>29.1</v>
          </cell>
          <cell r="N162">
            <v>57.18</v>
          </cell>
        </row>
        <row r="163">
          <cell r="A163" t="str">
            <v>BIRF 7171</v>
          </cell>
          <cell r="C163">
            <v>17.3</v>
          </cell>
          <cell r="I163">
            <v>17.899999999999999</v>
          </cell>
          <cell r="N163">
            <v>35.200000000000003</v>
          </cell>
        </row>
        <row r="164">
          <cell r="A164" t="str">
            <v>BIRF 7199</v>
          </cell>
          <cell r="E164">
            <v>20.04</v>
          </cell>
          <cell r="K164">
            <v>20.76</v>
          </cell>
          <cell r="N164">
            <v>40.799999999999997</v>
          </cell>
        </row>
        <row r="165">
          <cell r="A165" t="str">
            <v>BIRF 7242</v>
          </cell>
          <cell r="G165">
            <v>7.8685675799999997</v>
          </cell>
          <cell r="M165">
            <v>7.8685675799999997</v>
          </cell>
          <cell r="N165">
            <v>15.737135159999999</v>
          </cell>
        </row>
        <row r="166">
          <cell r="A166" t="str">
            <v>BIRF 7268</v>
          </cell>
          <cell r="E166">
            <v>0.78043410000000002</v>
          </cell>
          <cell r="K166">
            <v>0.78043410000000002</v>
          </cell>
          <cell r="N166">
            <v>1.5608682</v>
          </cell>
        </row>
        <row r="167">
          <cell r="A167" t="str">
            <v>BIRF 7295</v>
          </cell>
          <cell r="C167">
            <v>1.87701512</v>
          </cell>
          <cell r="I167">
            <v>1.87701512</v>
          </cell>
          <cell r="N167">
            <v>3.7540302400000001</v>
          </cell>
        </row>
        <row r="168">
          <cell r="A168" t="str">
            <v>BIRF 7301</v>
          </cell>
          <cell r="E168">
            <v>0</v>
          </cell>
          <cell r="K168">
            <v>0</v>
          </cell>
          <cell r="N168">
            <v>0</v>
          </cell>
        </row>
        <row r="169">
          <cell r="A169" t="str">
            <v>BIRF 7369</v>
          </cell>
          <cell r="D169">
            <v>0</v>
          </cell>
          <cell r="J169">
            <v>5.222022956</v>
          </cell>
          <cell r="N169">
            <v>5.222022956</v>
          </cell>
        </row>
        <row r="170">
          <cell r="A170" t="str">
            <v>BODEN 15 USD</v>
          </cell>
          <cell r="E170">
            <v>0</v>
          </cell>
          <cell r="K170">
            <v>0</v>
          </cell>
          <cell r="N170">
            <v>0</v>
          </cell>
        </row>
        <row r="171">
          <cell r="A171" t="str">
            <v>BODEN 2012 - II</v>
          </cell>
          <cell r="C171">
            <v>0</v>
          </cell>
          <cell r="I171">
            <v>61.307733169999999</v>
          </cell>
          <cell r="N171">
            <v>61.307733169999999</v>
          </cell>
        </row>
        <row r="172">
          <cell r="A172" t="str">
            <v>BODEN 2014 ($+CER)</v>
          </cell>
          <cell r="D172">
            <v>0</v>
          </cell>
          <cell r="J172">
            <v>0</v>
          </cell>
          <cell r="N172">
            <v>0</v>
          </cell>
        </row>
        <row r="173">
          <cell r="A173" t="str">
            <v>BOGAR</v>
          </cell>
          <cell r="B173">
            <v>47.15292868190695</v>
          </cell>
          <cell r="C173">
            <v>47.15292868190695</v>
          </cell>
          <cell r="D173">
            <v>70.729393027615856</v>
          </cell>
          <cell r="E173">
            <v>70.729393027615856</v>
          </cell>
          <cell r="F173">
            <v>70.729393027615856</v>
          </cell>
          <cell r="G173">
            <v>70.729393027615856</v>
          </cell>
          <cell r="H173">
            <v>70.729393027615856</v>
          </cell>
          <cell r="I173">
            <v>70.729393027615856</v>
          </cell>
          <cell r="J173">
            <v>70.729393027615856</v>
          </cell>
          <cell r="K173">
            <v>70.729393027615856</v>
          </cell>
          <cell r="L173">
            <v>70.729393027615856</v>
          </cell>
          <cell r="M173">
            <v>70.729393027615856</v>
          </cell>
          <cell r="N173">
            <v>801.59978763997242</v>
          </cell>
        </row>
        <row r="174">
          <cell r="A174" t="str">
            <v>BOGAR 2020</v>
          </cell>
          <cell r="B174">
            <v>2.535922745964736</v>
          </cell>
          <cell r="C174">
            <v>2.535922745964736</v>
          </cell>
          <cell r="D174">
            <v>2.535922745964736</v>
          </cell>
          <cell r="E174">
            <v>2.535922745964736</v>
          </cell>
          <cell r="F174">
            <v>2.535922745964736</v>
          </cell>
          <cell r="G174">
            <v>2.535922745964736</v>
          </cell>
          <cell r="H174">
            <v>2.535922745964736</v>
          </cell>
          <cell r="I174">
            <v>2.535922745964736</v>
          </cell>
          <cell r="J174">
            <v>2.535922745964736</v>
          </cell>
          <cell r="K174">
            <v>2.535922745964736</v>
          </cell>
          <cell r="L174">
            <v>2.535922745964736</v>
          </cell>
          <cell r="M174">
            <v>2.535922745964736</v>
          </cell>
          <cell r="N174">
            <v>30.431072951576834</v>
          </cell>
        </row>
        <row r="175">
          <cell r="A175" t="str">
            <v>Bonar V</v>
          </cell>
          <cell r="D175">
            <v>0</v>
          </cell>
          <cell r="J175">
            <v>0</v>
          </cell>
          <cell r="N175">
            <v>0</v>
          </cell>
        </row>
        <row r="176">
          <cell r="A176" t="str">
            <v>Bonar VII</v>
          </cell>
          <cell r="D176">
            <v>0</v>
          </cell>
          <cell r="J176">
            <v>0</v>
          </cell>
          <cell r="N176">
            <v>0</v>
          </cell>
        </row>
        <row r="177">
          <cell r="A177" t="str">
            <v>Bono 2013 $</v>
          </cell>
          <cell r="E177">
            <v>1.78145918814433</v>
          </cell>
          <cell r="K177">
            <v>1.78145918814433</v>
          </cell>
          <cell r="N177">
            <v>3.56291837628866</v>
          </cell>
        </row>
        <row r="178">
          <cell r="A178" t="str">
            <v>BT 2089</v>
          </cell>
          <cell r="B178">
            <v>2.8397670264175257</v>
          </cell>
          <cell r="N178">
            <v>2.8397670264175257</v>
          </cell>
        </row>
        <row r="179">
          <cell r="A179" t="str">
            <v>CAF I</v>
          </cell>
          <cell r="F179">
            <v>4.4458145409999998</v>
          </cell>
          <cell r="L179">
            <v>4.4458145409999998</v>
          </cell>
          <cell r="N179">
            <v>8.8916290819999997</v>
          </cell>
        </row>
        <row r="180">
          <cell r="A180" t="str">
            <v>CAF II</v>
          </cell>
          <cell r="G180">
            <v>0.28197888799999998</v>
          </cell>
          <cell r="M180">
            <v>0.28197888799999998</v>
          </cell>
          <cell r="N180">
            <v>0.56395777599999997</v>
          </cell>
        </row>
        <row r="181">
          <cell r="A181" t="str">
            <v>CITILA/RELEXT</v>
          </cell>
          <cell r="B181">
            <v>4.6431800000000002E-3</v>
          </cell>
          <cell r="C181">
            <v>4.6703700000000001E-3</v>
          </cell>
          <cell r="D181">
            <v>5.4043900000000002E-3</v>
          </cell>
          <cell r="E181">
            <v>4.7293599999999993E-3</v>
          </cell>
          <cell r="F181">
            <v>4.9906999999999998E-3</v>
          </cell>
          <cell r="G181">
            <v>4.7862799999999995E-3</v>
          </cell>
          <cell r="H181">
            <v>5.0461000000000004E-3</v>
          </cell>
          <cell r="I181">
            <v>4.8438500000000002E-3</v>
          </cell>
          <cell r="J181">
            <v>4.87222E-3</v>
          </cell>
          <cell r="K181">
            <v>5.1297499999999998E-3</v>
          </cell>
          <cell r="L181">
            <v>4.9307800000000001E-3</v>
          </cell>
          <cell r="M181">
            <v>5.1867600000000003E-3</v>
          </cell>
          <cell r="N181">
            <v>5.923374E-2</v>
          </cell>
        </row>
        <row r="182">
          <cell r="A182" t="str">
            <v>DISC $+CER</v>
          </cell>
          <cell r="G182">
            <v>0</v>
          </cell>
          <cell r="M182">
            <v>0</v>
          </cell>
          <cell r="N182">
            <v>0</v>
          </cell>
        </row>
        <row r="183">
          <cell r="A183" t="str">
            <v>DISC EUR</v>
          </cell>
          <cell r="G183">
            <v>0</v>
          </cell>
          <cell r="M183">
            <v>0</v>
          </cell>
          <cell r="N183">
            <v>0</v>
          </cell>
        </row>
        <row r="184">
          <cell r="A184" t="str">
            <v>DISC JPY</v>
          </cell>
          <cell r="G184">
            <v>0</v>
          </cell>
          <cell r="M184">
            <v>0</v>
          </cell>
          <cell r="N184">
            <v>0</v>
          </cell>
        </row>
        <row r="185">
          <cell r="A185" t="str">
            <v>DISC USD</v>
          </cell>
          <cell r="G185">
            <v>0</v>
          </cell>
          <cell r="M185">
            <v>0</v>
          </cell>
          <cell r="N185">
            <v>0</v>
          </cell>
        </row>
        <row r="186">
          <cell r="A186" t="str">
            <v>DISD</v>
          </cell>
          <cell r="F186">
            <v>0</v>
          </cell>
          <cell r="L186">
            <v>0</v>
          </cell>
          <cell r="N186">
            <v>0</v>
          </cell>
        </row>
        <row r="187">
          <cell r="A187" t="str">
            <v>DISDDM</v>
          </cell>
          <cell r="F187">
            <v>0</v>
          </cell>
          <cell r="L187">
            <v>0</v>
          </cell>
          <cell r="N187">
            <v>0</v>
          </cell>
        </row>
        <row r="188">
          <cell r="A188" t="str">
            <v>EIB/VIALIDAD</v>
          </cell>
          <cell r="G188">
            <v>1.6996428900000002</v>
          </cell>
          <cell r="M188">
            <v>1.7564195499999999</v>
          </cell>
          <cell r="N188">
            <v>3.4560624400000002</v>
          </cell>
        </row>
        <row r="189">
          <cell r="A189" t="str">
            <v>EL/DEM-44</v>
          </cell>
          <cell r="F189">
            <v>0</v>
          </cell>
          <cell r="N189">
            <v>0</v>
          </cell>
        </row>
        <row r="190">
          <cell r="A190" t="str">
            <v>EL/DEM-52</v>
          </cell>
          <cell r="J190">
            <v>0</v>
          </cell>
          <cell r="N190">
            <v>0</v>
          </cell>
        </row>
        <row r="191">
          <cell r="A191" t="str">
            <v>EL/DEM-55</v>
          </cell>
          <cell r="L191">
            <v>0</v>
          </cell>
          <cell r="N191">
            <v>0</v>
          </cell>
        </row>
        <row r="192">
          <cell r="A192" t="str">
            <v>EL/DEM-82</v>
          </cell>
          <cell r="H192">
            <v>219.52998102967283</v>
          </cell>
          <cell r="N192">
            <v>219.52998102967283</v>
          </cell>
        </row>
        <row r="193">
          <cell r="A193" t="str">
            <v>EL/EUR-85</v>
          </cell>
          <cell r="H193">
            <v>247.70161805731678</v>
          </cell>
          <cell r="N193">
            <v>247.70161805731678</v>
          </cell>
        </row>
        <row r="194">
          <cell r="A194" t="str">
            <v>EL/USD-89</v>
          </cell>
          <cell r="D194">
            <v>0.54615119999999995</v>
          </cell>
          <cell r="J194">
            <v>0.54615119999999995</v>
          </cell>
          <cell r="N194">
            <v>1.0923023999999999</v>
          </cell>
        </row>
        <row r="195">
          <cell r="A195" t="str">
            <v>FERRO</v>
          </cell>
          <cell r="E195">
            <v>0</v>
          </cell>
          <cell r="K195">
            <v>0</v>
          </cell>
          <cell r="N195">
            <v>0</v>
          </cell>
        </row>
        <row r="196">
          <cell r="A196" t="str">
            <v>FIDA 417</v>
          </cell>
          <cell r="G196">
            <v>0.35824936411617703</v>
          </cell>
          <cell r="M196">
            <v>0.35824936411617703</v>
          </cell>
          <cell r="N196">
            <v>0.71649872823235405</v>
          </cell>
        </row>
        <row r="197">
          <cell r="A197" t="str">
            <v>FIDA 514</v>
          </cell>
          <cell r="G197">
            <v>3.3174744869649365E-2</v>
          </cell>
          <cell r="M197">
            <v>3.3174744869649365E-2</v>
          </cell>
          <cell r="N197">
            <v>6.6349489739298731E-2</v>
          </cell>
        </row>
        <row r="198">
          <cell r="A198" t="str">
            <v>FKUW/PROVSF</v>
          </cell>
          <cell r="G198">
            <v>1.130084785615491</v>
          </cell>
          <cell r="M198">
            <v>1.130084785615491</v>
          </cell>
          <cell r="N198">
            <v>2.2601695712309819</v>
          </cell>
        </row>
        <row r="199">
          <cell r="A199" t="str">
            <v>FON/TESORO</v>
          </cell>
          <cell r="B199">
            <v>3.9150924613402062E-2</v>
          </cell>
          <cell r="C199">
            <v>0.26535226804123707</v>
          </cell>
          <cell r="D199">
            <v>0.31396694909793821</v>
          </cell>
          <cell r="E199">
            <v>0.47379379832474228</v>
          </cell>
          <cell r="F199">
            <v>0.15041426868556701</v>
          </cell>
          <cell r="G199">
            <v>0.61267292847938148</v>
          </cell>
          <cell r="H199">
            <v>3.1381079252577319E-2</v>
          </cell>
          <cell r="I199">
            <v>0.26535228092783503</v>
          </cell>
          <cell r="J199">
            <v>0.31396694587628871</v>
          </cell>
          <cell r="K199">
            <v>0.45688192010309281</v>
          </cell>
          <cell r="L199">
            <v>0.14953551224226805</v>
          </cell>
          <cell r="M199">
            <v>0.61267291559278347</v>
          </cell>
          <cell r="N199">
            <v>3.6851417912371129</v>
          </cell>
        </row>
        <row r="200">
          <cell r="A200" t="str">
            <v>FONP 06/94</v>
          </cell>
          <cell r="D200">
            <v>1.7153564350000001</v>
          </cell>
          <cell r="J200">
            <v>1.7153564350000001</v>
          </cell>
          <cell r="N200">
            <v>3.4307128700000002</v>
          </cell>
        </row>
        <row r="201">
          <cell r="A201" t="str">
            <v>FONP 12/02</v>
          </cell>
          <cell r="B201">
            <v>1.9320198E-2</v>
          </cell>
          <cell r="H201">
            <v>1.9320198E-2</v>
          </cell>
          <cell r="N201">
            <v>3.8640396E-2</v>
          </cell>
        </row>
        <row r="202">
          <cell r="A202" t="str">
            <v>FONP 13/03</v>
          </cell>
          <cell r="D202">
            <v>0.74705859499999994</v>
          </cell>
          <cell r="J202">
            <v>0.74705859499999994</v>
          </cell>
          <cell r="N202">
            <v>1.4941171899999999</v>
          </cell>
        </row>
        <row r="203">
          <cell r="A203" t="str">
            <v>FONP 14/04</v>
          </cell>
          <cell r="C203">
            <v>0.248399429</v>
          </cell>
          <cell r="I203">
            <v>0.248399429</v>
          </cell>
          <cell r="N203">
            <v>0.49679885800000001</v>
          </cell>
        </row>
        <row r="204">
          <cell r="A204" t="str">
            <v>FUB/RELEXT</v>
          </cell>
          <cell r="B204">
            <v>2.5338800000000001E-3</v>
          </cell>
          <cell r="C204">
            <v>1.8971300000000001E-3</v>
          </cell>
          <cell r="D204">
            <v>2.9950900000000002E-3</v>
          </cell>
          <cell r="E204">
            <v>2.7957899999999998E-3</v>
          </cell>
          <cell r="F204">
            <v>2.5964899999999999E-3</v>
          </cell>
          <cell r="G204">
            <v>2.1817399999999997E-3</v>
          </cell>
          <cell r="H204">
            <v>2.8406399999999997E-3</v>
          </cell>
          <cell r="I204">
            <v>2.4288600000000001E-3</v>
          </cell>
          <cell r="J204">
            <v>2.4442299999999999E-3</v>
          </cell>
          <cell r="K204">
            <v>2.673E-3</v>
          </cell>
          <cell r="L204">
            <v>2.0510999999999997E-3</v>
          </cell>
          <cell r="M204">
            <v>3.1266200000000001E-3</v>
          </cell>
          <cell r="N204">
            <v>3.0564569999999996E-2</v>
          </cell>
        </row>
        <row r="205">
          <cell r="A205" t="str">
            <v>GLO17 PES</v>
          </cell>
          <cell r="B205">
            <v>0</v>
          </cell>
          <cell r="H205">
            <v>0</v>
          </cell>
          <cell r="N205">
            <v>0</v>
          </cell>
        </row>
        <row r="206">
          <cell r="A206" t="str">
            <v>ICE/ASEGSAL</v>
          </cell>
          <cell r="B206">
            <v>0.10730121000000001</v>
          </cell>
          <cell r="H206">
            <v>0.10730121000000001</v>
          </cell>
          <cell r="N206">
            <v>0.21460242000000002</v>
          </cell>
        </row>
        <row r="207">
          <cell r="A207" t="str">
            <v>ICE/BICE</v>
          </cell>
          <cell r="B207">
            <v>0.77098568000000001</v>
          </cell>
          <cell r="H207">
            <v>0.77098568000000001</v>
          </cell>
          <cell r="N207">
            <v>1.54197136</v>
          </cell>
        </row>
        <row r="208">
          <cell r="A208" t="str">
            <v>ICE/CORTE</v>
          </cell>
          <cell r="E208">
            <v>9.3219579999999996E-2</v>
          </cell>
          <cell r="K208">
            <v>9.3219579999999996E-2</v>
          </cell>
          <cell r="N208">
            <v>0.18643915999999999</v>
          </cell>
        </row>
        <row r="209">
          <cell r="A209" t="str">
            <v>ICE/DEFENSA</v>
          </cell>
          <cell r="B209">
            <v>0.72804878000000006</v>
          </cell>
          <cell r="H209">
            <v>0.72804878000000006</v>
          </cell>
          <cell r="N209">
            <v>1.4560975600000001</v>
          </cell>
        </row>
        <row r="210">
          <cell r="A210" t="str">
            <v>ICE/EDUCACION</v>
          </cell>
          <cell r="B210">
            <v>0.43121872999999999</v>
          </cell>
          <cell r="H210">
            <v>0.43121872999999999</v>
          </cell>
          <cell r="N210">
            <v>0.86243745999999999</v>
          </cell>
        </row>
        <row r="211">
          <cell r="A211" t="str">
            <v>ICE/JUSTICIA</v>
          </cell>
          <cell r="B211">
            <v>9.8774089999999995E-2</v>
          </cell>
          <cell r="H211">
            <v>9.8774089999999995E-2</v>
          </cell>
          <cell r="N211">
            <v>0.19754817999999999</v>
          </cell>
        </row>
        <row r="212">
          <cell r="A212" t="str">
            <v>ICE/MCBA</v>
          </cell>
          <cell r="G212">
            <v>0.35395259000000001</v>
          </cell>
          <cell r="M212">
            <v>0.35395259000000001</v>
          </cell>
          <cell r="N212">
            <v>0.70790518000000002</v>
          </cell>
        </row>
        <row r="213">
          <cell r="A213" t="str">
            <v>ICE/PREFEC</v>
          </cell>
          <cell r="G213">
            <v>6.6803979999999999E-2</v>
          </cell>
          <cell r="M213">
            <v>6.6803979999999999E-2</v>
          </cell>
          <cell r="N213">
            <v>0.13360796</v>
          </cell>
        </row>
        <row r="214">
          <cell r="A214" t="str">
            <v>ICE/PRES</v>
          </cell>
          <cell r="B214">
            <v>1.5233170000000001E-2</v>
          </cell>
          <cell r="H214">
            <v>1.5233170000000001E-2</v>
          </cell>
          <cell r="N214">
            <v>3.0466340000000001E-2</v>
          </cell>
        </row>
        <row r="215">
          <cell r="A215" t="str">
            <v>ICE/PROVCB</v>
          </cell>
          <cell r="E215">
            <v>0.62365181000000003</v>
          </cell>
          <cell r="K215">
            <v>0.62365181000000003</v>
          </cell>
          <cell r="N215">
            <v>1.2473036200000001</v>
          </cell>
        </row>
        <row r="216">
          <cell r="A216" t="str">
            <v>ICE/SALUD</v>
          </cell>
          <cell r="F216">
            <v>2.34358567</v>
          </cell>
          <cell r="L216">
            <v>2.34358567</v>
          </cell>
          <cell r="N216">
            <v>4.6871713399999999</v>
          </cell>
        </row>
        <row r="217">
          <cell r="A217" t="str">
            <v>ICE/SALUDPBA</v>
          </cell>
          <cell r="B217">
            <v>0.64464681999999995</v>
          </cell>
          <cell r="H217">
            <v>0.64464681999999995</v>
          </cell>
          <cell r="N217">
            <v>1.2892936399999999</v>
          </cell>
        </row>
        <row r="218">
          <cell r="A218" t="str">
            <v>ICE/VIALIDAD</v>
          </cell>
          <cell r="D218">
            <v>0.12129997000000001</v>
          </cell>
          <cell r="J218">
            <v>0.12129997000000001</v>
          </cell>
          <cell r="N218">
            <v>0.24259994000000001</v>
          </cell>
        </row>
        <row r="219">
          <cell r="A219" t="str">
            <v>ICO/CBA</v>
          </cell>
          <cell r="E219">
            <v>2.6418124651280754</v>
          </cell>
          <cell r="K219">
            <v>2.6418124651280754</v>
          </cell>
          <cell r="N219">
            <v>5.2836249302561509</v>
          </cell>
        </row>
        <row r="220">
          <cell r="A220" t="str">
            <v>ICO/SALUD</v>
          </cell>
          <cell r="E220">
            <v>2.6418124778087755</v>
          </cell>
          <cell r="K220">
            <v>2.6418124778087755</v>
          </cell>
          <cell r="N220">
            <v>5.283624955617551</v>
          </cell>
        </row>
        <row r="221">
          <cell r="A221" t="str">
            <v>IRB/RELEXT</v>
          </cell>
          <cell r="D221">
            <v>5.3883464367233073E-3</v>
          </cell>
          <cell r="G221">
            <v>5.4953081410093847E-3</v>
          </cell>
          <cell r="J221">
            <v>5.6044002028912002E-3</v>
          </cell>
          <cell r="M221">
            <v>5.7156353030687309E-3</v>
          </cell>
          <cell r="N221">
            <v>2.220369008369262E-2</v>
          </cell>
        </row>
        <row r="222">
          <cell r="A222" t="str">
            <v>JBIC/PROV</v>
          </cell>
          <cell r="C222">
            <v>1.3266570763500931</v>
          </cell>
          <cell r="I222">
            <v>1.3266570763500931</v>
          </cell>
          <cell r="N222">
            <v>2.6533141527001862</v>
          </cell>
        </row>
        <row r="223">
          <cell r="A223" t="str">
            <v>JBIC/PROVBA</v>
          </cell>
          <cell r="D223">
            <v>1.0603098019299138</v>
          </cell>
          <cell r="J223">
            <v>1.0603098019299138</v>
          </cell>
          <cell r="N223">
            <v>2.1206196038598275</v>
          </cell>
        </row>
        <row r="224">
          <cell r="A224" t="str">
            <v>KFW/CONEA</v>
          </cell>
          <cell r="D224">
            <v>4.1441789893482124</v>
          </cell>
          <cell r="J224">
            <v>4.1441789893482124</v>
          </cell>
          <cell r="N224">
            <v>8.2883579786964248</v>
          </cell>
        </row>
        <row r="225">
          <cell r="A225" t="str">
            <v>KFW/INTI</v>
          </cell>
          <cell r="G225">
            <v>0.29975340096373326</v>
          </cell>
          <cell r="M225">
            <v>0.29975340096373326</v>
          </cell>
          <cell r="N225">
            <v>0.59950680192746653</v>
          </cell>
        </row>
        <row r="226">
          <cell r="A226" t="str">
            <v>KFW/YACYRETA</v>
          </cell>
          <cell r="F226">
            <v>0.36000308141009379</v>
          </cell>
          <cell r="L226">
            <v>0.36000308141009379</v>
          </cell>
          <cell r="N226">
            <v>0.72000616282018759</v>
          </cell>
        </row>
        <row r="227">
          <cell r="A227" t="str">
            <v>LETR INTRAN</v>
          </cell>
          <cell r="B227">
            <v>0</v>
          </cell>
          <cell r="H227">
            <v>0</v>
          </cell>
          <cell r="N227">
            <v>0</v>
          </cell>
        </row>
        <row r="228">
          <cell r="A228" t="str">
            <v>MEDIO/BCRA</v>
          </cell>
          <cell r="D228">
            <v>1.4191061399999998</v>
          </cell>
          <cell r="E228">
            <v>6.3274789999999997E-2</v>
          </cell>
          <cell r="J228">
            <v>1.4191061399999998</v>
          </cell>
          <cell r="K228">
            <v>1.3162430000000001E-2</v>
          </cell>
          <cell r="N228">
            <v>2.9146494999999994</v>
          </cell>
        </row>
        <row r="229">
          <cell r="A229" t="str">
            <v>MEDIO/HIDRONOR</v>
          </cell>
          <cell r="E229">
            <v>6.8695079888409852E-2</v>
          </cell>
          <cell r="K229">
            <v>6.8695079888409852E-2</v>
          </cell>
          <cell r="N229">
            <v>0.1373901597768197</v>
          </cell>
        </row>
        <row r="230">
          <cell r="A230" t="str">
            <v>MEDIO/JUSTICIA</v>
          </cell>
          <cell r="F230">
            <v>5.6662050000000005E-2</v>
          </cell>
          <cell r="L230">
            <v>5.6662050000000005E-2</v>
          </cell>
          <cell r="N230">
            <v>0.11332410000000001</v>
          </cell>
        </row>
        <row r="231">
          <cell r="A231" t="str">
            <v>MEDIO/NASA</v>
          </cell>
          <cell r="F231">
            <v>0.25308641897032719</v>
          </cell>
          <cell r="L231">
            <v>0.25308641897032719</v>
          </cell>
          <cell r="N231">
            <v>0.50617283794065437</v>
          </cell>
        </row>
        <row r="232">
          <cell r="A232" t="str">
            <v>MEDIO/PROVBA</v>
          </cell>
          <cell r="G232">
            <v>0.50009934060360139</v>
          </cell>
          <cell r="M232">
            <v>0.50009934060360139</v>
          </cell>
          <cell r="N232">
            <v>1.0001986812072028</v>
          </cell>
        </row>
        <row r="233">
          <cell r="A233" t="str">
            <v>MEDIO/SALUD</v>
          </cell>
          <cell r="F233">
            <v>0.60626195790007609</v>
          </cell>
          <cell r="L233">
            <v>0.60626195790007609</v>
          </cell>
          <cell r="N233">
            <v>1.2125239158001522</v>
          </cell>
        </row>
        <row r="234">
          <cell r="A234" t="str">
            <v>MEDIO/YACYRETA</v>
          </cell>
          <cell r="B234">
            <v>1.010149068932285</v>
          </cell>
          <cell r="H234">
            <v>1.010149068932285</v>
          </cell>
          <cell r="N234">
            <v>2.0202981378645699</v>
          </cell>
        </row>
        <row r="235">
          <cell r="A235" t="str">
            <v>OCMO</v>
          </cell>
          <cell r="E235">
            <v>2.1529080662482798</v>
          </cell>
          <cell r="L235">
            <v>6.2931159177098378E-2</v>
          </cell>
          <cell r="N235">
            <v>2.2158392254253783</v>
          </cell>
        </row>
        <row r="236">
          <cell r="A236" t="str">
            <v>P BG04/06</v>
          </cell>
          <cell r="M236">
            <v>0</v>
          </cell>
          <cell r="N236">
            <v>0</v>
          </cell>
        </row>
        <row r="237">
          <cell r="A237" t="str">
            <v>P BG05/17</v>
          </cell>
          <cell r="B237">
            <v>0</v>
          </cell>
          <cell r="C237">
            <v>0</v>
          </cell>
          <cell r="D237">
            <v>0</v>
          </cell>
          <cell r="E237">
            <v>0</v>
          </cell>
          <cell r="F237">
            <v>0</v>
          </cell>
          <cell r="G237">
            <v>0</v>
          </cell>
          <cell r="H237">
            <v>0</v>
          </cell>
          <cell r="I237">
            <v>0</v>
          </cell>
          <cell r="J237">
            <v>0</v>
          </cell>
          <cell r="K237">
            <v>0</v>
          </cell>
          <cell r="L237">
            <v>0</v>
          </cell>
          <cell r="M237">
            <v>0</v>
          </cell>
          <cell r="N237">
            <v>0</v>
          </cell>
        </row>
        <row r="238">
          <cell r="A238" t="str">
            <v>P BG06/27</v>
          </cell>
          <cell r="B238">
            <v>0</v>
          </cell>
          <cell r="C238">
            <v>0</v>
          </cell>
          <cell r="D238">
            <v>0</v>
          </cell>
          <cell r="E238">
            <v>0</v>
          </cell>
          <cell r="F238">
            <v>0</v>
          </cell>
          <cell r="G238">
            <v>0</v>
          </cell>
          <cell r="H238">
            <v>0</v>
          </cell>
          <cell r="I238">
            <v>0</v>
          </cell>
          <cell r="J238">
            <v>0</v>
          </cell>
          <cell r="K238">
            <v>0</v>
          </cell>
          <cell r="L238">
            <v>0</v>
          </cell>
          <cell r="M238">
            <v>0</v>
          </cell>
          <cell r="N238">
            <v>0</v>
          </cell>
        </row>
        <row r="239">
          <cell r="A239" t="str">
            <v>P BG08/19</v>
          </cell>
          <cell r="B239">
            <v>0</v>
          </cell>
          <cell r="C239">
            <v>0</v>
          </cell>
          <cell r="D239">
            <v>0</v>
          </cell>
          <cell r="E239">
            <v>0</v>
          </cell>
          <cell r="F239">
            <v>0</v>
          </cell>
          <cell r="G239">
            <v>0</v>
          </cell>
          <cell r="H239">
            <v>0</v>
          </cell>
          <cell r="I239">
            <v>0</v>
          </cell>
          <cell r="J239">
            <v>0</v>
          </cell>
          <cell r="K239">
            <v>0</v>
          </cell>
          <cell r="L239">
            <v>0</v>
          </cell>
          <cell r="M239">
            <v>0</v>
          </cell>
          <cell r="N239">
            <v>0</v>
          </cell>
        </row>
        <row r="240">
          <cell r="A240" t="str">
            <v>P BG09/09</v>
          </cell>
          <cell r="B240">
            <v>0</v>
          </cell>
          <cell r="C240">
            <v>0</v>
          </cell>
          <cell r="D240">
            <v>0</v>
          </cell>
          <cell r="E240">
            <v>0</v>
          </cell>
          <cell r="F240">
            <v>0</v>
          </cell>
          <cell r="G240">
            <v>0</v>
          </cell>
          <cell r="H240">
            <v>0</v>
          </cell>
          <cell r="I240">
            <v>0</v>
          </cell>
          <cell r="J240">
            <v>0</v>
          </cell>
          <cell r="K240">
            <v>0</v>
          </cell>
          <cell r="L240">
            <v>0</v>
          </cell>
          <cell r="M240">
            <v>0</v>
          </cell>
          <cell r="N240">
            <v>0</v>
          </cell>
        </row>
        <row r="241">
          <cell r="A241" t="str">
            <v>P BG10/20</v>
          </cell>
          <cell r="B241">
            <v>0</v>
          </cell>
          <cell r="C241">
            <v>0</v>
          </cell>
          <cell r="D241">
            <v>0</v>
          </cell>
          <cell r="E241">
            <v>0</v>
          </cell>
          <cell r="F241">
            <v>0</v>
          </cell>
          <cell r="G241">
            <v>0</v>
          </cell>
          <cell r="H241">
            <v>0</v>
          </cell>
          <cell r="I241">
            <v>0</v>
          </cell>
          <cell r="J241">
            <v>0</v>
          </cell>
          <cell r="K241">
            <v>0</v>
          </cell>
          <cell r="L241">
            <v>0</v>
          </cell>
          <cell r="M241">
            <v>0</v>
          </cell>
          <cell r="N241">
            <v>0</v>
          </cell>
        </row>
        <row r="242">
          <cell r="A242" t="str">
            <v>P BG11/10</v>
          </cell>
          <cell r="B242">
            <v>0</v>
          </cell>
          <cell r="C242">
            <v>0</v>
          </cell>
          <cell r="D242">
            <v>0</v>
          </cell>
          <cell r="E242">
            <v>0</v>
          </cell>
          <cell r="F242">
            <v>0</v>
          </cell>
          <cell r="G242">
            <v>0</v>
          </cell>
          <cell r="H242">
            <v>0</v>
          </cell>
          <cell r="I242">
            <v>0</v>
          </cell>
          <cell r="J242">
            <v>0</v>
          </cell>
          <cell r="K242">
            <v>0</v>
          </cell>
          <cell r="L242">
            <v>0</v>
          </cell>
          <cell r="M242">
            <v>0</v>
          </cell>
          <cell r="N242">
            <v>0</v>
          </cell>
        </row>
        <row r="243">
          <cell r="A243" t="str">
            <v>P BG12/15</v>
          </cell>
          <cell r="B243">
            <v>0</v>
          </cell>
          <cell r="C243">
            <v>0</v>
          </cell>
          <cell r="D243">
            <v>0</v>
          </cell>
          <cell r="E243">
            <v>0</v>
          </cell>
          <cell r="F243">
            <v>0</v>
          </cell>
          <cell r="G243">
            <v>0</v>
          </cell>
          <cell r="H243">
            <v>0</v>
          </cell>
          <cell r="I243">
            <v>0</v>
          </cell>
          <cell r="J243">
            <v>0</v>
          </cell>
          <cell r="K243">
            <v>0</v>
          </cell>
          <cell r="L243">
            <v>0</v>
          </cell>
          <cell r="M243">
            <v>0</v>
          </cell>
          <cell r="N243">
            <v>0</v>
          </cell>
        </row>
        <row r="244">
          <cell r="A244" t="str">
            <v>P BG13/30</v>
          </cell>
          <cell r="B244">
            <v>0</v>
          </cell>
          <cell r="C244">
            <v>0</v>
          </cell>
          <cell r="D244">
            <v>0</v>
          </cell>
          <cell r="E244">
            <v>0</v>
          </cell>
          <cell r="F244">
            <v>0</v>
          </cell>
          <cell r="G244">
            <v>0</v>
          </cell>
          <cell r="H244">
            <v>0</v>
          </cell>
          <cell r="I244">
            <v>0</v>
          </cell>
          <cell r="J244">
            <v>0</v>
          </cell>
          <cell r="K244">
            <v>0</v>
          </cell>
          <cell r="L244">
            <v>0</v>
          </cell>
          <cell r="M244">
            <v>0</v>
          </cell>
          <cell r="N244">
            <v>0</v>
          </cell>
        </row>
        <row r="245">
          <cell r="A245" t="str">
            <v>P BG14/31</v>
          </cell>
          <cell r="B245">
            <v>0</v>
          </cell>
          <cell r="C245">
            <v>0</v>
          </cell>
          <cell r="D245">
            <v>0</v>
          </cell>
          <cell r="E245">
            <v>0</v>
          </cell>
          <cell r="F245">
            <v>0</v>
          </cell>
          <cell r="G245">
            <v>0</v>
          </cell>
          <cell r="H245">
            <v>0</v>
          </cell>
          <cell r="I245">
            <v>0</v>
          </cell>
          <cell r="J245">
            <v>0</v>
          </cell>
          <cell r="K245">
            <v>0</v>
          </cell>
          <cell r="L245">
            <v>0</v>
          </cell>
          <cell r="M245">
            <v>0</v>
          </cell>
          <cell r="N245">
            <v>0</v>
          </cell>
        </row>
        <row r="246">
          <cell r="A246" t="str">
            <v>P BG15/12</v>
          </cell>
          <cell r="B246">
            <v>0</v>
          </cell>
          <cell r="C246">
            <v>0</v>
          </cell>
          <cell r="D246">
            <v>0</v>
          </cell>
          <cell r="E246">
            <v>0</v>
          </cell>
          <cell r="F246">
            <v>0</v>
          </cell>
          <cell r="G246">
            <v>0</v>
          </cell>
          <cell r="H246">
            <v>0</v>
          </cell>
          <cell r="I246">
            <v>0</v>
          </cell>
          <cell r="J246">
            <v>0</v>
          </cell>
          <cell r="K246">
            <v>0</v>
          </cell>
          <cell r="L246">
            <v>0</v>
          </cell>
          <cell r="M246">
            <v>0</v>
          </cell>
          <cell r="N246">
            <v>0</v>
          </cell>
        </row>
        <row r="247">
          <cell r="A247" t="str">
            <v>P BG16/08$</v>
          </cell>
          <cell r="B247">
            <v>0</v>
          </cell>
          <cell r="C247">
            <v>0</v>
          </cell>
          <cell r="D247">
            <v>0</v>
          </cell>
          <cell r="E247">
            <v>0</v>
          </cell>
          <cell r="F247">
            <v>0</v>
          </cell>
          <cell r="G247">
            <v>0</v>
          </cell>
          <cell r="H247">
            <v>0</v>
          </cell>
          <cell r="I247">
            <v>0</v>
          </cell>
          <cell r="J247">
            <v>0</v>
          </cell>
          <cell r="K247">
            <v>0</v>
          </cell>
          <cell r="L247">
            <v>0</v>
          </cell>
          <cell r="M247">
            <v>0</v>
          </cell>
          <cell r="N247">
            <v>0</v>
          </cell>
        </row>
        <row r="248">
          <cell r="A248" t="str">
            <v>P BG17/08</v>
          </cell>
          <cell r="B248">
            <v>0</v>
          </cell>
          <cell r="C248">
            <v>0</v>
          </cell>
          <cell r="D248">
            <v>0</v>
          </cell>
          <cell r="E248">
            <v>0</v>
          </cell>
          <cell r="F248">
            <v>0</v>
          </cell>
          <cell r="G248">
            <v>891.90075172235061</v>
          </cell>
          <cell r="H248">
            <v>0</v>
          </cell>
          <cell r="I248">
            <v>0</v>
          </cell>
          <cell r="J248">
            <v>0</v>
          </cell>
          <cell r="K248">
            <v>0</v>
          </cell>
          <cell r="L248">
            <v>0</v>
          </cell>
          <cell r="M248">
            <v>891.90075172235061</v>
          </cell>
          <cell r="N248">
            <v>1783.8015034447012</v>
          </cell>
        </row>
        <row r="249">
          <cell r="A249" t="str">
            <v>P BG18/18</v>
          </cell>
          <cell r="B249">
            <v>0</v>
          </cell>
          <cell r="C249">
            <v>0</v>
          </cell>
          <cell r="D249">
            <v>0</v>
          </cell>
          <cell r="E249">
            <v>0</v>
          </cell>
          <cell r="F249">
            <v>0</v>
          </cell>
          <cell r="G249">
            <v>0</v>
          </cell>
          <cell r="H249">
            <v>0</v>
          </cell>
          <cell r="I249">
            <v>0</v>
          </cell>
          <cell r="J249">
            <v>0</v>
          </cell>
          <cell r="K249">
            <v>0</v>
          </cell>
          <cell r="L249">
            <v>0</v>
          </cell>
          <cell r="M249">
            <v>0</v>
          </cell>
          <cell r="N249">
            <v>0</v>
          </cell>
        </row>
        <row r="250">
          <cell r="A250" t="str">
            <v>P BG19/31</v>
          </cell>
          <cell r="B250">
            <v>0</v>
          </cell>
          <cell r="C250">
            <v>0</v>
          </cell>
          <cell r="D250">
            <v>0</v>
          </cell>
          <cell r="E250">
            <v>0</v>
          </cell>
          <cell r="F250">
            <v>0</v>
          </cell>
          <cell r="G250">
            <v>0</v>
          </cell>
          <cell r="H250">
            <v>0</v>
          </cell>
          <cell r="I250">
            <v>0</v>
          </cell>
          <cell r="J250">
            <v>0</v>
          </cell>
          <cell r="K250">
            <v>0</v>
          </cell>
          <cell r="L250">
            <v>0</v>
          </cell>
          <cell r="M250">
            <v>0</v>
          </cell>
          <cell r="N250">
            <v>0</v>
          </cell>
        </row>
        <row r="251">
          <cell r="A251" t="str">
            <v>P BIHD</v>
          </cell>
          <cell r="B251">
            <v>4.3365993102275823E-3</v>
          </cell>
          <cell r="C251">
            <v>4.3365993102275823E-3</v>
          </cell>
          <cell r="D251">
            <v>4.3365993102275823E-3</v>
          </cell>
          <cell r="E251">
            <v>4.3365993102275823E-3</v>
          </cell>
          <cell r="F251">
            <v>4.3365993102275823E-3</v>
          </cell>
          <cell r="G251">
            <v>4.3365993102275823E-3</v>
          </cell>
          <cell r="H251">
            <v>4.3365993102275823E-3</v>
          </cell>
          <cell r="I251">
            <v>4.3365993102275823E-3</v>
          </cell>
          <cell r="J251">
            <v>4.3365993102275823E-3</v>
          </cell>
          <cell r="K251">
            <v>4.3365993102275823E-3</v>
          </cell>
          <cell r="L251">
            <v>4.3365993102275823E-3</v>
          </cell>
          <cell r="M251">
            <v>4.3365993102275823E-3</v>
          </cell>
          <cell r="N251">
            <v>5.2039191722730992E-2</v>
          </cell>
        </row>
        <row r="252">
          <cell r="A252" t="str">
            <v>P BP07/B450 (Celtic I)</v>
          </cell>
          <cell r="B252">
            <v>0</v>
          </cell>
          <cell r="C252">
            <v>0</v>
          </cell>
          <cell r="D252">
            <v>0</v>
          </cell>
          <cell r="E252">
            <v>0</v>
          </cell>
          <cell r="F252">
            <v>0</v>
          </cell>
          <cell r="G252">
            <v>0</v>
          </cell>
          <cell r="H252">
            <v>0</v>
          </cell>
          <cell r="I252">
            <v>11.868653291279646</v>
          </cell>
          <cell r="N252">
            <v>11.868653291279646</v>
          </cell>
        </row>
        <row r="253">
          <cell r="A253" t="str">
            <v>P BP07/B450 (Celtic II)</v>
          </cell>
          <cell r="B253">
            <v>0</v>
          </cell>
          <cell r="C253">
            <v>0</v>
          </cell>
          <cell r="D253">
            <v>0</v>
          </cell>
          <cell r="E253">
            <v>0</v>
          </cell>
          <cell r="F253">
            <v>0</v>
          </cell>
          <cell r="G253">
            <v>0</v>
          </cell>
          <cell r="H253">
            <v>0</v>
          </cell>
          <cell r="I253">
            <v>0</v>
          </cell>
          <cell r="J253">
            <v>17.628439636591466</v>
          </cell>
          <cell r="N253">
            <v>17.628439636591466</v>
          </cell>
        </row>
        <row r="254">
          <cell r="A254" t="str">
            <v>P BT03</v>
          </cell>
          <cell r="M254">
            <v>0</v>
          </cell>
          <cell r="N254">
            <v>0</v>
          </cell>
        </row>
        <row r="255">
          <cell r="A255" t="str">
            <v>P BT04</v>
          </cell>
          <cell r="M255">
            <v>0</v>
          </cell>
          <cell r="N255">
            <v>0</v>
          </cell>
        </row>
        <row r="256">
          <cell r="A256" t="str">
            <v>P BT05</v>
          </cell>
          <cell r="M256">
            <v>0</v>
          </cell>
          <cell r="N256">
            <v>0</v>
          </cell>
        </row>
        <row r="257">
          <cell r="A257" t="str">
            <v>P BT06</v>
          </cell>
          <cell r="M257">
            <v>0</v>
          </cell>
          <cell r="N257">
            <v>0</v>
          </cell>
        </row>
        <row r="258">
          <cell r="A258" t="str">
            <v>P BT27</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DC$</v>
          </cell>
          <cell r="B259">
            <v>0.31753871456185567</v>
          </cell>
          <cell r="C259">
            <v>0.31753871456185567</v>
          </cell>
          <cell r="D259">
            <v>0.31753871456185567</v>
          </cell>
          <cell r="E259">
            <v>1.9462226159793813E-2</v>
          </cell>
          <cell r="N259">
            <v>0.97207836984536078</v>
          </cell>
        </row>
        <row r="260">
          <cell r="A260" t="str">
            <v>P EL/ARP-61</v>
          </cell>
          <cell r="B260">
            <v>0</v>
          </cell>
          <cell r="C260">
            <v>21.23637244201031</v>
          </cell>
          <cell r="M260">
            <v>0</v>
          </cell>
          <cell r="N260">
            <v>21.23637244201031</v>
          </cell>
        </row>
        <row r="261">
          <cell r="A261" t="str">
            <v>P PRE6</v>
          </cell>
          <cell r="B261">
            <v>0.61750539976960028</v>
          </cell>
          <cell r="C261">
            <v>0.61750539976960028</v>
          </cell>
          <cell r="D261">
            <v>0.61750539976960028</v>
          </cell>
          <cell r="E261">
            <v>0.61750539976960028</v>
          </cell>
          <cell r="F261">
            <v>0.61750539976960028</v>
          </cell>
          <cell r="G261">
            <v>0.61750539976960028</v>
          </cell>
          <cell r="H261">
            <v>0.61750539976960028</v>
          </cell>
          <cell r="I261">
            <v>0.61750539976960028</v>
          </cell>
          <cell r="J261">
            <v>0.61750539976960028</v>
          </cell>
          <cell r="K261">
            <v>0.61750539976960028</v>
          </cell>
          <cell r="L261">
            <v>0.61750539976960028</v>
          </cell>
          <cell r="M261">
            <v>0.61750539976960028</v>
          </cell>
          <cell r="N261">
            <v>7.4100647972352016</v>
          </cell>
        </row>
        <row r="262">
          <cell r="A262" t="str">
            <v>P PRO1</v>
          </cell>
          <cell r="B262">
            <v>1.77671</v>
          </cell>
          <cell r="C262">
            <v>1.77671</v>
          </cell>
          <cell r="D262">
            <v>1.4936239239690721</v>
          </cell>
          <cell r="N262">
            <v>5.0470439239690723</v>
          </cell>
        </row>
        <row r="263">
          <cell r="A263" t="str">
            <v>P PRO10</v>
          </cell>
          <cell r="B263">
            <v>0.7290109422015415</v>
          </cell>
          <cell r="C263">
            <v>0</v>
          </cell>
          <cell r="D263">
            <v>0</v>
          </cell>
          <cell r="E263">
            <v>0.7290109422015415</v>
          </cell>
          <cell r="N263">
            <v>1.458021884403083</v>
          </cell>
        </row>
        <row r="264">
          <cell r="A264" t="str">
            <v>P PRO2</v>
          </cell>
          <cell r="B264">
            <v>1.5071813452345431</v>
          </cell>
          <cell r="C264">
            <v>0.75218252219885473</v>
          </cell>
          <cell r="D264">
            <v>0.75218252219885473</v>
          </cell>
          <cell r="E264">
            <v>0.39518850628962593</v>
          </cell>
          <cell r="N264">
            <v>3.4067348959218782</v>
          </cell>
        </row>
        <row r="265">
          <cell r="A265" t="str">
            <v>P PRO3</v>
          </cell>
          <cell r="B265">
            <v>4.2097036082474225E-3</v>
          </cell>
          <cell r="C265">
            <v>4.2097036082474225E-3</v>
          </cell>
          <cell r="D265">
            <v>4.2097036082474225E-3</v>
          </cell>
          <cell r="E265">
            <v>4.2097036082474225E-3</v>
          </cell>
          <cell r="F265">
            <v>4.2097036082474225E-3</v>
          </cell>
          <cell r="G265">
            <v>4.2097036082474225E-3</v>
          </cell>
          <cell r="H265">
            <v>4.2097036082474225E-3</v>
          </cell>
          <cell r="I265">
            <v>4.2097036082474225E-3</v>
          </cell>
          <cell r="J265">
            <v>4.2097036082474225E-3</v>
          </cell>
          <cell r="K265">
            <v>4.2097036082474225E-3</v>
          </cell>
          <cell r="L265">
            <v>4.2097036082474225E-3</v>
          </cell>
          <cell r="M265">
            <v>4.2097036082474225E-3</v>
          </cell>
          <cell r="N265">
            <v>5.0516443298969059E-2</v>
          </cell>
        </row>
        <row r="266">
          <cell r="A266" t="str">
            <v>P PRO4</v>
          </cell>
          <cell r="B266">
            <v>2.4702571910736171</v>
          </cell>
          <cell r="C266">
            <v>2.4702571910736171</v>
          </cell>
          <cell r="D266">
            <v>2.4702571910736171</v>
          </cell>
          <cell r="E266">
            <v>2.4702571910736171</v>
          </cell>
          <cell r="F266">
            <v>2.4702571910736171</v>
          </cell>
          <cell r="G266">
            <v>2.4702571910736171</v>
          </cell>
          <cell r="H266">
            <v>2.4702571910736171</v>
          </cell>
          <cell r="I266">
            <v>2.4702571910736171</v>
          </cell>
          <cell r="J266">
            <v>2.4702571910736171</v>
          </cell>
          <cell r="K266">
            <v>2.4702571910736171</v>
          </cell>
          <cell r="L266">
            <v>2.4702571910736171</v>
          </cell>
          <cell r="M266">
            <v>2.4702571910736171</v>
          </cell>
          <cell r="N266">
            <v>29.643086292883407</v>
          </cell>
        </row>
        <row r="267">
          <cell r="A267" t="str">
            <v>P PRO5</v>
          </cell>
          <cell r="B267">
            <v>2.1713535083762885</v>
          </cell>
          <cell r="C267">
            <v>0</v>
          </cell>
          <cell r="D267">
            <v>0</v>
          </cell>
          <cell r="E267">
            <v>2.1745442235824739</v>
          </cell>
          <cell r="N267">
            <v>4.3458977319587628</v>
          </cell>
        </row>
        <row r="268">
          <cell r="A268" t="str">
            <v>P PRO6</v>
          </cell>
          <cell r="B268">
            <v>11.561477650161031</v>
          </cell>
          <cell r="C268">
            <v>0</v>
          </cell>
          <cell r="D268">
            <v>0</v>
          </cell>
          <cell r="E268">
            <v>10.899973504631177</v>
          </cell>
          <cell r="N268">
            <v>22.461451154792208</v>
          </cell>
        </row>
        <row r="269">
          <cell r="A269" t="str">
            <v>P PRO7</v>
          </cell>
          <cell r="B269">
            <v>6.7913047680412363E-3</v>
          </cell>
          <cell r="C269">
            <v>6.7913047680412363E-3</v>
          </cell>
          <cell r="D269">
            <v>6.7913047680412363E-3</v>
          </cell>
          <cell r="E269">
            <v>6.7913047680412363E-3</v>
          </cell>
          <cell r="F269">
            <v>6.7913047680412363E-3</v>
          </cell>
          <cell r="G269">
            <v>6.7913047680412363E-3</v>
          </cell>
          <cell r="H269">
            <v>6.7913047680412363E-3</v>
          </cell>
          <cell r="I269">
            <v>6.7913047680412363E-3</v>
          </cell>
          <cell r="J269">
            <v>6.7913047680412363E-3</v>
          </cell>
          <cell r="K269">
            <v>6.7913047680412363E-3</v>
          </cell>
          <cell r="L269">
            <v>6.7913047680412363E-3</v>
          </cell>
          <cell r="M269">
            <v>6.7913047680412363E-3</v>
          </cell>
          <cell r="N269">
            <v>8.1495657216494863E-2</v>
          </cell>
        </row>
        <row r="270">
          <cell r="A270" t="str">
            <v>P PRO8</v>
          </cell>
          <cell r="B270">
            <v>4.0623760769520664E-2</v>
          </cell>
          <cell r="C270">
            <v>4.0623760769520664E-2</v>
          </cell>
          <cell r="D270">
            <v>4.0623760769520664E-2</v>
          </cell>
          <cell r="E270">
            <v>4.0623760769520664E-2</v>
          </cell>
          <cell r="F270">
            <v>4.0623760769520664E-2</v>
          </cell>
          <cell r="G270">
            <v>4.0623760769520664E-2</v>
          </cell>
          <cell r="H270">
            <v>4.0623760769520664E-2</v>
          </cell>
          <cell r="I270">
            <v>4.0623760769520664E-2</v>
          </cell>
          <cell r="J270">
            <v>4.0623760769520664E-2</v>
          </cell>
          <cell r="K270">
            <v>4.0623760769520664E-2</v>
          </cell>
          <cell r="L270">
            <v>4.0623760769520664E-2</v>
          </cell>
          <cell r="M270">
            <v>4.0623760769520664E-2</v>
          </cell>
          <cell r="N270">
            <v>0.48748512923424808</v>
          </cell>
        </row>
        <row r="271">
          <cell r="A271" t="str">
            <v>P PRO9</v>
          </cell>
          <cell r="B271">
            <v>1.1326750998711339</v>
          </cell>
          <cell r="C271">
            <v>0</v>
          </cell>
          <cell r="D271">
            <v>0</v>
          </cell>
          <cell r="E271">
            <v>1.1325567042525773</v>
          </cell>
          <cell r="N271">
            <v>2.2652318041237112</v>
          </cell>
        </row>
        <row r="272">
          <cell r="A272" t="str">
            <v>PAR</v>
          </cell>
          <cell r="F272">
            <v>0</v>
          </cell>
          <cell r="L272">
            <v>0</v>
          </cell>
          <cell r="N272">
            <v>0</v>
          </cell>
        </row>
        <row r="273">
          <cell r="A273" t="str">
            <v>PAR $+CER</v>
          </cell>
          <cell r="D273">
            <v>0</v>
          </cell>
          <cell r="J273">
            <v>0</v>
          </cell>
          <cell r="N273">
            <v>0</v>
          </cell>
        </row>
        <row r="274">
          <cell r="A274" t="str">
            <v>PAR EUR</v>
          </cell>
          <cell r="D274">
            <v>0</v>
          </cell>
          <cell r="J274">
            <v>0</v>
          </cell>
          <cell r="N274">
            <v>0</v>
          </cell>
        </row>
        <row r="275">
          <cell r="A275" t="str">
            <v>PAR JPY</v>
          </cell>
          <cell r="D275">
            <v>0</v>
          </cell>
          <cell r="J275">
            <v>0</v>
          </cell>
          <cell r="N275">
            <v>0</v>
          </cell>
        </row>
        <row r="276">
          <cell r="A276" t="str">
            <v>PAR USD</v>
          </cell>
          <cell r="D276">
            <v>0</v>
          </cell>
          <cell r="J276">
            <v>0</v>
          </cell>
          <cell r="N276">
            <v>0</v>
          </cell>
        </row>
        <row r="277">
          <cell r="A277" t="str">
            <v>PARDM</v>
          </cell>
          <cell r="F277">
            <v>0</v>
          </cell>
          <cell r="L277">
            <v>0</v>
          </cell>
          <cell r="N277">
            <v>0</v>
          </cell>
        </row>
        <row r="278">
          <cell r="A278" t="str">
            <v>PR8</v>
          </cell>
          <cell r="B278">
            <v>5.071065188367788</v>
          </cell>
          <cell r="C278">
            <v>5.071065188367788</v>
          </cell>
          <cell r="D278">
            <v>5.071065188367788</v>
          </cell>
          <cell r="E278">
            <v>5.071065188367788</v>
          </cell>
          <cell r="F278">
            <v>5.071065188367788</v>
          </cell>
          <cell r="G278">
            <v>5.071065188367788</v>
          </cell>
          <cell r="H278">
            <v>5.071065188367788</v>
          </cell>
          <cell r="I278">
            <v>5.071065188367788</v>
          </cell>
          <cell r="J278">
            <v>5.071065188367788</v>
          </cell>
          <cell r="K278">
            <v>5.071065188367788</v>
          </cell>
          <cell r="L278">
            <v>5.071065188367788</v>
          </cell>
          <cell r="M278">
            <v>5.071065188367788</v>
          </cell>
          <cell r="N278">
            <v>60.85278226041347</v>
          </cell>
        </row>
        <row r="279">
          <cell r="A279" t="str">
            <v>PRE5</v>
          </cell>
          <cell r="B279">
            <v>29.612255382811547</v>
          </cell>
          <cell r="N279">
            <v>29.612255382811547</v>
          </cell>
        </row>
        <row r="280">
          <cell r="A280" t="str">
            <v>PRE6</v>
          </cell>
          <cell r="B280">
            <v>0.22674449888069503</v>
          </cell>
          <cell r="N280">
            <v>0.22674449888069503</v>
          </cell>
        </row>
        <row r="281">
          <cell r="A281" t="str">
            <v>PRO3</v>
          </cell>
          <cell r="B281">
            <v>9.4933099226804124E-2</v>
          </cell>
          <cell r="C281">
            <v>9.4933099226804124E-2</v>
          </cell>
          <cell r="D281">
            <v>9.4933099226804124E-2</v>
          </cell>
          <cell r="E281">
            <v>9.4933099226804124E-2</v>
          </cell>
          <cell r="F281">
            <v>9.4933099226804124E-2</v>
          </cell>
          <cell r="G281">
            <v>9.4933099226804124E-2</v>
          </cell>
          <cell r="H281">
            <v>9.4933099226804124E-2</v>
          </cell>
          <cell r="I281">
            <v>9.4933099226804124E-2</v>
          </cell>
          <cell r="J281">
            <v>9.4933099226804124E-2</v>
          </cell>
          <cell r="K281">
            <v>9.4933099226804124E-2</v>
          </cell>
          <cell r="L281">
            <v>9.4933099226804124E-2</v>
          </cell>
          <cell r="M281">
            <v>4.5225740979381443E-3</v>
          </cell>
          <cell r="N281">
            <v>1.0487866655927838</v>
          </cell>
        </row>
        <row r="282">
          <cell r="A282" t="str">
            <v>PRO4</v>
          </cell>
          <cell r="B282">
            <v>3.7170958576939581</v>
          </cell>
          <cell r="C282">
            <v>3.7170958576939581</v>
          </cell>
          <cell r="D282">
            <v>3.7170958576939581</v>
          </cell>
          <cell r="E282">
            <v>3.7170958576939581</v>
          </cell>
          <cell r="F282">
            <v>3.7170958576939581</v>
          </cell>
          <cell r="G282">
            <v>3.7170958576939581</v>
          </cell>
          <cell r="H282">
            <v>3.7170958576939581</v>
          </cell>
          <cell r="I282">
            <v>3.7170958576939581</v>
          </cell>
          <cell r="J282">
            <v>3.7170958576939581</v>
          </cell>
          <cell r="K282">
            <v>3.7170958576939581</v>
          </cell>
          <cell r="L282">
            <v>3.7170958576939581</v>
          </cell>
          <cell r="M282">
            <v>0.17890725007893982</v>
          </cell>
          <cell r="N282">
            <v>41.066961684712481</v>
          </cell>
        </row>
        <row r="283">
          <cell r="A283" t="str">
            <v>PRO7</v>
          </cell>
          <cell r="B283">
            <v>14.939707811816874</v>
          </cell>
          <cell r="C283">
            <v>14.939707811816874</v>
          </cell>
          <cell r="D283">
            <v>14.939707811816874</v>
          </cell>
          <cell r="E283">
            <v>14.939936332515394</v>
          </cell>
          <cell r="F283">
            <v>14.939707811816874</v>
          </cell>
          <cell r="G283">
            <v>14.939707811816874</v>
          </cell>
          <cell r="H283">
            <v>14.939707811816874</v>
          </cell>
          <cell r="I283">
            <v>14.939707811816874</v>
          </cell>
          <cell r="J283">
            <v>14.939707811816874</v>
          </cell>
          <cell r="K283">
            <v>14.939707811816874</v>
          </cell>
          <cell r="L283">
            <v>14.939707811816874</v>
          </cell>
          <cell r="M283">
            <v>13.221605433754537</v>
          </cell>
          <cell r="N283">
            <v>177.55861988443868</v>
          </cell>
        </row>
        <row r="284">
          <cell r="A284" t="str">
            <v>PRO8</v>
          </cell>
          <cell r="B284">
            <v>1.1520043464459839E-2</v>
          </cell>
          <cell r="C284">
            <v>1.1520043464459839E-2</v>
          </cell>
          <cell r="D284">
            <v>1.1520043464459839E-2</v>
          </cell>
          <cell r="E284">
            <v>1.1520043464459839E-2</v>
          </cell>
          <cell r="F284">
            <v>1.1520043464459839E-2</v>
          </cell>
          <cell r="G284">
            <v>1.1520043464459839E-2</v>
          </cell>
          <cell r="H284">
            <v>1.1520043464459839E-2</v>
          </cell>
          <cell r="I284">
            <v>1.1520043464459839E-2</v>
          </cell>
          <cell r="J284">
            <v>1.1520043464459839E-2</v>
          </cell>
          <cell r="K284">
            <v>1.1520043464459839E-2</v>
          </cell>
          <cell r="L284">
            <v>1.1520043464459839E-2</v>
          </cell>
          <cell r="M284">
            <v>1.1520043464459839E-2</v>
          </cell>
          <cell r="N284">
            <v>0.13824052157351807</v>
          </cell>
        </row>
        <row r="285">
          <cell r="A285" t="str">
            <v>SABA/INTGM</v>
          </cell>
          <cell r="C285">
            <v>9.682781E-2</v>
          </cell>
          <cell r="N285">
            <v>9.682781E-2</v>
          </cell>
        </row>
        <row r="286">
          <cell r="A286" t="str">
            <v>WBC/RELEXT</v>
          </cell>
          <cell r="B286">
            <v>2.0252184936614469E-3</v>
          </cell>
          <cell r="C286">
            <v>2.3225592841163308E-3</v>
          </cell>
          <cell r="D286">
            <v>2.3303855331841912E-3</v>
          </cell>
          <cell r="E286">
            <v>2.6275242356450408E-3</v>
          </cell>
          <cell r="F286">
            <v>2.8251953765846384E-3</v>
          </cell>
          <cell r="G286">
            <v>3.1148680089485457E-3</v>
          </cell>
          <cell r="H286">
            <v>4.3662908277404926E-3</v>
          </cell>
          <cell r="I286">
            <v>2.3038523489932886E-3</v>
          </cell>
          <cell r="J286">
            <v>2.5909463087248324E-3</v>
          </cell>
          <cell r="K286">
            <v>2.7843117076808352E-3</v>
          </cell>
          <cell r="L286">
            <v>3.0670417598806865E-3</v>
          </cell>
          <cell r="M286">
            <v>4.3501342281879194E-3</v>
          </cell>
          <cell r="N286">
            <v>3.4708328113348244E-2</v>
          </cell>
        </row>
        <row r="287">
          <cell r="A287" t="str">
            <v>WEST/CONEA</v>
          </cell>
          <cell r="B287">
            <v>0</v>
          </cell>
          <cell r="D287">
            <v>4.1444279368501142</v>
          </cell>
          <cell r="H287">
            <v>0</v>
          </cell>
          <cell r="J287">
            <v>4.1444279368501142</v>
          </cell>
          <cell r="N287">
            <v>8.2888558737002285</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pageSetUpPr fitToPage="1"/>
  </sheetPr>
  <dimension ref="A1:P60"/>
  <sheetViews>
    <sheetView showGridLines="0" tabSelected="1" view="pageBreakPreview" zoomScale="85" zoomScaleSheetLayoutView="85" workbookViewId="0">
      <selection activeCell="I18" sqref="I18"/>
    </sheetView>
  </sheetViews>
  <sheetFormatPr baseColWidth="10" defaultColWidth="9.140625" defaultRowHeight="15.75"/>
  <cols>
    <col min="1" max="1" width="5.7109375" style="47" customWidth="1"/>
    <col min="2" max="2" width="15.7109375" style="47" customWidth="1"/>
    <col min="3" max="3" width="105.140625" style="47" customWidth="1"/>
    <col min="4" max="4" width="7.28515625" style="47" customWidth="1"/>
    <col min="5" max="5" width="19.28515625" style="47" bestFit="1" customWidth="1"/>
    <col min="6" max="6" width="10" style="449" bestFit="1" customWidth="1"/>
    <col min="7" max="9" width="12.28515625" style="449" bestFit="1" customWidth="1"/>
    <col min="10" max="11" width="14" style="449" bestFit="1" customWidth="1"/>
    <col min="12" max="16" width="9.140625" style="449" customWidth="1"/>
    <col min="17" max="16384" width="9.140625" style="47"/>
  </cols>
  <sheetData>
    <row r="1" spans="2:5" ht="30.75" customHeight="1" thickBot="1">
      <c r="C1" s="448"/>
    </row>
    <row r="2" spans="2:5" ht="27" customHeight="1" thickBot="1">
      <c r="B2" s="1098" t="s">
        <v>889</v>
      </c>
      <c r="C2" s="1099"/>
    </row>
    <row r="3" spans="2:5" ht="24.75" customHeight="1" thickBot="1"/>
    <row r="4" spans="2:5" ht="25.5" customHeight="1" thickBot="1">
      <c r="B4" s="1100" t="s">
        <v>314</v>
      </c>
      <c r="C4" s="1101"/>
    </row>
    <row r="5" spans="2:5" ht="16.5" thickBot="1"/>
    <row r="6" spans="2:5" ht="24" customHeight="1" thickBot="1">
      <c r="B6" s="534" t="s">
        <v>315</v>
      </c>
      <c r="C6" s="450" t="s">
        <v>316</v>
      </c>
    </row>
    <row r="7" spans="2:5" ht="27" customHeight="1">
      <c r="B7" s="1096" t="s">
        <v>871</v>
      </c>
      <c r="C7" s="1097"/>
    </row>
    <row r="8" spans="2:5">
      <c r="B8" s="451" t="s">
        <v>317</v>
      </c>
      <c r="C8" s="452" t="s">
        <v>179</v>
      </c>
    </row>
    <row r="9" spans="2:5">
      <c r="B9" s="453" t="s">
        <v>434</v>
      </c>
      <c r="C9" s="452" t="s">
        <v>484</v>
      </c>
    </row>
    <row r="10" spans="2:5">
      <c r="B10" s="453" t="s">
        <v>500</v>
      </c>
      <c r="C10" s="452" t="s">
        <v>152</v>
      </c>
    </row>
    <row r="11" spans="2:5">
      <c r="B11" s="451" t="s">
        <v>223</v>
      </c>
      <c r="C11" s="452" t="s">
        <v>221</v>
      </c>
    </row>
    <row r="12" spans="2:5">
      <c r="B12" s="451" t="s">
        <v>224</v>
      </c>
      <c r="C12" s="452" t="s">
        <v>99</v>
      </c>
      <c r="E12" s="475"/>
    </row>
    <row r="13" spans="2:5">
      <c r="B13" s="451" t="s">
        <v>225</v>
      </c>
      <c r="C13" s="452" t="s">
        <v>222</v>
      </c>
      <c r="E13" s="475"/>
    </row>
    <row r="14" spans="2:5">
      <c r="B14" s="451" t="s">
        <v>226</v>
      </c>
      <c r="C14" s="452" t="s">
        <v>298</v>
      </c>
      <c r="E14" s="475"/>
    </row>
    <row r="15" spans="2:5">
      <c r="B15" s="451" t="s">
        <v>227</v>
      </c>
      <c r="C15" s="452" t="s">
        <v>482</v>
      </c>
      <c r="E15" s="475"/>
    </row>
    <row r="16" spans="2:5">
      <c r="B16" s="451" t="s">
        <v>228</v>
      </c>
      <c r="C16" s="452" t="s">
        <v>483</v>
      </c>
      <c r="E16" s="475"/>
    </row>
    <row r="17" spans="1:5">
      <c r="B17" s="453" t="s">
        <v>229</v>
      </c>
      <c r="C17" s="452" t="s">
        <v>319</v>
      </c>
      <c r="E17" s="475"/>
    </row>
    <row r="18" spans="1:5">
      <c r="B18" s="453" t="s">
        <v>230</v>
      </c>
      <c r="C18" s="452" t="s">
        <v>320</v>
      </c>
      <c r="E18" s="475"/>
    </row>
    <row r="19" spans="1:5" ht="16.5" thickBot="1">
      <c r="B19" s="457" t="s">
        <v>175</v>
      </c>
      <c r="C19" s="454" t="s">
        <v>485</v>
      </c>
      <c r="E19" s="475"/>
    </row>
    <row r="20" spans="1:5" ht="16.5" thickBot="1">
      <c r="A20" s="449"/>
      <c r="B20" s="449"/>
      <c r="C20" s="449"/>
      <c r="D20" s="449"/>
      <c r="E20" s="449"/>
    </row>
    <row r="21" spans="1:5" ht="27" customHeight="1">
      <c r="B21" s="1096" t="s">
        <v>157</v>
      </c>
      <c r="C21" s="1097"/>
    </row>
    <row r="22" spans="1:5" ht="15.75" customHeight="1">
      <c r="B22" s="451" t="s">
        <v>304</v>
      </c>
      <c r="C22" s="452" t="s">
        <v>833</v>
      </c>
    </row>
    <row r="23" spans="1:5">
      <c r="B23" s="458" t="s">
        <v>305</v>
      </c>
      <c r="C23" s="452" t="s">
        <v>834</v>
      </c>
    </row>
    <row r="24" spans="1:5" ht="15.75" customHeight="1">
      <c r="B24" s="458" t="s">
        <v>144</v>
      </c>
      <c r="C24" s="846" t="s">
        <v>835</v>
      </c>
    </row>
    <row r="25" spans="1:5" ht="15.75" customHeight="1">
      <c r="B25" s="458" t="s">
        <v>746</v>
      </c>
      <c r="C25" s="452" t="s">
        <v>306</v>
      </c>
    </row>
    <row r="26" spans="1:5" ht="16.5" thickBot="1">
      <c r="A26" s="449"/>
      <c r="B26" s="449"/>
      <c r="C26" s="449"/>
      <c r="D26" s="449"/>
      <c r="E26" s="449"/>
    </row>
    <row r="27" spans="1:5" ht="27.75" customHeight="1">
      <c r="B27" s="1094" t="s">
        <v>879</v>
      </c>
      <c r="C27" s="1095"/>
    </row>
    <row r="28" spans="1:5" ht="31.5" customHeight="1">
      <c r="B28" s="451" t="s">
        <v>231</v>
      </c>
      <c r="C28" s="452" t="s">
        <v>836</v>
      </c>
    </row>
    <row r="29" spans="1:5" ht="31.5">
      <c r="B29" s="451" t="s">
        <v>232</v>
      </c>
      <c r="C29" s="452" t="s">
        <v>837</v>
      </c>
    </row>
    <row r="30" spans="1:5" ht="31.5">
      <c r="B30" s="451" t="s">
        <v>233</v>
      </c>
      <c r="C30" s="452" t="s">
        <v>838</v>
      </c>
    </row>
    <row r="31" spans="1:5" ht="31.5">
      <c r="B31" s="451" t="s">
        <v>234</v>
      </c>
      <c r="C31" s="452" t="s">
        <v>790</v>
      </c>
    </row>
    <row r="32" spans="1:5" ht="31.5">
      <c r="B32" s="451" t="s">
        <v>235</v>
      </c>
      <c r="C32" s="452" t="s">
        <v>791</v>
      </c>
    </row>
    <row r="33" spans="1:5" ht="17.25" customHeight="1">
      <c r="B33" s="451" t="s">
        <v>236</v>
      </c>
      <c r="C33" s="452" t="s">
        <v>488</v>
      </c>
    </row>
    <row r="34" spans="1:5">
      <c r="B34" s="451" t="s">
        <v>237</v>
      </c>
      <c r="C34" s="452" t="s">
        <v>486</v>
      </c>
    </row>
    <row r="35" spans="1:5" ht="32.25" customHeight="1" thickBot="1">
      <c r="B35" s="455" t="s">
        <v>238</v>
      </c>
      <c r="C35" s="456" t="s">
        <v>487</v>
      </c>
    </row>
    <row r="36" spans="1:5" ht="16.5" thickBot="1">
      <c r="A36" s="449"/>
      <c r="B36" s="449"/>
      <c r="C36" s="449"/>
      <c r="D36" s="449"/>
      <c r="E36" s="449"/>
    </row>
    <row r="37" spans="1:5" ht="27.75" customHeight="1">
      <c r="B37" s="1096" t="s">
        <v>219</v>
      </c>
      <c r="C37" s="1097"/>
    </row>
    <row r="38" spans="1:5">
      <c r="B38" s="451" t="s">
        <v>239</v>
      </c>
      <c r="C38" s="452" t="s">
        <v>220</v>
      </c>
    </row>
    <row r="39" spans="1:5">
      <c r="B39" s="451" t="s">
        <v>240</v>
      </c>
      <c r="C39" s="452" t="s">
        <v>318</v>
      </c>
    </row>
    <row r="40" spans="1:5">
      <c r="B40" s="451" t="s">
        <v>241</v>
      </c>
      <c r="C40" s="452" t="s">
        <v>480</v>
      </c>
    </row>
    <row r="41" spans="1:5">
      <c r="B41" s="451" t="s">
        <v>242</v>
      </c>
      <c r="C41" s="452" t="s">
        <v>492</v>
      </c>
    </row>
    <row r="42" spans="1:5">
      <c r="B42" s="451" t="s">
        <v>243</v>
      </c>
      <c r="C42" s="452" t="s">
        <v>891</v>
      </c>
    </row>
    <row r="43" spans="1:5">
      <c r="B43" s="451" t="s">
        <v>145</v>
      </c>
      <c r="C43" s="452" t="s">
        <v>890</v>
      </c>
    </row>
    <row r="44" spans="1:5" ht="16.5" thickBot="1">
      <c r="B44" s="455" t="s">
        <v>146</v>
      </c>
      <c r="C44" s="456" t="s">
        <v>481</v>
      </c>
    </row>
    <row r="47" spans="1:5" ht="18" customHeight="1"/>
    <row r="60" ht="30" customHeight="1"/>
  </sheetData>
  <mergeCells count="6">
    <mergeCell ref="B27:C27"/>
    <mergeCell ref="B37:C37"/>
    <mergeCell ref="B2:C2"/>
    <mergeCell ref="B4:C4"/>
    <mergeCell ref="B7:C7"/>
    <mergeCell ref="B21:C21"/>
  </mergeCells>
  <phoneticPr fontId="47" type="noConversion"/>
  <hyperlinks>
    <hyperlink ref="B38" location="A.4.1!A1" display="A.4.1"/>
    <hyperlink ref="B28" location="A.3.1!A1" display="A.3.1"/>
    <hyperlink ref="B29:B35" location="A.16.1!A1" display="A.16.1!A1"/>
    <hyperlink ref="B39" location="A.4.2!A1" display="A.4.2"/>
    <hyperlink ref="B40" location="A.4.3!A1" display="A.4.3"/>
    <hyperlink ref="B22" location="A.2.1!A1" display="A.2.1"/>
    <hyperlink ref="B29" location="A.3.2!A1" display="A.3.2"/>
    <hyperlink ref="B30" location="A.3.3!A1" display="A.3.3"/>
    <hyperlink ref="B31" location="A.3.4!A1" display="A.3.4"/>
    <hyperlink ref="B32" location="A.3.5!A1" display="A.3.5"/>
    <hyperlink ref="B33" location="A.3.6!A1" display="A.3.6"/>
    <hyperlink ref="B34" location="A.3.7!A1" display="A.3.7"/>
    <hyperlink ref="B35" location="A.3.8!A1" display="A.3.8"/>
    <hyperlink ref="B41" location="A.4.4!A1" display="A.4.4"/>
    <hyperlink ref="B42" location="A.4.5!A1" display="A.4.5"/>
    <hyperlink ref="B43" location="A.4.6!A1" display="A.4.6"/>
    <hyperlink ref="B44" location="A.4.7!A1" display="A.4.7"/>
    <hyperlink ref="B8" location="A.1.1!A1" display="A.1.1"/>
    <hyperlink ref="B9" location="A.1.2!A1" display="A.1.2!A1"/>
    <hyperlink ref="B10" location="'A. 1.3'!A1" display="A. 1.3"/>
    <hyperlink ref="B11" location="A.1.4!A1" display="A.1.4"/>
    <hyperlink ref="B12" location="A.1.5!A1" display="A.1.5"/>
    <hyperlink ref="B13" location="A.1.6!A1" display="A.1.6"/>
    <hyperlink ref="B14" location="A.1.7!A1" display="A.1.7"/>
    <hyperlink ref="B15" location="A.1.8!A1" display="A.1.8"/>
    <hyperlink ref="B16" location="A.1.9!A1" display="A.1.9"/>
    <hyperlink ref="B17" location="A.1.10!A1" display="A.1.10!A1"/>
    <hyperlink ref="B18" location="A.1.11!A1" display="A.1.11!A1"/>
    <hyperlink ref="B19" location="A.1.12!A1" display="A.1.12!A1"/>
    <hyperlink ref="B23" location="A.2.2!A1" display="A.2.2"/>
    <hyperlink ref="B24" location="A.2.3!A1" display="A.2.3"/>
    <hyperlink ref="B25" location="A.2.4!A1" display="A.2.4"/>
  </hyperlinks>
  <printOptions horizontalCentered="1"/>
  <pageMargins left="0.39370078740157483" right="0.39370078740157483" top="0.19685039370078741" bottom="0.19685039370078741" header="0.15748031496062992" footer="0"/>
  <pageSetup paperSize="9" scale="85" orientation="portrait" horizontalDpi="300" verticalDpi="300" r:id="rId1"/>
  <headerFooter differentFirst="1" scaleWithDoc="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pageSetUpPr fitToPage="1"/>
  </sheetPr>
  <dimension ref="A1:XFD107"/>
  <sheetViews>
    <sheetView showGridLines="0" showRuler="0" view="pageBreakPreview" zoomScale="70" zoomScaleSheetLayoutView="70" workbookViewId="0"/>
  </sheetViews>
  <sheetFormatPr baseColWidth="10" defaultColWidth="32.7109375" defaultRowHeight="12.75"/>
  <cols>
    <col min="1" max="1" width="11.42578125" customWidth="1"/>
    <col min="2" max="2" width="14.28515625" style="1" customWidth="1"/>
    <col min="3" max="3" width="38.28515625" style="1" customWidth="1"/>
    <col min="4" max="4" width="31" style="1" customWidth="1"/>
    <col min="5" max="5" width="13" style="1" bestFit="1" customWidth="1"/>
    <col min="6" max="6" width="22.7109375" style="1" customWidth="1"/>
    <col min="7" max="7" width="22.28515625" style="1" customWidth="1"/>
    <col min="8" max="8" width="21.5703125" style="1" customWidth="1"/>
    <col min="9" max="9" width="20.85546875" style="978" customWidth="1"/>
    <col min="10" max="10" width="24.5703125" style="978" customWidth="1"/>
    <col min="11" max="11" width="18.28515625" style="978" customWidth="1"/>
    <col min="12" max="16384" width="32.7109375" style="1"/>
  </cols>
  <sheetData>
    <row r="1" spans="1:8">
      <c r="A1" s="204" t="s">
        <v>419</v>
      </c>
    </row>
    <row r="2" spans="1:8">
      <c r="A2" s="204"/>
    </row>
    <row r="3" spans="1:8">
      <c r="A3" s="204"/>
    </row>
    <row r="4" spans="1:8" ht="14.25">
      <c r="B4" s="32" t="s">
        <v>569</v>
      </c>
      <c r="C4" s="32"/>
      <c r="D4" s="32"/>
      <c r="E4" s="38"/>
      <c r="F4" s="38"/>
      <c r="G4" s="38"/>
      <c r="H4" s="145"/>
    </row>
    <row r="5" spans="1:8" ht="14.25">
      <c r="B5" s="31" t="s">
        <v>570</v>
      </c>
      <c r="C5" s="32"/>
      <c r="D5" s="32"/>
      <c r="E5" s="38"/>
      <c r="F5" s="38"/>
      <c r="G5" s="38"/>
      <c r="H5" s="38"/>
    </row>
    <row r="6" spans="1:8">
      <c r="B6" s="38"/>
      <c r="C6" s="38"/>
      <c r="D6" s="38"/>
      <c r="E6" s="33"/>
      <c r="F6" s="33"/>
      <c r="G6" s="33"/>
      <c r="H6" s="38"/>
    </row>
    <row r="7" spans="1:8">
      <c r="B7" s="665"/>
      <c r="C7" s="38"/>
      <c r="D7" s="38"/>
      <c r="E7" s="33"/>
      <c r="F7" s="33"/>
      <c r="G7" s="33"/>
      <c r="H7" s="38"/>
    </row>
    <row r="8" spans="1:8">
      <c r="B8" s="38"/>
      <c r="C8" s="38"/>
      <c r="D8" s="38"/>
      <c r="E8" s="38"/>
      <c r="F8" s="38"/>
      <c r="G8" s="38"/>
      <c r="H8" s="38"/>
    </row>
    <row r="9" spans="1:8" ht="16.5">
      <c r="B9" s="1103" t="s">
        <v>718</v>
      </c>
      <c r="C9" s="1103"/>
      <c r="D9" s="1103"/>
      <c r="E9" s="1103"/>
      <c r="F9" s="1103"/>
      <c r="G9" s="1103"/>
      <c r="H9" s="1103"/>
    </row>
    <row r="10" spans="1:8" ht="16.5">
      <c r="B10" s="1103" t="s">
        <v>549</v>
      </c>
      <c r="C10" s="1103"/>
      <c r="D10" s="1103"/>
      <c r="E10" s="1103"/>
      <c r="F10" s="1103"/>
      <c r="G10" s="1103"/>
      <c r="H10" s="1103"/>
    </row>
    <row r="11" spans="1:8" ht="13.5" customHeight="1">
      <c r="B11" s="1147" t="s">
        <v>819</v>
      </c>
      <c r="C11" s="1147"/>
      <c r="D11" s="1147"/>
      <c r="E11" s="1147"/>
      <c r="F11" s="1147"/>
      <c r="G11" s="1147"/>
      <c r="H11" s="1147"/>
    </row>
    <row r="12" spans="1:8">
      <c r="B12" s="38"/>
      <c r="C12" s="56"/>
      <c r="D12" s="56"/>
      <c r="E12" s="33"/>
      <c r="F12" s="56"/>
      <c r="G12" s="56"/>
      <c r="H12" s="146"/>
    </row>
    <row r="13" spans="1:8" ht="13.5" thickBot="1">
      <c r="B13" s="38"/>
      <c r="C13" s="56"/>
      <c r="D13" s="56"/>
      <c r="E13" s="38"/>
      <c r="F13" s="56"/>
      <c r="G13" s="56"/>
      <c r="H13" s="145" t="s">
        <v>550</v>
      </c>
    </row>
    <row r="14" spans="1:8" ht="13.5" customHeight="1" thickTop="1">
      <c r="B14" s="1138" t="s">
        <v>551</v>
      </c>
      <c r="C14" s="1141" t="s">
        <v>546</v>
      </c>
      <c r="D14" s="1141" t="s">
        <v>450</v>
      </c>
      <c r="E14" s="1144" t="s">
        <v>547</v>
      </c>
      <c r="F14" s="1129" t="s">
        <v>552</v>
      </c>
      <c r="G14" s="1132" t="s">
        <v>620</v>
      </c>
      <c r="H14" s="1135" t="s">
        <v>621</v>
      </c>
    </row>
    <row r="15" spans="1:8">
      <c r="B15" s="1139"/>
      <c r="C15" s="1142"/>
      <c r="D15" s="1142"/>
      <c r="E15" s="1145"/>
      <c r="F15" s="1130"/>
      <c r="G15" s="1133"/>
      <c r="H15" s="1136"/>
    </row>
    <row r="16" spans="1:8">
      <c r="B16" s="1139"/>
      <c r="C16" s="1142"/>
      <c r="D16" s="1142"/>
      <c r="E16" s="1145"/>
      <c r="F16" s="1130"/>
      <c r="G16" s="1133"/>
      <c r="H16" s="1136"/>
    </row>
    <row r="17" spans="2:12 16384:16384">
      <c r="B17" s="1139"/>
      <c r="C17" s="1142"/>
      <c r="D17" s="1142"/>
      <c r="E17" s="1145"/>
      <c r="F17" s="1130"/>
      <c r="G17" s="1133"/>
      <c r="H17" s="1136"/>
    </row>
    <row r="18" spans="2:12 16384:16384">
      <c r="B18" s="1140"/>
      <c r="C18" s="1143"/>
      <c r="D18" s="1143"/>
      <c r="E18" s="1146"/>
      <c r="F18" s="1131"/>
      <c r="G18" s="1134"/>
      <c r="H18" s="1137"/>
    </row>
    <row r="19" spans="2:12 16384:16384">
      <c r="B19" s="147"/>
      <c r="C19" s="148"/>
      <c r="D19" s="149"/>
      <c r="E19" s="150"/>
      <c r="F19" s="666"/>
      <c r="G19" s="667"/>
      <c r="H19" s="667"/>
    </row>
    <row r="20" spans="2:12 16384:16384" ht="15.75">
      <c r="B20" s="147"/>
      <c r="C20" s="151" t="s">
        <v>576</v>
      </c>
      <c r="D20" s="152"/>
      <c r="E20" s="153"/>
      <c r="F20" s="668">
        <f>+F22+F73+F92+F27</f>
        <v>26829632.168960474</v>
      </c>
      <c r="G20" s="669">
        <f>+G22+G73+G92+G27</f>
        <v>25802150.120279431</v>
      </c>
      <c r="H20" s="85">
        <f>+H22+H73+H92+H27</f>
        <v>25996238.867284577</v>
      </c>
      <c r="XFD20" s="874"/>
    </row>
    <row r="21" spans="2:12 16384:16384" ht="15.75">
      <c r="B21" s="147"/>
      <c r="C21" s="152"/>
      <c r="D21" s="235"/>
      <c r="E21" s="154"/>
      <c r="F21" s="670"/>
      <c r="G21" s="155"/>
      <c r="H21" s="155"/>
    </row>
    <row r="22" spans="2:12 16384:16384" ht="15">
      <c r="B22" s="147"/>
      <c r="C22" s="156" t="s">
        <v>553</v>
      </c>
      <c r="D22" s="156"/>
      <c r="E22" s="157"/>
      <c r="F22" s="671">
        <f>SUM(F23:F25)</f>
        <v>475544.03796841472</v>
      </c>
      <c r="G22" s="158">
        <f>SUM(G23:G25)</f>
        <v>403992.5671722666</v>
      </c>
      <c r="H22" s="800">
        <f>SUM(H23:H25)</f>
        <v>558220.0734635999</v>
      </c>
      <c r="L22" s="874"/>
    </row>
    <row r="23" spans="2:12 16384:16384">
      <c r="B23" s="147">
        <v>36526</v>
      </c>
      <c r="C23" s="126" t="s">
        <v>554</v>
      </c>
      <c r="D23" s="159" t="s">
        <v>451</v>
      </c>
      <c r="E23" s="160">
        <v>2016</v>
      </c>
      <c r="F23" s="672">
        <v>5348.8087822593961</v>
      </c>
      <c r="G23" s="799">
        <v>271.71948613878544</v>
      </c>
      <c r="H23" s="127">
        <v>303.77840202498214</v>
      </c>
      <c r="L23" s="874"/>
    </row>
    <row r="24" spans="2:12 16384:16384">
      <c r="B24" s="147">
        <v>40182</v>
      </c>
      <c r="C24" s="126" t="s">
        <v>598</v>
      </c>
      <c r="D24" s="161" t="s">
        <v>452</v>
      </c>
      <c r="E24" s="160">
        <v>2016</v>
      </c>
      <c r="F24" s="672">
        <v>265897.52600011008</v>
      </c>
      <c r="G24" s="799">
        <v>199423.14450008256</v>
      </c>
      <c r="H24" s="127">
        <v>199423.14450008256</v>
      </c>
      <c r="L24" s="874"/>
    </row>
    <row r="25" spans="2:12 16384:16384">
      <c r="B25" s="147">
        <v>40182</v>
      </c>
      <c r="C25" s="126" t="s">
        <v>599</v>
      </c>
      <c r="D25" s="161" t="s">
        <v>452</v>
      </c>
      <c r="E25" s="160">
        <v>2022</v>
      </c>
      <c r="F25" s="672">
        <v>204297.70318604526</v>
      </c>
      <c r="G25" s="799">
        <v>204297.70318604526</v>
      </c>
      <c r="H25" s="127">
        <v>358493.15056149237</v>
      </c>
      <c r="L25" s="874"/>
    </row>
    <row r="26" spans="2:12 16384:16384">
      <c r="B26" s="147"/>
      <c r="C26" s="126"/>
      <c r="D26" s="161"/>
      <c r="E26" s="160"/>
      <c r="F26" s="672"/>
      <c r="G26" s="71"/>
      <c r="H26" s="98"/>
    </row>
    <row r="27" spans="2:12 16384:16384">
      <c r="B27" s="147"/>
      <c r="C27" s="126" t="s">
        <v>426</v>
      </c>
      <c r="D27" s="161"/>
      <c r="E27" s="160"/>
      <c r="F27" s="672">
        <f>SUM(F28:F70)</f>
        <v>7356815.9214210398</v>
      </c>
      <c r="G27" s="799">
        <f>SUM(G28:G70)</f>
        <v>7356815.9214210398</v>
      </c>
      <c r="H27" s="127">
        <f>SUM(H28:H70)</f>
        <v>7356815.9214210398</v>
      </c>
    </row>
    <row r="28" spans="2:12 16384:16384">
      <c r="B28" s="147">
        <v>42164</v>
      </c>
      <c r="C28" s="126" t="s">
        <v>668</v>
      </c>
      <c r="D28" s="161">
        <v>0.16552700000000001</v>
      </c>
      <c r="E28" s="976">
        <v>42347</v>
      </c>
      <c r="F28" s="672">
        <v>3301.6012766191607</v>
      </c>
      <c r="G28" s="799">
        <v>3301.6012766191607</v>
      </c>
      <c r="H28" s="127">
        <v>3301.6012766191607</v>
      </c>
    </row>
    <row r="29" spans="2:12 16384:16384">
      <c r="B29" s="147">
        <v>41995</v>
      </c>
      <c r="C29" s="126" t="s">
        <v>676</v>
      </c>
      <c r="D29" s="161" t="s">
        <v>719</v>
      </c>
      <c r="E29" s="976">
        <v>42726</v>
      </c>
      <c r="F29" s="672">
        <v>440213.50354922138</v>
      </c>
      <c r="G29" s="799">
        <v>440213.50354922138</v>
      </c>
      <c r="H29" s="127">
        <v>440213.50354922138</v>
      </c>
    </row>
    <row r="30" spans="2:12 16384:16384">
      <c r="B30" s="147">
        <v>41942</v>
      </c>
      <c r="C30" s="126" t="s">
        <v>676</v>
      </c>
      <c r="D30" s="161" t="s">
        <v>719</v>
      </c>
      <c r="E30" s="976">
        <v>42674</v>
      </c>
      <c r="F30" s="672">
        <v>341697.28278214938</v>
      </c>
      <c r="G30" s="799">
        <v>341697.28278214938</v>
      </c>
      <c r="H30" s="127">
        <v>341697.28278214938</v>
      </c>
    </row>
    <row r="31" spans="2:12 16384:16384">
      <c r="B31" s="147">
        <v>41953</v>
      </c>
      <c r="C31" s="126" t="s">
        <v>669</v>
      </c>
      <c r="D31" s="161" t="s">
        <v>95</v>
      </c>
      <c r="E31" s="976">
        <v>42201</v>
      </c>
      <c r="F31" s="672">
        <v>99699.134320145284</v>
      </c>
      <c r="G31" s="799">
        <v>99699.134320145284</v>
      </c>
      <c r="H31" s="127">
        <v>99699.134320145284</v>
      </c>
    </row>
    <row r="32" spans="2:12 16384:16384">
      <c r="B32" s="147">
        <v>41901</v>
      </c>
      <c r="C32" s="126" t="s">
        <v>892</v>
      </c>
      <c r="D32" s="161" t="s">
        <v>95</v>
      </c>
      <c r="E32" s="976">
        <v>42632</v>
      </c>
      <c r="F32" s="672">
        <v>366790.58472000004</v>
      </c>
      <c r="G32" s="799">
        <v>366790.58472000004</v>
      </c>
      <c r="H32" s="127">
        <v>366790.58472000004</v>
      </c>
    </row>
    <row r="33" spans="2:8">
      <c r="B33" s="147">
        <v>41800</v>
      </c>
      <c r="C33" s="126" t="s">
        <v>670</v>
      </c>
      <c r="D33" s="161" t="s">
        <v>95</v>
      </c>
      <c r="E33" s="976">
        <v>42556</v>
      </c>
      <c r="F33" s="672">
        <v>397401.18934683321</v>
      </c>
      <c r="G33" s="799">
        <v>397401.18934683321</v>
      </c>
      <c r="H33" s="127">
        <v>397401.18934683321</v>
      </c>
    </row>
    <row r="34" spans="2:8">
      <c r="B34" s="147">
        <v>41988</v>
      </c>
      <c r="C34" s="126" t="s">
        <v>670</v>
      </c>
      <c r="D34" s="161" t="s">
        <v>95</v>
      </c>
      <c r="E34" s="976">
        <v>42628</v>
      </c>
      <c r="F34" s="672">
        <v>604578.37274528143</v>
      </c>
      <c r="G34" s="799">
        <v>604578.37274528143</v>
      </c>
      <c r="H34" s="127">
        <v>604578.37274528143</v>
      </c>
    </row>
    <row r="35" spans="2:8">
      <c r="B35" s="147">
        <v>42131</v>
      </c>
      <c r="C35" s="126" t="s">
        <v>750</v>
      </c>
      <c r="D35" s="161">
        <v>0.1525</v>
      </c>
      <c r="E35" s="976">
        <v>42313</v>
      </c>
      <c r="F35" s="672">
        <v>33813.589280801192</v>
      </c>
      <c r="G35" s="799">
        <v>33813.589280801192</v>
      </c>
      <c r="H35" s="127">
        <v>33813.589280801192</v>
      </c>
    </row>
    <row r="36" spans="2:8">
      <c r="B36" s="147">
        <v>42177</v>
      </c>
      <c r="C36" s="126" t="s">
        <v>750</v>
      </c>
      <c r="D36" s="161">
        <v>0.1525</v>
      </c>
      <c r="E36" s="976">
        <v>42359</v>
      </c>
      <c r="F36" s="672">
        <v>46949.576844769719</v>
      </c>
      <c r="G36" s="799">
        <v>46949.576844769719</v>
      </c>
      <c r="H36" s="127">
        <v>46949.576844769719</v>
      </c>
    </row>
    <row r="37" spans="2:8">
      <c r="B37" s="147">
        <v>41992</v>
      </c>
      <c r="C37" s="126" t="s">
        <v>672</v>
      </c>
      <c r="D37" s="161">
        <v>0.1545</v>
      </c>
      <c r="E37" s="976">
        <v>42356</v>
      </c>
      <c r="F37" s="672">
        <v>233308.12028833985</v>
      </c>
      <c r="G37" s="799">
        <v>233308.12028833985</v>
      </c>
      <c r="H37" s="127">
        <v>233308.12028833985</v>
      </c>
    </row>
    <row r="38" spans="2:8">
      <c r="B38" s="147">
        <v>41971</v>
      </c>
      <c r="C38" s="126" t="s">
        <v>672</v>
      </c>
      <c r="D38" s="161">
        <v>0.17672999999999997</v>
      </c>
      <c r="E38" s="976">
        <v>42335</v>
      </c>
      <c r="F38" s="672">
        <v>57921.143014361973</v>
      </c>
      <c r="G38" s="799">
        <v>57921.143014361973</v>
      </c>
      <c r="H38" s="127">
        <v>57921.143014361973</v>
      </c>
    </row>
    <row r="39" spans="2:8">
      <c r="B39" s="147">
        <v>42137</v>
      </c>
      <c r="C39" s="126" t="s">
        <v>673</v>
      </c>
      <c r="D39" s="161">
        <v>0.16356000000000001</v>
      </c>
      <c r="E39" s="976">
        <v>42319</v>
      </c>
      <c r="F39" s="672">
        <v>25010.11434545755</v>
      </c>
      <c r="G39" s="799">
        <v>25010.11434545755</v>
      </c>
      <c r="H39" s="127">
        <v>25010.11434545755</v>
      </c>
    </row>
    <row r="40" spans="2:8">
      <c r="B40" s="147">
        <v>42166</v>
      </c>
      <c r="C40" s="126" t="s">
        <v>751</v>
      </c>
      <c r="D40" s="161">
        <v>0.15</v>
      </c>
      <c r="E40" s="976">
        <v>42347</v>
      </c>
      <c r="F40" s="672">
        <v>33711.158091674464</v>
      </c>
      <c r="G40" s="799">
        <v>33711.158091674464</v>
      </c>
      <c r="H40" s="127">
        <v>33711.158091674464</v>
      </c>
    </row>
    <row r="41" spans="2:8">
      <c r="B41" s="147">
        <v>42142</v>
      </c>
      <c r="C41" s="126" t="s">
        <v>751</v>
      </c>
      <c r="D41" s="161">
        <v>0.14499999999999999</v>
      </c>
      <c r="E41" s="976">
        <v>42234</v>
      </c>
      <c r="F41" s="672">
        <v>49524.019149287407</v>
      </c>
      <c r="G41" s="799">
        <v>49524.019149287407</v>
      </c>
      <c r="H41" s="127">
        <v>49524.019149287407</v>
      </c>
    </row>
    <row r="42" spans="2:8">
      <c r="B42" s="147">
        <v>42142</v>
      </c>
      <c r="C42" s="126" t="s">
        <v>751</v>
      </c>
      <c r="D42" s="161">
        <v>0.15</v>
      </c>
      <c r="E42" s="976">
        <v>42326</v>
      </c>
      <c r="F42" s="672">
        <v>49524.019149287407</v>
      </c>
      <c r="G42" s="799">
        <v>49524.019149287407</v>
      </c>
      <c r="H42" s="127">
        <v>49524.019149287407</v>
      </c>
    </row>
    <row r="43" spans="2:8">
      <c r="B43" s="147">
        <v>42177</v>
      </c>
      <c r="C43" s="126" t="s">
        <v>751</v>
      </c>
      <c r="D43" s="161">
        <v>0.15</v>
      </c>
      <c r="E43" s="976">
        <v>42359</v>
      </c>
      <c r="F43" s="672">
        <v>95819.486050734617</v>
      </c>
      <c r="G43" s="799">
        <v>95819.486050734617</v>
      </c>
      <c r="H43" s="127">
        <v>95819.486050734617</v>
      </c>
    </row>
    <row r="44" spans="2:8">
      <c r="B44" s="147">
        <v>42185</v>
      </c>
      <c r="C44" s="126" t="s">
        <v>751</v>
      </c>
      <c r="D44" s="161">
        <v>0.15</v>
      </c>
      <c r="E44" s="976">
        <v>42360</v>
      </c>
      <c r="F44" s="672">
        <v>53706.047433005013</v>
      </c>
      <c r="G44" s="799">
        <v>53706.047433005013</v>
      </c>
      <c r="H44" s="127">
        <v>53706.047433005013</v>
      </c>
    </row>
    <row r="45" spans="2:8">
      <c r="B45" s="147">
        <v>42184</v>
      </c>
      <c r="C45" s="126" t="s">
        <v>751</v>
      </c>
      <c r="D45" s="161">
        <v>0.14499999999999999</v>
      </c>
      <c r="E45" s="976">
        <v>42276</v>
      </c>
      <c r="F45" s="672">
        <v>56127.221702525727</v>
      </c>
      <c r="G45" s="799">
        <v>56127.221702525727</v>
      </c>
      <c r="H45" s="127">
        <v>56127.221702525727</v>
      </c>
    </row>
    <row r="46" spans="2:8">
      <c r="B46" s="147">
        <v>42142</v>
      </c>
      <c r="C46" s="126" t="s">
        <v>677</v>
      </c>
      <c r="D46" s="161" t="s">
        <v>820</v>
      </c>
      <c r="E46" s="976">
        <v>42234</v>
      </c>
      <c r="F46" s="672">
        <v>550266.8794365268</v>
      </c>
      <c r="G46" s="799">
        <v>550266.8794365268</v>
      </c>
      <c r="H46" s="127">
        <v>550266.8794365268</v>
      </c>
    </row>
    <row r="47" spans="2:8">
      <c r="B47" s="147">
        <v>41992</v>
      </c>
      <c r="C47" s="126" t="s">
        <v>677</v>
      </c>
      <c r="D47" s="161" t="s">
        <v>765</v>
      </c>
      <c r="E47" s="976">
        <v>42542</v>
      </c>
      <c r="F47" s="672">
        <v>913443.01986463438</v>
      </c>
      <c r="G47" s="799">
        <v>913443.01986463438</v>
      </c>
      <c r="H47" s="127">
        <v>913443.01986463438</v>
      </c>
    </row>
    <row r="48" spans="2:8">
      <c r="B48" s="147">
        <v>42184</v>
      </c>
      <c r="C48" s="126" t="s">
        <v>677</v>
      </c>
      <c r="D48" s="161" t="s">
        <v>821</v>
      </c>
      <c r="E48" s="976">
        <v>42304</v>
      </c>
      <c r="F48" s="672">
        <v>660320.25532383216</v>
      </c>
      <c r="G48" s="799">
        <v>660320.25532383216</v>
      </c>
      <c r="H48" s="127">
        <v>660320.25532383216</v>
      </c>
    </row>
    <row r="49" spans="2:12">
      <c r="B49" s="147">
        <v>41880</v>
      </c>
      <c r="C49" s="126" t="s">
        <v>677</v>
      </c>
      <c r="D49" s="161" t="s">
        <v>752</v>
      </c>
      <c r="E49" s="976">
        <v>42338</v>
      </c>
      <c r="F49" s="672">
        <v>440213.50354922138</v>
      </c>
      <c r="G49" s="799">
        <v>440213.50354922138</v>
      </c>
      <c r="H49" s="127">
        <v>440213.50354922138</v>
      </c>
    </row>
    <row r="50" spans="2:12">
      <c r="B50" s="147">
        <v>41946</v>
      </c>
      <c r="C50" s="126" t="s">
        <v>677</v>
      </c>
      <c r="D50" s="161" t="s">
        <v>766</v>
      </c>
      <c r="E50" s="976">
        <v>42311</v>
      </c>
      <c r="F50" s="672">
        <v>627304.24255764054</v>
      </c>
      <c r="G50" s="799">
        <v>627304.24255764054</v>
      </c>
      <c r="H50" s="127">
        <v>627304.24255764054</v>
      </c>
    </row>
    <row r="51" spans="2:12">
      <c r="B51" s="147">
        <v>42139</v>
      </c>
      <c r="C51" s="126" t="s">
        <v>674</v>
      </c>
      <c r="D51" s="161" t="s">
        <v>719</v>
      </c>
      <c r="E51" s="976">
        <v>42503</v>
      </c>
      <c r="F51" s="672">
        <v>33016.012766191605</v>
      </c>
      <c r="G51" s="799">
        <v>33016.012766191605</v>
      </c>
      <c r="H51" s="127">
        <v>33016.012766191605</v>
      </c>
    </row>
    <row r="52" spans="2:12">
      <c r="B52" s="147">
        <v>42144</v>
      </c>
      <c r="C52" s="126" t="s">
        <v>822</v>
      </c>
      <c r="D52" s="161">
        <v>0.16356000000000001</v>
      </c>
      <c r="E52" s="976">
        <v>42235</v>
      </c>
      <c r="F52" s="672">
        <v>17678.424035657295</v>
      </c>
      <c r="G52" s="799">
        <v>17678.424035657295</v>
      </c>
      <c r="H52" s="127">
        <v>17678.424035657295</v>
      </c>
    </row>
    <row r="53" spans="2:12">
      <c r="B53" s="147">
        <v>42164</v>
      </c>
      <c r="C53" s="126" t="s">
        <v>767</v>
      </c>
      <c r="D53" s="161">
        <v>0.155</v>
      </c>
      <c r="E53" s="976">
        <v>42255</v>
      </c>
      <c r="F53" s="672">
        <v>17608.540141968857</v>
      </c>
      <c r="G53" s="799">
        <v>17608.540141968857</v>
      </c>
      <c r="H53" s="127">
        <v>17608.540141968857</v>
      </c>
    </row>
    <row r="54" spans="2:12">
      <c r="B54" s="147">
        <v>42156</v>
      </c>
      <c r="C54" s="126" t="s">
        <v>685</v>
      </c>
      <c r="D54" s="161">
        <v>0.17</v>
      </c>
      <c r="E54" s="976">
        <v>42887</v>
      </c>
      <c r="F54" s="672">
        <v>330160.12766191608</v>
      </c>
      <c r="G54" s="799">
        <v>330160.12766191608</v>
      </c>
      <c r="H54" s="127">
        <v>330160.12766191608</v>
      </c>
    </row>
    <row r="55" spans="2:12">
      <c r="B55" s="147">
        <v>42124</v>
      </c>
      <c r="C55" s="126" t="s">
        <v>685</v>
      </c>
      <c r="D55" s="161">
        <v>0.17</v>
      </c>
      <c r="E55" s="976">
        <v>42205</v>
      </c>
      <c r="F55" s="672">
        <v>165080.06383095804</v>
      </c>
      <c r="G55" s="799">
        <v>165080.06383095804</v>
      </c>
      <c r="H55" s="127">
        <v>165080.06383095804</v>
      </c>
    </row>
    <row r="56" spans="2:12">
      <c r="B56" s="147">
        <v>42037</v>
      </c>
      <c r="C56" s="126" t="s">
        <v>685</v>
      </c>
      <c r="D56" s="161">
        <v>0.17</v>
      </c>
      <c r="E56" s="976">
        <v>42219</v>
      </c>
      <c r="F56" s="672">
        <v>11005.337588730534</v>
      </c>
      <c r="G56" s="799">
        <v>11005.337588730534</v>
      </c>
      <c r="H56" s="127">
        <v>11005.337588730534</v>
      </c>
    </row>
    <row r="57" spans="2:12">
      <c r="B57" s="147">
        <v>42101</v>
      </c>
      <c r="C57" s="126" t="s">
        <v>685</v>
      </c>
      <c r="D57" s="161">
        <v>0.17</v>
      </c>
      <c r="E57" s="976">
        <v>42283</v>
      </c>
      <c r="F57" s="672">
        <v>11005.337588730534</v>
      </c>
      <c r="G57" s="799">
        <v>11005.337588730534</v>
      </c>
      <c r="H57" s="127">
        <v>11005.337588730534</v>
      </c>
    </row>
    <row r="58" spans="2:12">
      <c r="B58" s="147">
        <v>42072</v>
      </c>
      <c r="C58" s="126" t="s">
        <v>685</v>
      </c>
      <c r="D58" s="161">
        <v>0.17</v>
      </c>
      <c r="E58" s="976">
        <v>42254</v>
      </c>
      <c r="F58" s="672">
        <v>11005.337588730534</v>
      </c>
      <c r="G58" s="799">
        <v>11005.337588730534</v>
      </c>
      <c r="H58" s="127">
        <v>11005.337588730534</v>
      </c>
    </row>
    <row r="59" spans="2:12">
      <c r="B59" s="147">
        <v>42081</v>
      </c>
      <c r="C59" s="126" t="s">
        <v>685</v>
      </c>
      <c r="D59" s="161">
        <v>0.17</v>
      </c>
      <c r="E59" s="976">
        <v>42263</v>
      </c>
      <c r="F59" s="672">
        <v>11005.337588730534</v>
      </c>
      <c r="G59" s="799">
        <v>11005.337588730534</v>
      </c>
      <c r="H59" s="127">
        <v>11005.337588730534</v>
      </c>
      <c r="L59" s="536"/>
    </row>
    <row r="60" spans="2:12">
      <c r="B60" s="147">
        <v>42116</v>
      </c>
      <c r="C60" s="126" t="s">
        <v>685</v>
      </c>
      <c r="D60" s="161">
        <v>0.17</v>
      </c>
      <c r="E60" s="976">
        <v>42296</v>
      </c>
      <c r="F60" s="672">
        <v>22010.675177461068</v>
      </c>
      <c r="G60" s="799">
        <v>22010.675177461068</v>
      </c>
      <c r="H60" s="127">
        <v>22010.675177461068</v>
      </c>
    </row>
    <row r="61" spans="2:12">
      <c r="B61" s="147">
        <v>42144</v>
      </c>
      <c r="C61" s="126" t="s">
        <v>685</v>
      </c>
      <c r="D61" s="161">
        <v>0.17</v>
      </c>
      <c r="E61" s="976">
        <v>42296</v>
      </c>
      <c r="F61" s="672">
        <v>22010.675177461068</v>
      </c>
      <c r="G61" s="799">
        <v>22010.675177461068</v>
      </c>
      <c r="H61" s="127">
        <v>22010.675177461068</v>
      </c>
    </row>
    <row r="62" spans="2:12">
      <c r="B62" s="147">
        <v>42150</v>
      </c>
      <c r="C62" s="126" t="s">
        <v>685</v>
      </c>
      <c r="D62" s="161">
        <v>0.17</v>
      </c>
      <c r="E62" s="976">
        <v>42296</v>
      </c>
      <c r="F62" s="672">
        <v>22010.675177461068</v>
      </c>
      <c r="G62" s="799">
        <v>22010.675177461068</v>
      </c>
      <c r="H62" s="127">
        <v>22010.675177461068</v>
      </c>
    </row>
    <row r="63" spans="2:12">
      <c r="B63" s="147">
        <v>42172</v>
      </c>
      <c r="C63" s="126" t="s">
        <v>685</v>
      </c>
      <c r="D63" s="161">
        <v>0.17</v>
      </c>
      <c r="E63" s="976">
        <v>42296</v>
      </c>
      <c r="F63" s="672">
        <v>22010.675177461068</v>
      </c>
      <c r="G63" s="799">
        <v>22010.675177461068</v>
      </c>
      <c r="H63" s="127">
        <v>22010.675177461068</v>
      </c>
    </row>
    <row r="64" spans="2:12">
      <c r="B64" s="147">
        <v>42088</v>
      </c>
      <c r="C64" s="126" t="s">
        <v>685</v>
      </c>
      <c r="D64" s="161">
        <v>0.17</v>
      </c>
      <c r="E64" s="976">
        <v>42268</v>
      </c>
      <c r="F64" s="672">
        <v>66032.02553238321</v>
      </c>
      <c r="G64" s="799">
        <v>66032.02553238321</v>
      </c>
      <c r="H64" s="127">
        <v>66032.02553238321</v>
      </c>
    </row>
    <row r="65" spans="2:8">
      <c r="B65" s="147">
        <v>42185</v>
      </c>
      <c r="C65" s="126" t="s">
        <v>685</v>
      </c>
      <c r="D65" s="161">
        <v>0.17</v>
      </c>
      <c r="E65" s="976">
        <v>42360</v>
      </c>
      <c r="F65" s="672">
        <v>165080.06383095804</v>
      </c>
      <c r="G65" s="799">
        <v>165080.06383095804</v>
      </c>
      <c r="H65" s="127">
        <v>165080.06383095804</v>
      </c>
    </row>
    <row r="66" spans="2:8">
      <c r="B66" s="147">
        <v>42058</v>
      </c>
      <c r="C66" s="126" t="s">
        <v>685</v>
      </c>
      <c r="D66" s="161">
        <v>0.17</v>
      </c>
      <c r="E66" s="976">
        <v>42240</v>
      </c>
      <c r="F66" s="672">
        <v>11005.337588730534</v>
      </c>
      <c r="G66" s="799">
        <v>11005.337588730534</v>
      </c>
      <c r="H66" s="127">
        <v>11005.337588730534</v>
      </c>
    </row>
    <row r="67" spans="2:8">
      <c r="B67" s="147">
        <v>42065</v>
      </c>
      <c r="C67" s="126" t="s">
        <v>685</v>
      </c>
      <c r="D67" s="161">
        <v>0.17</v>
      </c>
      <c r="E67" s="976">
        <v>42247</v>
      </c>
      <c r="F67" s="672">
        <v>22010.675177461068</v>
      </c>
      <c r="G67" s="799">
        <v>22010.675177461068</v>
      </c>
      <c r="H67" s="127">
        <v>22010.675177461068</v>
      </c>
    </row>
    <row r="68" spans="2:8">
      <c r="B68" s="147">
        <v>41866</v>
      </c>
      <c r="C68" s="126" t="s">
        <v>675</v>
      </c>
      <c r="D68" s="161">
        <v>0.17879</v>
      </c>
      <c r="E68" s="976">
        <v>42230</v>
      </c>
      <c r="F68" s="672">
        <v>7770.1189676993354</v>
      </c>
      <c r="G68" s="799">
        <v>7770.1189676993354</v>
      </c>
      <c r="H68" s="127">
        <v>7770.1189676993354</v>
      </c>
    </row>
    <row r="69" spans="2:8">
      <c r="B69" s="147">
        <v>42150</v>
      </c>
      <c r="C69" s="126" t="s">
        <v>671</v>
      </c>
      <c r="D69" s="161">
        <v>1.2999999999999999E-2</v>
      </c>
      <c r="E69" s="976">
        <v>42332</v>
      </c>
      <c r="F69" s="672">
        <v>51205.593999999997</v>
      </c>
      <c r="G69" s="799">
        <v>51205.593999999997</v>
      </c>
      <c r="H69" s="127">
        <v>51205.593999999997</v>
      </c>
    </row>
    <row r="70" spans="2:8">
      <c r="B70" s="147">
        <v>42171</v>
      </c>
      <c r="C70" s="126" t="s">
        <v>671</v>
      </c>
      <c r="D70" s="161">
        <v>1.2999999999999999E-2</v>
      </c>
      <c r="E70" s="976">
        <v>42265</v>
      </c>
      <c r="F70" s="672">
        <v>157460.82199999999</v>
      </c>
      <c r="G70" s="799">
        <v>157460.82199999999</v>
      </c>
      <c r="H70" s="127">
        <v>157460.82199999999</v>
      </c>
    </row>
    <row r="71" spans="2:8">
      <c r="B71" s="147"/>
      <c r="C71" s="162"/>
      <c r="D71" s="161"/>
      <c r="E71" s="160"/>
      <c r="F71" s="672"/>
      <c r="G71" s="725"/>
      <c r="H71" s="98"/>
    </row>
    <row r="72" spans="2:8">
      <c r="B72" s="147"/>
      <c r="C72" s="162"/>
      <c r="D72" s="161"/>
      <c r="E72" s="160"/>
      <c r="F72" s="672"/>
      <c r="G72" s="71"/>
      <c r="H72" s="98"/>
    </row>
    <row r="73" spans="2:8" ht="15">
      <c r="B73" s="147"/>
      <c r="C73" s="156" t="s">
        <v>525</v>
      </c>
      <c r="D73" s="149"/>
      <c r="E73" s="150"/>
      <c r="F73" s="671">
        <f>SUM(F74:F89)</f>
        <v>18997272.209571019</v>
      </c>
      <c r="G73" s="158">
        <f t="shared" ref="G73" si="0">SUM(G74:G89)</f>
        <v>18041341.631686125</v>
      </c>
      <c r="H73" s="1092">
        <f>SUM(H74:H89)</f>
        <v>18081184.772857539</v>
      </c>
    </row>
    <row r="74" spans="2:8">
      <c r="B74" s="147">
        <v>32875</v>
      </c>
      <c r="C74" s="126" t="s">
        <v>555</v>
      </c>
      <c r="D74" s="592" t="s">
        <v>95</v>
      </c>
      <c r="E74" s="976">
        <v>69035</v>
      </c>
      <c r="F74" s="672">
        <v>97008.054287925392</v>
      </c>
      <c r="G74" s="71">
        <v>91187.571030649866</v>
      </c>
      <c r="H74" s="98">
        <v>91187.571030649866</v>
      </c>
    </row>
    <row r="75" spans="2:8">
      <c r="B75" s="147">
        <v>41061</v>
      </c>
      <c r="C75" s="126" t="s">
        <v>457</v>
      </c>
      <c r="D75" s="159" t="s">
        <v>451</v>
      </c>
      <c r="E75" s="976">
        <v>42705</v>
      </c>
      <c r="F75" s="672">
        <v>174121.15391404834</v>
      </c>
      <c r="G75" s="71">
        <v>65295.432717768126</v>
      </c>
      <c r="H75" s="98">
        <v>65295.432717768126</v>
      </c>
    </row>
    <row r="76" spans="2:8">
      <c r="B76" s="147">
        <v>42167</v>
      </c>
      <c r="C76" s="126" t="s">
        <v>823</v>
      </c>
      <c r="D76" s="161" t="s">
        <v>824</v>
      </c>
      <c r="E76" s="976">
        <v>42563</v>
      </c>
      <c r="F76" s="672">
        <v>476385.06575689215</v>
      </c>
      <c r="G76" s="71">
        <v>476385.06575689215</v>
      </c>
      <c r="H76" s="98">
        <v>476385.06575689215</v>
      </c>
    </row>
    <row r="77" spans="2:8">
      <c r="B77" s="147">
        <v>42094</v>
      </c>
      <c r="C77" s="126" t="s">
        <v>825</v>
      </c>
      <c r="D77" s="161" t="s">
        <v>824</v>
      </c>
      <c r="E77" s="976">
        <v>42460</v>
      </c>
      <c r="F77" s="672">
        <v>1133552.6165190118</v>
      </c>
      <c r="G77" s="71">
        <v>1133552.6165190118</v>
      </c>
      <c r="H77" s="98">
        <v>1133552.6165190118</v>
      </c>
    </row>
    <row r="78" spans="2:8">
      <c r="B78" s="147">
        <v>42132</v>
      </c>
      <c r="C78" s="126" t="s">
        <v>826</v>
      </c>
      <c r="D78" s="161" t="s">
        <v>824</v>
      </c>
      <c r="E78" s="976">
        <v>42499</v>
      </c>
      <c r="F78" s="672">
        <v>1111162.9156440876</v>
      </c>
      <c r="G78" s="71">
        <v>1111162.9156440876</v>
      </c>
      <c r="H78" s="98">
        <v>1111162.9156440876</v>
      </c>
    </row>
    <row r="79" spans="2:8">
      <c r="B79" s="147">
        <v>42094</v>
      </c>
      <c r="C79" s="126" t="s">
        <v>827</v>
      </c>
      <c r="D79" s="161" t="s">
        <v>824</v>
      </c>
      <c r="E79" s="976">
        <v>42643</v>
      </c>
      <c r="F79" s="672">
        <v>685604.48907720251</v>
      </c>
      <c r="G79" s="71">
        <v>685604.48907720251</v>
      </c>
      <c r="H79" s="98">
        <v>685604.48907720251</v>
      </c>
    </row>
    <row r="80" spans="2:8">
      <c r="B80" s="147">
        <v>41940</v>
      </c>
      <c r="C80" s="126" t="s">
        <v>763</v>
      </c>
      <c r="D80" s="161">
        <v>1.7500000000000002E-2</v>
      </c>
      <c r="E80" s="976">
        <v>42671</v>
      </c>
      <c r="F80" s="672">
        <v>1000000</v>
      </c>
      <c r="G80" s="71">
        <v>1000000</v>
      </c>
      <c r="H80" s="98">
        <v>1000000</v>
      </c>
    </row>
    <row r="81" spans="2:8">
      <c r="B81" s="147">
        <v>41961</v>
      </c>
      <c r="C81" s="126" t="s">
        <v>764</v>
      </c>
      <c r="D81" s="161">
        <v>2.4E-2</v>
      </c>
      <c r="E81" s="976">
        <v>43177</v>
      </c>
      <c r="F81" s="672">
        <v>1000000</v>
      </c>
      <c r="G81" s="71">
        <v>1000000</v>
      </c>
      <c r="H81" s="98">
        <v>1000000</v>
      </c>
    </row>
    <row r="82" spans="2:8">
      <c r="B82" s="147">
        <v>40066</v>
      </c>
      <c r="C82" s="126" t="s">
        <v>596</v>
      </c>
      <c r="D82" s="159" t="s">
        <v>444</v>
      </c>
      <c r="E82" s="976">
        <v>42257</v>
      </c>
      <c r="F82" s="672">
        <v>1009945.2262080929</v>
      </c>
      <c r="G82" s="71">
        <v>168660.8527767515</v>
      </c>
      <c r="H82" s="98">
        <v>208503.99394816489</v>
      </c>
    </row>
    <row r="83" spans="2:8">
      <c r="B83" s="147">
        <v>41911</v>
      </c>
      <c r="C83" s="126" t="s">
        <v>248</v>
      </c>
      <c r="D83" s="159" t="s">
        <v>753</v>
      </c>
      <c r="E83" s="976">
        <v>42642</v>
      </c>
      <c r="F83" s="673">
        <v>1100533.7588730536</v>
      </c>
      <c r="G83" s="71">
        <v>1100533.7588730536</v>
      </c>
      <c r="H83" s="98">
        <v>1100533.7588730536</v>
      </c>
    </row>
    <row r="84" spans="2:8">
      <c r="B84" s="922">
        <v>39890</v>
      </c>
      <c r="C84" s="126" t="s">
        <v>248</v>
      </c>
      <c r="D84" s="923" t="s">
        <v>443</v>
      </c>
      <c r="E84" s="976">
        <v>42447</v>
      </c>
      <c r="F84" s="673">
        <v>1379283.9547680626</v>
      </c>
      <c r="G84" s="71">
        <v>1379283.9547680626</v>
      </c>
      <c r="H84" s="98">
        <v>1379283.9547680626</v>
      </c>
    </row>
    <row r="85" spans="2:8">
      <c r="B85" s="922">
        <v>41726</v>
      </c>
      <c r="C85" s="126" t="s">
        <v>686</v>
      </c>
      <c r="D85" s="923" t="s">
        <v>753</v>
      </c>
      <c r="E85" s="976">
        <v>42822</v>
      </c>
      <c r="F85" s="673">
        <v>1100533.7588730536</v>
      </c>
      <c r="G85" s="71">
        <v>1100533.7588730536</v>
      </c>
      <c r="H85" s="98">
        <v>1100533.7588730536</v>
      </c>
    </row>
    <row r="86" spans="2:8">
      <c r="B86" s="922">
        <v>41323</v>
      </c>
      <c r="C86" s="126" t="s">
        <v>137</v>
      </c>
      <c r="D86" s="923" t="s">
        <v>444</v>
      </c>
      <c r="E86" s="976">
        <v>43330</v>
      </c>
      <c r="F86" s="673">
        <v>2084056.4559511365</v>
      </c>
      <c r="G86" s="71">
        <v>2084056.4559511365</v>
      </c>
      <c r="H86" s="127">
        <v>2084056.4559511365</v>
      </c>
    </row>
    <row r="87" spans="2:8">
      <c r="B87" s="922">
        <v>41344</v>
      </c>
      <c r="C87" s="126" t="s">
        <v>394</v>
      </c>
      <c r="D87" s="923" t="s">
        <v>395</v>
      </c>
      <c r="E87" s="976">
        <v>43535</v>
      </c>
      <c r="F87" s="673">
        <v>2551888.2547735651</v>
      </c>
      <c r="G87" s="71">
        <v>2551888.2547735651</v>
      </c>
      <c r="H87" s="127">
        <v>2551888.2547735651</v>
      </c>
    </row>
    <row r="88" spans="2:8">
      <c r="B88" s="922">
        <v>41435</v>
      </c>
      <c r="C88" s="126" t="s">
        <v>394</v>
      </c>
      <c r="D88" s="923" t="s">
        <v>444</v>
      </c>
      <c r="E88" s="976">
        <v>43626</v>
      </c>
      <c r="F88" s="673">
        <v>1650011.56022671</v>
      </c>
      <c r="G88" s="71">
        <v>1650011.56022671</v>
      </c>
      <c r="H88" s="127">
        <v>1650011.56022671</v>
      </c>
    </row>
    <row r="89" spans="2:8">
      <c r="B89" s="922">
        <v>41631</v>
      </c>
      <c r="C89" s="126" t="s">
        <v>666</v>
      </c>
      <c r="D89" s="923" t="s">
        <v>444</v>
      </c>
      <c r="E89" s="976">
        <v>44188</v>
      </c>
      <c r="F89" s="673">
        <v>2443184.9446981787</v>
      </c>
      <c r="G89" s="71">
        <v>2443184.9446981787</v>
      </c>
      <c r="H89" s="127">
        <v>2443184.9446981787</v>
      </c>
    </row>
    <row r="90" spans="2:8">
      <c r="B90" s="922"/>
      <c r="C90" s="126"/>
      <c r="D90" s="923"/>
      <c r="E90" s="924"/>
      <c r="F90" s="673"/>
      <c r="G90" s="71"/>
      <c r="H90" s="127"/>
    </row>
    <row r="91" spans="2:8" ht="15">
      <c r="B91" s="147"/>
      <c r="C91" s="156"/>
      <c r="D91" s="149"/>
      <c r="E91" s="150"/>
      <c r="F91" s="671"/>
      <c r="G91" s="121"/>
      <c r="H91" s="800"/>
    </row>
    <row r="92" spans="2:8" ht="15">
      <c r="B92" s="147"/>
      <c r="C92" s="156" t="s">
        <v>556</v>
      </c>
      <c r="D92" s="149"/>
      <c r="E92" s="150"/>
      <c r="F92" s="671"/>
      <c r="G92" s="121"/>
      <c r="H92" s="800">
        <v>18.099542398063061</v>
      </c>
    </row>
    <row r="93" spans="2:8">
      <c r="B93" s="147"/>
      <c r="C93" s="126"/>
      <c r="D93" s="159"/>
      <c r="E93" s="160"/>
      <c r="F93" s="673"/>
      <c r="G93" s="71"/>
      <c r="H93" s="71"/>
    </row>
    <row r="94" spans="2:8" ht="12.75" customHeight="1">
      <c r="B94" s="147"/>
      <c r="C94" s="151" t="s">
        <v>720</v>
      </c>
      <c r="D94" s="163"/>
      <c r="E94" s="150"/>
      <c r="F94" s="674">
        <f>SUM(F96:F96)</f>
        <v>253.60281736642273</v>
      </c>
      <c r="G94" s="669">
        <f>SUM(G96:G96)</f>
        <v>87.442251427942566</v>
      </c>
      <c r="H94" s="669">
        <f>SUM(H96:H96)</f>
        <v>95.616043581136864</v>
      </c>
    </row>
    <row r="95" spans="2:8" ht="15">
      <c r="B95" s="147"/>
      <c r="C95" s="149"/>
      <c r="D95" s="163"/>
      <c r="E95" s="150"/>
      <c r="F95" s="675"/>
      <c r="G95" s="121"/>
      <c r="H95" s="121"/>
    </row>
    <row r="96" spans="2:8">
      <c r="B96" s="147">
        <v>37201</v>
      </c>
      <c r="C96" s="126" t="s">
        <v>557</v>
      </c>
      <c r="D96" s="161">
        <v>7.0000000000000007E-2</v>
      </c>
      <c r="E96" s="160">
        <v>2019</v>
      </c>
      <c r="F96" s="673">
        <v>253.60281736642273</v>
      </c>
      <c r="G96" s="71">
        <v>87.442251427942566</v>
      </c>
      <c r="H96" s="98">
        <v>95.616043581136864</v>
      </c>
    </row>
    <row r="97" spans="2:8">
      <c r="B97" s="147"/>
      <c r="C97" s="126"/>
      <c r="D97" s="159"/>
      <c r="E97" s="160"/>
      <c r="F97" s="673"/>
      <c r="G97" s="71"/>
      <c r="H97" s="71"/>
    </row>
    <row r="98" spans="2:8" ht="15.75">
      <c r="B98" s="147"/>
      <c r="C98" s="151" t="s">
        <v>655</v>
      </c>
      <c r="D98" s="159"/>
      <c r="E98" s="160"/>
      <c r="F98" s="674">
        <f>SUM(F99:F101)</f>
        <v>545068.32036537735</v>
      </c>
      <c r="G98" s="669">
        <f>SUM(G99:G101)</f>
        <v>537135.73447576084</v>
      </c>
      <c r="H98" s="669">
        <f>SUM(H99:H101)</f>
        <v>537511.420925549</v>
      </c>
    </row>
    <row r="99" spans="2:8" ht="15" customHeight="1">
      <c r="B99" s="147"/>
      <c r="C99" s="126"/>
      <c r="D99" s="159"/>
      <c r="E99" s="160"/>
      <c r="F99" s="673"/>
      <c r="G99" s="71"/>
      <c r="H99" s="71"/>
    </row>
    <row r="100" spans="2:8">
      <c r="B100" s="147">
        <v>40066</v>
      </c>
      <c r="C100" s="126" t="s">
        <v>656</v>
      </c>
      <c r="D100" s="161" t="s">
        <v>444</v>
      </c>
      <c r="E100" s="160">
        <v>2015</v>
      </c>
      <c r="F100" s="673">
        <v>9522.9122324327309</v>
      </c>
      <c r="G100" s="71">
        <v>1590.3263428162663</v>
      </c>
      <c r="H100" s="71">
        <v>1966.0127926044136</v>
      </c>
    </row>
    <row r="101" spans="2:8">
      <c r="B101" s="147">
        <v>41344</v>
      </c>
      <c r="C101" s="126" t="s">
        <v>657</v>
      </c>
      <c r="D101" s="161" t="s">
        <v>395</v>
      </c>
      <c r="E101" s="160">
        <v>2019</v>
      </c>
      <c r="F101" s="673">
        <v>535545.40813294461</v>
      </c>
      <c r="G101" s="71">
        <v>535545.40813294461</v>
      </c>
      <c r="H101" s="676">
        <v>535545.40813294461</v>
      </c>
    </row>
    <row r="102" spans="2:8">
      <c r="B102" s="147"/>
      <c r="C102" s="126"/>
      <c r="D102" s="161"/>
      <c r="E102" s="160"/>
      <c r="F102" s="673"/>
      <c r="G102" s="71"/>
      <c r="H102" s="71"/>
    </row>
    <row r="103" spans="2:8" ht="16.5" thickBot="1">
      <c r="B103" s="17"/>
      <c r="C103" s="18" t="s">
        <v>526</v>
      </c>
      <c r="D103" s="18"/>
      <c r="E103" s="19"/>
      <c r="F103" s="677">
        <f>++F20+F94+F98</f>
        <v>27374954.092143219</v>
      </c>
      <c r="G103" s="678">
        <f>++G20+G94+G98</f>
        <v>26339373.297006622</v>
      </c>
      <c r="H103" s="19">
        <f>++H20+H94+H98</f>
        <v>26533845.90425371</v>
      </c>
    </row>
    <row r="104" spans="2:8" ht="13.5" thickTop="1">
      <c r="B104" s="165"/>
      <c r="C104" s="38"/>
      <c r="D104" s="38"/>
      <c r="E104" s="38"/>
      <c r="F104" s="38"/>
      <c r="G104" s="54"/>
      <c r="H104" s="679"/>
    </row>
    <row r="105" spans="2:8">
      <c r="B105" s="166" t="s">
        <v>872</v>
      </c>
      <c r="C105" s="38"/>
      <c r="D105" s="38"/>
      <c r="E105" s="38"/>
      <c r="F105" s="824"/>
      <c r="G105" s="824"/>
      <c r="H105" s="824"/>
    </row>
    <row r="106" spans="2:8">
      <c r="B106" s="166" t="s">
        <v>873</v>
      </c>
      <c r="C106" s="38"/>
      <c r="D106" s="38"/>
      <c r="E106" s="38"/>
      <c r="F106" s="38"/>
      <c r="G106" s="54"/>
      <c r="H106" s="679"/>
    </row>
    <row r="107" spans="2:8">
      <c r="B107" s="165"/>
      <c r="C107" s="38"/>
      <c r="D107" s="38"/>
      <c r="E107" s="38"/>
      <c r="F107" s="38"/>
      <c r="G107" s="54"/>
      <c r="H107" s="55"/>
    </row>
  </sheetData>
  <customSheetViews>
    <customSheetView guid="{AE035438-BA58-480D-90AC-43CF75BC256A}" scale="75" showPageBreaks="1" fitToPage="1" printArea="1" hiddenRows="1" showRuler="0">
      <pageMargins left="0.24" right="0.27" top="0.98425196850393704" bottom="0.59" header="0" footer="0"/>
      <printOptions horizontalCentered="1"/>
      <pageSetup paperSize="9" scale="76" orientation="portrait" horizontalDpi="4294967293" r:id="rId1"/>
      <headerFooter alignWithMargins="0"/>
    </customSheetView>
  </customSheetViews>
  <mergeCells count="10">
    <mergeCell ref="B9:H9"/>
    <mergeCell ref="B10:H10"/>
    <mergeCell ref="F14:F18"/>
    <mergeCell ref="G14:G18"/>
    <mergeCell ref="H14:H18"/>
    <mergeCell ref="B14:B18"/>
    <mergeCell ref="C14:C18"/>
    <mergeCell ref="D14:D18"/>
    <mergeCell ref="E14:E18"/>
    <mergeCell ref="B11:H11"/>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59" orientation="portrait" horizontalDpi="4294967293" r:id="rId2"/>
  <headerFooter differentFirst="1" scaleWithDoc="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pageSetUpPr fitToPage="1"/>
  </sheetPr>
  <dimension ref="A1:K63"/>
  <sheetViews>
    <sheetView showRuler="0" view="pageBreakPreview" zoomScale="70" zoomScaleSheetLayoutView="70" workbookViewId="0"/>
  </sheetViews>
  <sheetFormatPr baseColWidth="10" defaultRowHeight="12.75"/>
  <cols>
    <col min="1" max="1" width="7.140625" style="6" customWidth="1"/>
    <col min="2" max="2" width="10.5703125" style="6" customWidth="1"/>
    <col min="3" max="3" width="66.140625" style="6" customWidth="1"/>
    <col min="4" max="4" width="13.140625" style="6" customWidth="1"/>
    <col min="5" max="5" width="11.7109375" style="6" customWidth="1"/>
    <col min="6" max="6" width="29.28515625" style="6" customWidth="1"/>
    <col min="7" max="7" width="20.5703125" style="6" customWidth="1"/>
    <col min="8" max="8" width="21.28515625" style="6" customWidth="1"/>
    <col min="9" max="9" width="17.85546875" style="6" bestFit="1" customWidth="1"/>
    <col min="10" max="10" width="15.7109375" style="6" customWidth="1"/>
    <col min="11" max="12" width="11.42578125" style="6" customWidth="1"/>
    <col min="13" max="16384" width="11.42578125" style="6"/>
  </cols>
  <sheetData>
    <row r="1" spans="1:11">
      <c r="A1" s="554" t="s">
        <v>419</v>
      </c>
    </row>
    <row r="2" spans="1:11">
      <c r="A2" s="554"/>
      <c r="B2" s="569"/>
      <c r="C2" s="569"/>
      <c r="D2" s="569"/>
      <c r="E2" s="569"/>
      <c r="F2" s="569"/>
      <c r="G2" s="569"/>
      <c r="H2" s="569"/>
    </row>
    <row r="3" spans="1:11">
      <c r="A3" s="554"/>
      <c r="B3" s="569"/>
      <c r="C3" s="569"/>
      <c r="D3" s="569"/>
      <c r="E3" s="569"/>
      <c r="F3" s="569"/>
      <c r="G3" s="569"/>
      <c r="H3" s="569"/>
    </row>
    <row r="4" spans="1:11" ht="14.25">
      <c r="A4" s="554"/>
      <c r="B4" s="32" t="s">
        <v>569</v>
      </c>
      <c r="C4" s="32"/>
      <c r="D4" s="32"/>
      <c r="E4" s="680"/>
      <c r="F4" s="680"/>
      <c r="G4" s="681"/>
      <c r="H4" s="26"/>
    </row>
    <row r="5" spans="1:11" ht="14.25">
      <c r="B5" s="31" t="s">
        <v>570</v>
      </c>
      <c r="C5" s="32"/>
      <c r="D5" s="32"/>
      <c r="E5" s="680"/>
      <c r="F5" s="680"/>
      <c r="G5" s="680"/>
      <c r="H5" s="26"/>
    </row>
    <row r="6" spans="1:11">
      <c r="B6" s="50"/>
      <c r="C6" s="50"/>
      <c r="D6" s="50"/>
      <c r="E6" s="682"/>
      <c r="F6" s="683"/>
      <c r="G6" s="683"/>
      <c r="H6" s="26"/>
    </row>
    <row r="7" spans="1:11" ht="16.5">
      <c r="B7" s="1151" t="s">
        <v>721</v>
      </c>
      <c r="C7" s="1151"/>
      <c r="D7" s="1151"/>
      <c r="E7" s="1151"/>
      <c r="F7" s="1151"/>
      <c r="G7" s="1151"/>
      <c r="H7" s="1151"/>
    </row>
    <row r="8" spans="1:11" ht="16.5">
      <c r="B8" s="1151" t="s">
        <v>445</v>
      </c>
      <c r="C8" s="1151"/>
      <c r="D8" s="1151"/>
      <c r="E8" s="1151"/>
      <c r="F8" s="1151"/>
      <c r="G8" s="1151"/>
      <c r="H8" s="1151"/>
    </row>
    <row r="9" spans="1:11" ht="14.25">
      <c r="B9" s="1158" t="s">
        <v>819</v>
      </c>
      <c r="C9" s="1158"/>
      <c r="D9" s="1158"/>
      <c r="E9" s="1158"/>
      <c r="F9" s="1158"/>
      <c r="G9" s="1158"/>
      <c r="H9" s="1158"/>
    </row>
    <row r="10" spans="1:11" ht="13.5" thickBot="1">
      <c r="B10" s="26"/>
      <c r="C10" s="38"/>
      <c r="D10" s="50"/>
      <c r="E10" s="50"/>
      <c r="F10" s="683"/>
      <c r="G10" s="683"/>
      <c r="H10" s="684" t="s">
        <v>550</v>
      </c>
    </row>
    <row r="11" spans="1:11" ht="13.5" thickTop="1">
      <c r="B11" s="1152" t="s">
        <v>551</v>
      </c>
      <c r="C11" s="1155" t="s">
        <v>546</v>
      </c>
      <c r="D11" s="1155" t="s">
        <v>453</v>
      </c>
      <c r="E11" s="1144" t="s">
        <v>547</v>
      </c>
      <c r="F11" s="1129" t="s">
        <v>622</v>
      </c>
      <c r="G11" s="1132" t="s">
        <v>623</v>
      </c>
      <c r="H11" s="1135" t="s">
        <v>624</v>
      </c>
    </row>
    <row r="12" spans="1:11">
      <c r="B12" s="1153"/>
      <c r="C12" s="1156"/>
      <c r="D12" s="1156"/>
      <c r="E12" s="1145"/>
      <c r="F12" s="1130"/>
      <c r="G12" s="1133"/>
      <c r="H12" s="1136"/>
    </row>
    <row r="13" spans="1:11">
      <c r="B13" s="1153"/>
      <c r="C13" s="1156"/>
      <c r="D13" s="1156"/>
      <c r="E13" s="1145"/>
      <c r="F13" s="1130"/>
      <c r="G13" s="1133"/>
      <c r="H13" s="1136"/>
    </row>
    <row r="14" spans="1:11">
      <c r="B14" s="1154"/>
      <c r="C14" s="1157"/>
      <c r="D14" s="1157"/>
      <c r="E14" s="1146"/>
      <c r="F14" s="1131"/>
      <c r="G14" s="1134"/>
      <c r="H14" s="1137"/>
    </row>
    <row r="15" spans="1:11" ht="13.5" customHeight="1">
      <c r="B15" s="685"/>
      <c r="C15" s="411"/>
      <c r="D15" s="412"/>
      <c r="E15" s="413"/>
      <c r="F15" s="686"/>
      <c r="G15" s="687"/>
      <c r="H15" s="688"/>
    </row>
    <row r="16" spans="1:11" ht="15.75">
      <c r="B16" s="694"/>
      <c r="C16" s="151" t="s">
        <v>722</v>
      </c>
      <c r="D16" s="397"/>
      <c r="E16" s="410"/>
      <c r="F16" s="689">
        <f>SUM(F18:F19)</f>
        <v>391158.2048093325</v>
      </c>
      <c r="G16" s="690">
        <f>SUM(G18:G19)</f>
        <v>195322.06628790003</v>
      </c>
      <c r="H16" s="925">
        <f>SUM(H18:H19)</f>
        <v>772268.37031304627</v>
      </c>
      <c r="I16" s="875"/>
      <c r="J16" s="875"/>
      <c r="K16" s="875"/>
    </row>
    <row r="17" spans="2:11" ht="15">
      <c r="B17" s="694"/>
      <c r="C17" s="697"/>
      <c r="D17" s="414"/>
      <c r="E17" s="415"/>
      <c r="F17" s="691"/>
      <c r="G17" s="692"/>
      <c r="H17" s="693"/>
      <c r="I17" s="875"/>
      <c r="J17" s="875"/>
      <c r="K17" s="875"/>
    </row>
    <row r="18" spans="2:11">
      <c r="B18" s="694">
        <v>37290</v>
      </c>
      <c r="C18" s="695" t="s">
        <v>558</v>
      </c>
      <c r="D18" s="397">
        <v>0.02</v>
      </c>
      <c r="E18" s="410">
        <v>2016</v>
      </c>
      <c r="F18" s="672">
        <v>178412.68585263853</v>
      </c>
      <c r="G18" s="799">
        <v>9063.3644413143465</v>
      </c>
      <c r="H18" s="799">
        <v>47898.272912853005</v>
      </c>
      <c r="I18" s="875"/>
      <c r="J18" s="875"/>
      <c r="K18" s="875"/>
    </row>
    <row r="19" spans="2:11">
      <c r="B19" s="694">
        <v>38061</v>
      </c>
      <c r="C19" s="695" t="s">
        <v>559</v>
      </c>
      <c r="D19" s="397">
        <v>0.02</v>
      </c>
      <c r="E19" s="410">
        <v>2024</v>
      </c>
      <c r="F19" s="672">
        <v>212745.518956694</v>
      </c>
      <c r="G19" s="799">
        <v>186258.7018465857</v>
      </c>
      <c r="H19" s="799">
        <v>724370.09740019322</v>
      </c>
      <c r="I19" s="875"/>
      <c r="J19" s="875"/>
      <c r="K19" s="875"/>
    </row>
    <row r="20" spans="2:11">
      <c r="B20" s="694"/>
      <c r="C20" s="695"/>
      <c r="D20" s="397"/>
      <c r="E20" s="410"/>
      <c r="F20" s="698"/>
      <c r="G20" s="798"/>
      <c r="H20" s="696"/>
      <c r="I20" s="875"/>
      <c r="J20" s="875"/>
      <c r="K20" s="875"/>
    </row>
    <row r="21" spans="2:11" ht="15.75">
      <c r="B21" s="694"/>
      <c r="C21" s="151" t="s">
        <v>723</v>
      </c>
      <c r="D21" s="397"/>
      <c r="E21" s="410"/>
      <c r="F21" s="689">
        <f>SUM(F23:F27)</f>
        <v>4061148.2985242661</v>
      </c>
      <c r="G21" s="690">
        <f>SUM(G23:G27)</f>
        <v>4061148.2985242661</v>
      </c>
      <c r="H21" s="925">
        <f>SUM(H23:H27)</f>
        <v>17249029.729565602</v>
      </c>
      <c r="I21" s="875"/>
      <c r="J21" s="875"/>
      <c r="K21" s="875"/>
    </row>
    <row r="22" spans="2:11">
      <c r="B22" s="694"/>
      <c r="C22" s="695"/>
      <c r="D22" s="397"/>
      <c r="E22" s="410"/>
      <c r="F22" s="698"/>
      <c r="G22" s="699"/>
      <c r="H22" s="798"/>
      <c r="I22" s="875"/>
      <c r="J22" s="875"/>
      <c r="K22" s="875"/>
    </row>
    <row r="23" spans="2:11">
      <c r="B23" s="694">
        <v>37986</v>
      </c>
      <c r="C23" s="695" t="s">
        <v>195</v>
      </c>
      <c r="D23" s="397">
        <v>1.18E-2</v>
      </c>
      <c r="E23" s="410">
        <v>2038</v>
      </c>
      <c r="F23" s="672">
        <v>314568.92051889631</v>
      </c>
      <c r="G23" s="799">
        <v>314568.92051889631</v>
      </c>
      <c r="H23" s="854">
        <v>1008896.463028857</v>
      </c>
      <c r="I23" s="875"/>
      <c r="J23" s="875"/>
      <c r="K23" s="875"/>
    </row>
    <row r="24" spans="2:11">
      <c r="B24" s="694">
        <v>37986</v>
      </c>
      <c r="C24" s="695" t="s">
        <v>196</v>
      </c>
      <c r="D24" s="397">
        <v>1.18E-2</v>
      </c>
      <c r="E24" s="410">
        <v>2038</v>
      </c>
      <c r="F24" s="672">
        <v>1237.6069276483047</v>
      </c>
      <c r="G24" s="799">
        <v>1237.6069276483047</v>
      </c>
      <c r="H24" s="854">
        <v>3969.2962987720848</v>
      </c>
      <c r="I24" s="875"/>
      <c r="J24" s="875"/>
      <c r="K24" s="875"/>
    </row>
    <row r="25" spans="2:11">
      <c r="B25" s="694">
        <v>37986</v>
      </c>
      <c r="C25" s="695" t="s">
        <v>197</v>
      </c>
      <c r="D25" s="397">
        <v>5.8299999999999998E-2</v>
      </c>
      <c r="E25" s="410">
        <v>2033</v>
      </c>
      <c r="F25" s="672">
        <v>1152532.5300790465</v>
      </c>
      <c r="G25" s="799">
        <v>1152532.5300790465</v>
      </c>
      <c r="H25" s="854">
        <v>4694244.5607478553</v>
      </c>
      <c r="I25" s="875"/>
      <c r="J25" s="875"/>
      <c r="K25" s="875"/>
    </row>
    <row r="26" spans="2:11">
      <c r="B26" s="694">
        <v>37986</v>
      </c>
      <c r="C26" s="695" t="s">
        <v>198</v>
      </c>
      <c r="D26" s="397">
        <v>5.8299999999999998E-2</v>
      </c>
      <c r="E26" s="410">
        <v>2033</v>
      </c>
      <c r="F26" s="672">
        <v>13812.852400204802</v>
      </c>
      <c r="G26" s="799">
        <v>13812.852400204802</v>
      </c>
      <c r="H26" s="854">
        <v>56259.502925810899</v>
      </c>
      <c r="I26" s="875"/>
      <c r="J26" s="875"/>
      <c r="K26" s="875"/>
    </row>
    <row r="27" spans="2:11">
      <c r="B27" s="694">
        <v>37986</v>
      </c>
      <c r="C27" s="695" t="s">
        <v>199</v>
      </c>
      <c r="D27" s="397">
        <v>3.3099999999999997E-2</v>
      </c>
      <c r="E27" s="410">
        <v>2045</v>
      </c>
      <c r="F27" s="672">
        <v>2578996.3885984705</v>
      </c>
      <c r="G27" s="799">
        <v>2578996.3885984705</v>
      </c>
      <c r="H27" s="854">
        <v>11485659.906564306</v>
      </c>
      <c r="I27" s="875"/>
      <c r="J27" s="875"/>
      <c r="K27" s="875"/>
    </row>
    <row r="28" spans="2:11">
      <c r="B28" s="416"/>
      <c r="C28" s="695"/>
      <c r="D28" s="397"/>
      <c r="E28" s="410"/>
      <c r="F28" s="698"/>
      <c r="G28" s="699"/>
      <c r="H28" s="798"/>
      <c r="I28" s="875"/>
      <c r="J28" s="875"/>
      <c r="K28" s="875"/>
    </row>
    <row r="29" spans="2:11" ht="15.75">
      <c r="B29" s="416"/>
      <c r="C29" s="151" t="s">
        <v>556</v>
      </c>
      <c r="D29" s="397"/>
      <c r="E29" s="410"/>
      <c r="F29" s="689"/>
      <c r="G29" s="690"/>
      <c r="H29" s="855">
        <v>1643.0247177029555</v>
      </c>
      <c r="I29" s="875"/>
      <c r="J29" s="875"/>
      <c r="K29" s="875"/>
    </row>
    <row r="30" spans="2:11" ht="15">
      <c r="B30" s="416"/>
      <c r="C30" s="695"/>
      <c r="D30" s="397"/>
      <c r="E30" s="410"/>
      <c r="F30" s="701"/>
      <c r="G30" s="692"/>
      <c r="H30" s="856"/>
      <c r="I30" s="875"/>
      <c r="J30" s="875"/>
      <c r="K30" s="875"/>
    </row>
    <row r="31" spans="2:11" ht="15.75">
      <c r="B31" s="416"/>
      <c r="C31" s="417" t="s">
        <v>720</v>
      </c>
      <c r="D31" s="159"/>
      <c r="E31" s="410"/>
      <c r="F31" s="689">
        <f>+F33+F51</f>
        <v>497676.02861138195</v>
      </c>
      <c r="G31" s="690">
        <f>+G33+G51</f>
        <v>497187.03281645977</v>
      </c>
      <c r="H31" s="855">
        <f>+H33+H51</f>
        <v>2756415.4216880226</v>
      </c>
      <c r="I31" s="875"/>
      <c r="J31" s="875"/>
      <c r="K31" s="875"/>
    </row>
    <row r="32" spans="2:11" ht="15">
      <c r="B32" s="416"/>
      <c r="C32" s="695"/>
      <c r="D32" s="159"/>
      <c r="E32" s="410"/>
      <c r="F32" s="691"/>
      <c r="G32" s="692"/>
      <c r="H32" s="856"/>
      <c r="I32" s="875"/>
      <c r="J32" s="875"/>
      <c r="K32" s="875"/>
    </row>
    <row r="33" spans="2:11" ht="15">
      <c r="B33" s="694"/>
      <c r="C33" s="702" t="s">
        <v>724</v>
      </c>
      <c r="D33" s="161"/>
      <c r="E33" s="410"/>
      <c r="F33" s="689">
        <f>SUM(F34:F49)</f>
        <v>496811.49082455534</v>
      </c>
      <c r="G33" s="690">
        <f>SUM(G34:G49)</f>
        <v>496322.49502963317</v>
      </c>
      <c r="H33" s="855">
        <f>SUM(H34:H49)</f>
        <v>2748216.6184783722</v>
      </c>
      <c r="I33" s="875"/>
      <c r="J33" s="875"/>
      <c r="K33" s="875"/>
    </row>
    <row r="34" spans="2:11">
      <c r="B34" s="694">
        <v>37201</v>
      </c>
      <c r="C34" s="695" t="s">
        <v>587</v>
      </c>
      <c r="D34" s="161">
        <v>0.05</v>
      </c>
      <c r="E34" s="410">
        <v>2027</v>
      </c>
      <c r="F34" s="698">
        <v>6444.9444315546098</v>
      </c>
      <c r="G34" s="799">
        <v>6444.9444315546098</v>
      </c>
      <c r="H34" s="854">
        <v>30865.571011333017</v>
      </c>
      <c r="I34" s="875"/>
      <c r="J34" s="875"/>
      <c r="K34" s="875"/>
    </row>
    <row r="35" spans="2:11">
      <c r="B35" s="694">
        <v>37201</v>
      </c>
      <c r="C35" s="695" t="s">
        <v>579</v>
      </c>
      <c r="D35" s="161">
        <v>0.05</v>
      </c>
      <c r="E35" s="410">
        <v>2017</v>
      </c>
      <c r="F35" s="698">
        <v>59234.681164364716</v>
      </c>
      <c r="G35" s="799">
        <v>59234.681164364716</v>
      </c>
      <c r="H35" s="854">
        <v>283466.3769925338</v>
      </c>
      <c r="I35" s="875"/>
      <c r="J35" s="875"/>
      <c r="K35" s="875"/>
    </row>
    <row r="36" spans="2:11">
      <c r="B36" s="694">
        <v>37201</v>
      </c>
      <c r="C36" s="695" t="s">
        <v>581</v>
      </c>
      <c r="D36" s="161">
        <v>0.05</v>
      </c>
      <c r="E36" s="410">
        <v>2018</v>
      </c>
      <c r="F36" s="698">
        <v>116185.18710174435</v>
      </c>
      <c r="G36" s="799">
        <v>116185.18710174435</v>
      </c>
      <c r="H36" s="854">
        <v>685306.01085480989</v>
      </c>
      <c r="I36" s="875"/>
      <c r="J36" s="875"/>
      <c r="K36" s="875"/>
    </row>
    <row r="37" spans="2:11">
      <c r="B37" s="694">
        <v>37201</v>
      </c>
      <c r="C37" s="695" t="s">
        <v>583</v>
      </c>
      <c r="D37" s="161">
        <v>0.05</v>
      </c>
      <c r="E37" s="410">
        <v>2019</v>
      </c>
      <c r="F37" s="698">
        <v>4689.074781268916</v>
      </c>
      <c r="G37" s="799">
        <v>4689.074781268916</v>
      </c>
      <c r="H37" s="854">
        <v>22458.854892120366</v>
      </c>
      <c r="I37" s="875"/>
      <c r="J37" s="875"/>
      <c r="K37" s="875"/>
    </row>
    <row r="38" spans="2:11">
      <c r="B38" s="694">
        <v>37201</v>
      </c>
      <c r="C38" s="695" t="s">
        <v>585</v>
      </c>
      <c r="D38" s="161">
        <v>0.05</v>
      </c>
      <c r="E38" s="410">
        <v>2020</v>
      </c>
      <c r="F38" s="698">
        <v>3960.3327573873325</v>
      </c>
      <c r="G38" s="799">
        <v>3960.3327573873325</v>
      </c>
      <c r="H38" s="854">
        <v>18968.461671363049</v>
      </c>
      <c r="I38" s="875"/>
      <c r="J38" s="875"/>
      <c r="K38" s="875"/>
    </row>
    <row r="39" spans="2:11">
      <c r="B39" s="694">
        <v>37201</v>
      </c>
      <c r="C39" s="695" t="s">
        <v>588</v>
      </c>
      <c r="D39" s="161">
        <v>0.05</v>
      </c>
      <c r="E39" s="410">
        <v>2027</v>
      </c>
      <c r="F39" s="698">
        <v>18312.849259891049</v>
      </c>
      <c r="G39" s="799">
        <v>18312.849259891049</v>
      </c>
      <c r="H39" s="854">
        <v>87674.983478681126</v>
      </c>
      <c r="I39" s="875"/>
      <c r="J39" s="875"/>
      <c r="K39" s="875"/>
    </row>
    <row r="40" spans="2:11">
      <c r="B40" s="694">
        <v>37201</v>
      </c>
      <c r="C40" s="695" t="s">
        <v>591</v>
      </c>
      <c r="D40" s="161">
        <v>0.05</v>
      </c>
      <c r="E40" s="410">
        <v>2030</v>
      </c>
      <c r="F40" s="698">
        <v>1388.4579541077424</v>
      </c>
      <c r="G40" s="799">
        <v>1388.4579541077424</v>
      </c>
      <c r="H40" s="854">
        <v>6650.1766696147597</v>
      </c>
      <c r="I40" s="875"/>
      <c r="J40" s="875"/>
      <c r="K40" s="875"/>
    </row>
    <row r="41" spans="2:11">
      <c r="B41" s="694">
        <v>37201</v>
      </c>
      <c r="C41" s="695" t="s">
        <v>592</v>
      </c>
      <c r="D41" s="161">
        <v>0.05</v>
      </c>
      <c r="E41" s="410">
        <v>2031</v>
      </c>
      <c r="F41" s="698">
        <v>318.01023496395754</v>
      </c>
      <c r="G41" s="799">
        <v>318.01023496395754</v>
      </c>
      <c r="H41" s="854">
        <v>1523.1460488697833</v>
      </c>
      <c r="I41" s="875"/>
      <c r="J41" s="875"/>
      <c r="K41" s="875"/>
    </row>
    <row r="42" spans="2:11">
      <c r="B42" s="694">
        <v>37201</v>
      </c>
      <c r="C42" s="695" t="s">
        <v>593</v>
      </c>
      <c r="D42" s="161">
        <v>0.05</v>
      </c>
      <c r="E42" s="410">
        <v>2031</v>
      </c>
      <c r="F42" s="698">
        <v>103880.8823859572</v>
      </c>
      <c r="G42" s="799">
        <v>103880.8823859572</v>
      </c>
      <c r="H42" s="854">
        <v>612730.36714041838</v>
      </c>
      <c r="I42" s="875"/>
      <c r="J42" s="875"/>
      <c r="K42" s="875"/>
    </row>
    <row r="43" spans="2:11">
      <c r="B43" s="694">
        <v>37201</v>
      </c>
      <c r="C43" s="695" t="s">
        <v>580</v>
      </c>
      <c r="D43" s="161">
        <v>0.05</v>
      </c>
      <c r="E43" s="410">
        <v>2017</v>
      </c>
      <c r="F43" s="698">
        <v>32295.599669839874</v>
      </c>
      <c r="G43" s="799">
        <v>32295.599669839874</v>
      </c>
      <c r="H43" s="854">
        <v>154050.65482630246</v>
      </c>
      <c r="I43" s="875"/>
      <c r="J43" s="875"/>
      <c r="K43" s="875"/>
    </row>
    <row r="44" spans="2:11">
      <c r="B44" s="694">
        <v>37201</v>
      </c>
      <c r="C44" s="695" t="s">
        <v>582</v>
      </c>
      <c r="D44" s="161">
        <v>0.05</v>
      </c>
      <c r="E44" s="410">
        <v>2018</v>
      </c>
      <c r="F44" s="698">
        <v>93110.076024872062</v>
      </c>
      <c r="G44" s="799">
        <v>93110.076024872062</v>
      </c>
      <c r="H44" s="854">
        <v>546953.14953001915</v>
      </c>
      <c r="I44" s="875"/>
      <c r="J44" s="875"/>
      <c r="K44" s="875"/>
    </row>
    <row r="45" spans="2:11">
      <c r="B45" s="694">
        <v>37201</v>
      </c>
      <c r="C45" s="695" t="s">
        <v>586</v>
      </c>
      <c r="D45" s="161">
        <v>0.05</v>
      </c>
      <c r="E45" s="410">
        <v>2020</v>
      </c>
      <c r="F45" s="698">
        <v>1827.9681285423433</v>
      </c>
      <c r="G45" s="799">
        <v>1827.9681285423433</v>
      </c>
      <c r="H45" s="854">
        <v>8719.4444507291373</v>
      </c>
      <c r="I45" s="875"/>
      <c r="J45" s="875"/>
      <c r="K45" s="875"/>
    </row>
    <row r="46" spans="2:11">
      <c r="B46" s="694">
        <v>37201</v>
      </c>
      <c r="C46" s="695" t="s">
        <v>589</v>
      </c>
      <c r="D46" s="161">
        <v>0.05</v>
      </c>
      <c r="E46" s="410">
        <v>2027</v>
      </c>
      <c r="F46" s="698">
        <v>18753.025807516646</v>
      </c>
      <c r="G46" s="799">
        <v>18753.025807516646</v>
      </c>
      <c r="H46" s="854">
        <v>89424.138793475795</v>
      </c>
      <c r="I46" s="875"/>
      <c r="J46" s="875"/>
      <c r="K46" s="875"/>
    </row>
    <row r="47" spans="2:11">
      <c r="B47" s="694">
        <v>37201</v>
      </c>
      <c r="C47" s="695" t="s">
        <v>590</v>
      </c>
      <c r="D47" s="161">
        <v>0.05</v>
      </c>
      <c r="E47" s="410">
        <v>2030</v>
      </c>
      <c r="F47" s="698">
        <v>10430.413690639962</v>
      </c>
      <c r="G47" s="799">
        <v>10430.413690639962</v>
      </c>
      <c r="H47" s="854">
        <v>49753.281428042537</v>
      </c>
      <c r="I47" s="875"/>
      <c r="J47" s="875"/>
      <c r="K47" s="875"/>
    </row>
    <row r="48" spans="2:11">
      <c r="B48" s="694">
        <v>37201</v>
      </c>
      <c r="C48" s="695" t="s">
        <v>594</v>
      </c>
      <c r="D48" s="161">
        <v>0.05</v>
      </c>
      <c r="E48" s="410">
        <v>2031</v>
      </c>
      <c r="F48" s="698">
        <v>25233.656853573986</v>
      </c>
      <c r="G48" s="799">
        <v>25233.656853573986</v>
      </c>
      <c r="H48" s="854">
        <v>148229.15714021266</v>
      </c>
      <c r="I48" s="875"/>
      <c r="J48" s="875"/>
      <c r="K48" s="875"/>
    </row>
    <row r="49" spans="2:11">
      <c r="B49" s="694">
        <v>37201</v>
      </c>
      <c r="C49" s="695" t="s">
        <v>584</v>
      </c>
      <c r="D49" s="161">
        <v>0.05</v>
      </c>
      <c r="E49" s="410">
        <v>2019</v>
      </c>
      <c r="F49" s="698">
        <v>746.33057833049043</v>
      </c>
      <c r="G49" s="799">
        <v>257.33478340835308</v>
      </c>
      <c r="H49" s="854">
        <v>1442.8435498467684</v>
      </c>
      <c r="I49" s="875"/>
      <c r="J49" s="875"/>
      <c r="K49" s="875"/>
    </row>
    <row r="50" spans="2:11" ht="15">
      <c r="B50" s="694"/>
      <c r="C50" s="695"/>
      <c r="D50" s="161"/>
      <c r="E50" s="410"/>
      <c r="F50" s="701"/>
      <c r="G50" s="692"/>
      <c r="H50" s="856"/>
      <c r="I50" s="875"/>
      <c r="J50" s="875"/>
      <c r="K50" s="875"/>
    </row>
    <row r="51" spans="2:11" ht="15">
      <c r="B51" s="694"/>
      <c r="C51" s="702" t="s">
        <v>725</v>
      </c>
      <c r="D51" s="161"/>
      <c r="E51" s="410"/>
      <c r="F51" s="689">
        <f>SUM(F52:F52)</f>
        <v>864.53778682661095</v>
      </c>
      <c r="G51" s="690">
        <f>SUM(G52:G52)</f>
        <v>864.53778682661095</v>
      </c>
      <c r="H51" s="855">
        <f>SUM(H52:H52)</f>
        <v>8198.8032096505503</v>
      </c>
      <c r="I51" s="875"/>
      <c r="J51" s="875"/>
      <c r="K51" s="875"/>
    </row>
    <row r="52" spans="2:11">
      <c r="B52" s="694">
        <v>37201</v>
      </c>
      <c r="C52" s="695" t="s">
        <v>595</v>
      </c>
      <c r="D52" s="161">
        <v>5.5E-2</v>
      </c>
      <c r="E52" s="410">
        <v>2018</v>
      </c>
      <c r="F52" s="698">
        <v>864.53778682661095</v>
      </c>
      <c r="G52" s="799">
        <v>864.53778682661095</v>
      </c>
      <c r="H52" s="799">
        <v>8198.8032096505503</v>
      </c>
      <c r="I52" s="875"/>
      <c r="J52" s="875"/>
      <c r="K52" s="875"/>
    </row>
    <row r="53" spans="2:11" ht="15">
      <c r="B53" s="694"/>
      <c r="C53" s="695"/>
      <c r="D53" s="161"/>
      <c r="E53" s="410"/>
      <c r="F53" s="701"/>
      <c r="G53" s="692"/>
      <c r="H53" s="700"/>
      <c r="I53" s="875"/>
      <c r="J53" s="875"/>
      <c r="K53" s="875"/>
    </row>
    <row r="54" spans="2:11" ht="15.75">
      <c r="B54" s="694"/>
      <c r="C54" s="417" t="s">
        <v>658</v>
      </c>
      <c r="D54" s="161"/>
      <c r="E54" s="410"/>
      <c r="F54" s="689">
        <f>SUM(F56:F56)</f>
        <v>161401.640992681</v>
      </c>
      <c r="G54" s="690">
        <f>SUM(G56:G56)</f>
        <v>161401.64099268147</v>
      </c>
      <c r="H54" s="926">
        <f>SUM(H56:H56)</f>
        <v>517652.87543964293</v>
      </c>
      <c r="I54" s="979"/>
      <c r="J54" s="875"/>
      <c r="K54" s="875"/>
    </row>
    <row r="55" spans="2:11" ht="15">
      <c r="B55" s="694"/>
      <c r="C55" s="695"/>
      <c r="D55" s="161"/>
      <c r="E55" s="410"/>
      <c r="F55" s="701"/>
      <c r="G55" s="692"/>
      <c r="H55" s="693"/>
      <c r="I55" s="875"/>
      <c r="J55" s="875"/>
      <c r="K55" s="875"/>
    </row>
    <row r="56" spans="2:11">
      <c r="B56" s="694">
        <v>37986</v>
      </c>
      <c r="C56" s="695" t="s">
        <v>659</v>
      </c>
      <c r="D56" s="161">
        <v>1.18E-2</v>
      </c>
      <c r="E56" s="410">
        <v>2038</v>
      </c>
      <c r="F56" s="698">
        <v>161401.640992681</v>
      </c>
      <c r="G56" s="799">
        <v>161401.64099268147</v>
      </c>
      <c r="H56" s="799">
        <v>517652.87543964293</v>
      </c>
      <c r="I56" s="875"/>
      <c r="J56" s="875"/>
      <c r="K56" s="875"/>
    </row>
    <row r="57" spans="2:11" ht="15">
      <c r="B57" s="694"/>
      <c r="C57" s="695"/>
      <c r="D57" s="161"/>
      <c r="E57" s="410"/>
      <c r="F57" s="701"/>
      <c r="G57" s="692"/>
      <c r="H57" s="693"/>
      <c r="I57" s="875"/>
      <c r="J57" s="875"/>
      <c r="K57" s="875"/>
    </row>
    <row r="58" spans="2:11" ht="15">
      <c r="B58" s="1148" t="s">
        <v>561</v>
      </c>
      <c r="C58" s="1149"/>
      <c r="D58" s="1149"/>
      <c r="E58" s="1150"/>
      <c r="F58" s="857">
        <f>+F31+F16+F21+F29+F54</f>
        <v>5111384.1729376614</v>
      </c>
      <c r="G58" s="857">
        <f>+G31+G16+G21+G29+G54</f>
        <v>4915059.0386213074</v>
      </c>
      <c r="H58" s="857">
        <f>+H31+H16+H21+H29+H54</f>
        <v>21297009.421724018</v>
      </c>
      <c r="I58" s="875"/>
      <c r="J58" s="875"/>
      <c r="K58" s="875"/>
    </row>
    <row r="59" spans="2:11" ht="13.5" thickBot="1">
      <c r="B59" s="703"/>
      <c r="C59" s="531"/>
      <c r="D59" s="531"/>
      <c r="E59" s="704"/>
      <c r="F59" s="705"/>
      <c r="G59" s="706"/>
      <c r="H59" s="706"/>
      <c r="I59" s="875"/>
      <c r="J59" s="875"/>
      <c r="K59" s="875"/>
    </row>
    <row r="60" spans="2:11" ht="13.5" thickTop="1">
      <c r="B60" s="26"/>
      <c r="C60" s="52"/>
      <c r="D60" s="52"/>
      <c r="E60" s="52"/>
      <c r="F60" s="707"/>
      <c r="G60" s="707"/>
      <c r="H60" s="707"/>
    </row>
    <row r="61" spans="2:11">
      <c r="B61" s="166" t="s">
        <v>625</v>
      </c>
      <c r="C61" s="26"/>
      <c r="D61" s="26"/>
      <c r="E61" s="26"/>
      <c r="F61" s="26"/>
      <c r="G61" s="26"/>
      <c r="H61" s="708"/>
    </row>
    <row r="62" spans="2:11">
      <c r="B62" s="166" t="s">
        <v>874</v>
      </c>
      <c r="C62" s="26"/>
      <c r="D62" s="26"/>
      <c r="E62" s="26"/>
      <c r="F62" s="26"/>
      <c r="G62" s="26"/>
      <c r="H62" s="26"/>
    </row>
    <row r="63" spans="2:11">
      <c r="B63" s="166" t="s">
        <v>875</v>
      </c>
      <c r="C63" s="26"/>
      <c r="D63" s="26"/>
      <c r="E63" s="26"/>
      <c r="F63" s="26"/>
      <c r="G63" s="26"/>
      <c r="H63"/>
    </row>
  </sheetData>
  <customSheetViews>
    <customSheetView guid="{AE035438-BA58-480D-90AC-43CF75BC256A}" scale="75" showPageBreaks="1" printArea="1" hiddenColumns="1" showRuler="0">
      <rowBreaks count="1" manualBreakCount="1">
        <brk id="64" min="1" max="6" man="1"/>
      </rowBreaks>
      <pageMargins left="0.39370078740157483" right="0.39370078740157483" top="0.39370078740157483" bottom="0.39370078740157483" header="0" footer="0"/>
      <printOptions horizontalCentered="1"/>
      <pageSetup paperSize="9" scale="61" fitToWidth="2" fitToHeight="2" orientation="portrait" horizontalDpi="4294967293" r:id="rId1"/>
      <headerFooter alignWithMargins="0"/>
    </customSheetView>
  </customSheetViews>
  <mergeCells count="11">
    <mergeCell ref="B58:E58"/>
    <mergeCell ref="B7:H7"/>
    <mergeCell ref="B8:H8"/>
    <mergeCell ref="B11:B14"/>
    <mergeCell ref="C11:C14"/>
    <mergeCell ref="D11:D14"/>
    <mergeCell ref="E11:E14"/>
    <mergeCell ref="F11:F14"/>
    <mergeCell ref="G11:G14"/>
    <mergeCell ref="H11:H14"/>
    <mergeCell ref="B9:H9"/>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54" orientation="portrait" horizontalDpi="4294967293" r:id="rId2"/>
  <headerFooter differentFirst="1" scaleWithDoc="0">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pageSetUpPr fitToPage="1"/>
  </sheetPr>
  <dimension ref="A1:K269"/>
  <sheetViews>
    <sheetView showRuler="0" view="pageBreakPreview" zoomScale="75" zoomScaleSheetLayoutView="75" workbookViewId="0"/>
  </sheetViews>
  <sheetFormatPr baseColWidth="10" defaultRowHeight="12.75"/>
  <cols>
    <col min="1" max="1" width="7.140625" style="7" customWidth="1"/>
    <col min="2" max="2" width="10.5703125" style="7" customWidth="1"/>
    <col min="3" max="3" width="61.28515625" style="7" customWidth="1"/>
    <col min="4" max="4" width="17.5703125" style="7" customWidth="1"/>
    <col min="5" max="5" width="11.42578125" style="7"/>
    <col min="6" max="6" width="16.28515625" style="7" customWidth="1"/>
    <col min="7" max="7" width="17.85546875" style="7" customWidth="1"/>
    <col min="8" max="8" width="18.85546875" style="7" customWidth="1"/>
    <col min="9" max="9" width="11.42578125" style="7"/>
    <col min="10" max="12" width="12.7109375" style="7" bestFit="1" customWidth="1"/>
    <col min="13" max="16384" width="11.42578125" style="7"/>
  </cols>
  <sheetData>
    <row r="1" spans="1:11" ht="15" customHeight="1">
      <c r="A1" s="204" t="s">
        <v>419</v>
      </c>
    </row>
    <row r="2" spans="1:11" s="373" customFormat="1" ht="15" customHeight="1">
      <c r="A2" s="7"/>
      <c r="B2" s="167" t="s">
        <v>569</v>
      </c>
      <c r="C2" s="38"/>
      <c r="D2" s="38"/>
      <c r="E2" s="38"/>
      <c r="F2" s="38"/>
      <c r="G2" s="38"/>
      <c r="H2" s="709"/>
    </row>
    <row r="3" spans="1:11" s="373" customFormat="1" ht="15" customHeight="1">
      <c r="A3" s="7"/>
      <c r="B3" s="167" t="s">
        <v>245</v>
      </c>
      <c r="C3" s="38"/>
      <c r="D3" s="38"/>
      <c r="E3" s="38"/>
      <c r="F3" s="38"/>
      <c r="G3" s="38"/>
      <c r="H3" s="710"/>
    </row>
    <row r="4" spans="1:11" ht="15" customHeight="1">
      <c r="B4" s="38"/>
      <c r="C4" s="38"/>
      <c r="D4" s="38"/>
      <c r="E4" s="38"/>
      <c r="F4" s="38"/>
      <c r="G4" s="38"/>
      <c r="H4" s="710"/>
    </row>
    <row r="5" spans="1:11" ht="16.5">
      <c r="B5" s="1159" t="s">
        <v>789</v>
      </c>
      <c r="C5" s="1159"/>
      <c r="D5" s="1159"/>
      <c r="E5" s="1159"/>
      <c r="F5" s="1159"/>
      <c r="G5" s="1159"/>
      <c r="H5" s="1159"/>
    </row>
    <row r="6" spans="1:11" ht="14.25">
      <c r="B6" s="1160" t="s">
        <v>819</v>
      </c>
      <c r="C6" s="1160"/>
      <c r="D6" s="1160"/>
      <c r="E6" s="1160"/>
      <c r="F6" s="1160"/>
      <c r="G6" s="1160"/>
      <c r="H6" s="1160"/>
    </row>
    <row r="7" spans="1:11">
      <c r="B7" s="393"/>
      <c r="C7" s="38"/>
      <c r="D7" s="38"/>
      <c r="E7" s="38"/>
      <c r="F7" s="38"/>
      <c r="G7" s="38"/>
      <c r="H7" s="710"/>
    </row>
    <row r="8" spans="1:11" ht="13.5" thickBot="1">
      <c r="B8" s="38"/>
      <c r="C8" s="38"/>
      <c r="D8" s="711"/>
      <c r="E8" s="38"/>
      <c r="F8" s="38"/>
      <c r="G8" s="38"/>
      <c r="H8" s="712" t="s">
        <v>550</v>
      </c>
    </row>
    <row r="9" spans="1:11" s="380" customFormat="1" ht="13.5" thickTop="1">
      <c r="B9" s="1138" t="s">
        <v>551</v>
      </c>
      <c r="C9" s="1141" t="s">
        <v>546</v>
      </c>
      <c r="D9" s="1155" t="s">
        <v>450</v>
      </c>
      <c r="E9" s="1144" t="s">
        <v>547</v>
      </c>
      <c r="F9" s="1129" t="s">
        <v>552</v>
      </c>
      <c r="G9" s="1132" t="s">
        <v>620</v>
      </c>
      <c r="H9" s="1135" t="s">
        <v>621</v>
      </c>
    </row>
    <row r="10" spans="1:11" s="380" customFormat="1">
      <c r="B10" s="1139"/>
      <c r="C10" s="1142"/>
      <c r="D10" s="1156"/>
      <c r="E10" s="1145"/>
      <c r="F10" s="1130"/>
      <c r="G10" s="1133"/>
      <c r="H10" s="1136"/>
    </row>
    <row r="11" spans="1:11" s="380" customFormat="1">
      <c r="B11" s="1139"/>
      <c r="C11" s="1142"/>
      <c r="D11" s="1156"/>
      <c r="E11" s="1145"/>
      <c r="F11" s="1130"/>
      <c r="G11" s="1133"/>
      <c r="H11" s="1136"/>
    </row>
    <row r="12" spans="1:11" s="380" customFormat="1" ht="13.5" customHeight="1">
      <c r="B12" s="1139"/>
      <c r="C12" s="1142"/>
      <c r="D12" s="1156"/>
      <c r="E12" s="1145"/>
      <c r="F12" s="1130"/>
      <c r="G12" s="1133"/>
      <c r="H12" s="1136"/>
    </row>
    <row r="13" spans="1:11" s="380" customFormat="1">
      <c r="B13" s="1140"/>
      <c r="C13" s="1143"/>
      <c r="D13" s="1157"/>
      <c r="E13" s="1146"/>
      <c r="F13" s="1131"/>
      <c r="G13" s="1134"/>
      <c r="H13" s="1137"/>
    </row>
    <row r="14" spans="1:11" s="380" customFormat="1">
      <c r="B14" s="381"/>
      <c r="C14" s="382"/>
      <c r="D14" s="383"/>
      <c r="E14" s="384"/>
      <c r="F14" s="713"/>
      <c r="G14" s="714"/>
      <c r="H14" s="715"/>
    </row>
    <row r="15" spans="1:11" s="380" customFormat="1">
      <c r="B15" s="385"/>
      <c r="C15" s="382"/>
      <c r="D15" s="383"/>
      <c r="E15" s="384"/>
      <c r="F15" s="716"/>
      <c r="G15" s="386"/>
      <c r="H15" s="715"/>
    </row>
    <row r="16" spans="1:11" s="380" customFormat="1" ht="15.75">
      <c r="B16" s="387"/>
      <c r="C16" s="388" t="s">
        <v>883</v>
      </c>
      <c r="D16" s="389"/>
      <c r="E16" s="390"/>
      <c r="F16" s="928">
        <f>SUM(F18:F24)</f>
        <v>23900386.805</v>
      </c>
      <c r="G16" s="929">
        <f>SUM(G18:G24)</f>
        <v>23900386.805</v>
      </c>
      <c r="H16" s="927">
        <f>SUM(H18:H24)</f>
        <v>23900386.805</v>
      </c>
      <c r="I16" s="876"/>
      <c r="J16" s="876"/>
      <c r="K16" s="876"/>
    </row>
    <row r="17" spans="2:11" s="380" customFormat="1" ht="15.75">
      <c r="B17" s="387"/>
      <c r="C17" s="388"/>
      <c r="D17" s="389"/>
      <c r="E17" s="390"/>
      <c r="F17" s="717"/>
      <c r="G17" s="718"/>
      <c r="H17" s="719"/>
      <c r="I17" s="876"/>
      <c r="J17" s="876"/>
      <c r="K17" s="876"/>
    </row>
    <row r="18" spans="2:11" s="380" customFormat="1">
      <c r="B18" s="387">
        <v>41472</v>
      </c>
      <c r="C18" s="720" t="s">
        <v>663</v>
      </c>
      <c r="D18" s="161">
        <v>0.04</v>
      </c>
      <c r="E18" s="721">
        <v>2016</v>
      </c>
      <c r="F18" s="672">
        <v>230036.70499999999</v>
      </c>
      <c r="G18" s="673">
        <v>230036.70499999999</v>
      </c>
      <c r="H18" s="392">
        <v>230036.70499999999</v>
      </c>
      <c r="I18" s="876"/>
      <c r="J18" s="876"/>
      <c r="K18" s="876"/>
    </row>
    <row r="19" spans="2:11" s="380" customFormat="1">
      <c r="B19" s="387">
        <v>41472</v>
      </c>
      <c r="C19" s="720" t="s">
        <v>664</v>
      </c>
      <c r="D19" s="161">
        <v>0.04</v>
      </c>
      <c r="E19" s="721">
        <v>2016</v>
      </c>
      <c r="F19" s="672">
        <v>28978.1</v>
      </c>
      <c r="G19" s="673">
        <v>28978.1</v>
      </c>
      <c r="H19" s="392">
        <v>28978.1</v>
      </c>
      <c r="I19" s="876"/>
      <c r="J19" s="876"/>
      <c r="K19" s="876"/>
    </row>
    <row r="20" spans="2:11" s="380" customFormat="1">
      <c r="B20" s="147">
        <v>38628</v>
      </c>
      <c r="C20" s="393" t="s">
        <v>151</v>
      </c>
      <c r="D20" s="161">
        <v>7.0000000000000007E-2</v>
      </c>
      <c r="E20" s="391">
        <v>2015</v>
      </c>
      <c r="F20" s="672">
        <v>5699808.9929999998</v>
      </c>
      <c r="G20" s="673">
        <v>5699808.9929999998</v>
      </c>
      <c r="H20" s="392">
        <v>5699808.9929999998</v>
      </c>
      <c r="I20" s="876"/>
      <c r="J20" s="876"/>
      <c r="K20" s="876"/>
    </row>
    <row r="21" spans="2:11" s="380" customFormat="1">
      <c r="B21" s="147">
        <v>39189</v>
      </c>
      <c r="C21" s="393" t="s">
        <v>296</v>
      </c>
      <c r="D21" s="161">
        <v>7.0000000000000007E-2</v>
      </c>
      <c r="E21" s="391">
        <v>2017</v>
      </c>
      <c r="F21" s="672">
        <v>7340075.7709999997</v>
      </c>
      <c r="G21" s="673">
        <v>7340075.7709999997</v>
      </c>
      <c r="H21" s="392">
        <v>7340075.7709999997</v>
      </c>
      <c r="I21" s="876"/>
      <c r="J21" s="876"/>
      <c r="K21" s="876"/>
    </row>
    <row r="22" spans="2:11" s="380" customFormat="1">
      <c r="B22" s="147">
        <v>40876</v>
      </c>
      <c r="C22" s="393" t="s">
        <v>177</v>
      </c>
      <c r="D22" s="161">
        <v>0.09</v>
      </c>
      <c r="E22" s="391">
        <v>2018</v>
      </c>
      <c r="F22" s="672">
        <v>3374359.68</v>
      </c>
      <c r="G22" s="673">
        <v>3374359.68</v>
      </c>
      <c r="H22" s="392">
        <v>3374359.68</v>
      </c>
      <c r="I22" s="876"/>
      <c r="J22" s="876"/>
      <c r="K22" s="876"/>
    </row>
    <row r="23" spans="2:11" s="380" customFormat="1">
      <c r="B23" s="147">
        <v>40983</v>
      </c>
      <c r="C23" s="393" t="s">
        <v>178</v>
      </c>
      <c r="D23" s="161">
        <v>0.09</v>
      </c>
      <c r="E23" s="391">
        <v>2019</v>
      </c>
      <c r="F23" s="672">
        <v>1899992.6029999999</v>
      </c>
      <c r="G23" s="673">
        <v>1899992.6029999999</v>
      </c>
      <c r="H23" s="392">
        <v>1899992.6029999999</v>
      </c>
      <c r="I23" s="876"/>
      <c r="J23" s="876"/>
      <c r="K23" s="876"/>
    </row>
    <row r="24" spans="2:11" s="380" customFormat="1">
      <c r="B24" s="147">
        <v>41766</v>
      </c>
      <c r="C24" s="393" t="s">
        <v>726</v>
      </c>
      <c r="D24" s="161">
        <v>8.7499999999999994E-2</v>
      </c>
      <c r="E24" s="391">
        <v>2024</v>
      </c>
      <c r="F24" s="672">
        <v>5327134.9529999997</v>
      </c>
      <c r="G24" s="673">
        <v>5327134.9529999997</v>
      </c>
      <c r="H24" s="392">
        <v>5327134.9529999997</v>
      </c>
      <c r="I24" s="876"/>
      <c r="J24" s="876"/>
      <c r="K24" s="876"/>
    </row>
    <row r="25" spans="2:11" s="380" customFormat="1">
      <c r="B25" s="385"/>
      <c r="C25" s="394"/>
      <c r="D25" s="383"/>
      <c r="E25" s="384"/>
      <c r="F25" s="716"/>
      <c r="G25" s="714"/>
      <c r="H25" s="715"/>
      <c r="I25" s="876"/>
      <c r="J25" s="876"/>
      <c r="K25" s="876"/>
    </row>
    <row r="26" spans="2:11" s="380" customFormat="1" ht="30">
      <c r="B26" s="387"/>
      <c r="C26" s="395" t="s">
        <v>723</v>
      </c>
      <c r="D26" s="389"/>
      <c r="E26" s="390"/>
      <c r="F26" s="928">
        <f>SUM(F28:F44)</f>
        <v>28796712.529225104</v>
      </c>
      <c r="G26" s="929">
        <f>SUM(G28:G44)</f>
        <v>28796712.529225104</v>
      </c>
      <c r="H26" s="927">
        <f>SUM(H28:H44)</f>
        <v>34190386.310390539</v>
      </c>
      <c r="I26" s="876"/>
      <c r="J26" s="876"/>
      <c r="K26" s="876"/>
    </row>
    <row r="27" spans="2:11" s="380" customFormat="1" ht="15.75">
      <c r="B27" s="387"/>
      <c r="C27" s="388"/>
      <c r="D27" s="389"/>
      <c r="E27" s="390"/>
      <c r="F27" s="717"/>
      <c r="G27" s="718"/>
      <c r="H27" s="719"/>
      <c r="I27" s="876"/>
      <c r="J27" s="876"/>
      <c r="K27" s="876"/>
    </row>
    <row r="28" spans="2:11" s="380" customFormat="1">
      <c r="B28" s="147">
        <v>37986</v>
      </c>
      <c r="C28" s="396" t="s">
        <v>200</v>
      </c>
      <c r="D28" s="397">
        <v>2.5000000000000001E-2</v>
      </c>
      <c r="E28" s="160">
        <v>2038</v>
      </c>
      <c r="F28" s="672">
        <v>5296689.1950000003</v>
      </c>
      <c r="G28" s="673">
        <v>5296689.1950000003</v>
      </c>
      <c r="H28" s="392">
        <v>5296689.1950000003</v>
      </c>
      <c r="I28" s="876"/>
      <c r="J28" s="876"/>
      <c r="K28" s="876"/>
    </row>
    <row r="29" spans="2:11" s="380" customFormat="1">
      <c r="B29" s="147">
        <v>37986</v>
      </c>
      <c r="C29" s="396" t="s">
        <v>201</v>
      </c>
      <c r="D29" s="397">
        <v>2.5000000000000001E-2</v>
      </c>
      <c r="E29" s="160">
        <v>2038</v>
      </c>
      <c r="F29" s="672">
        <v>1229562.8419999999</v>
      </c>
      <c r="G29" s="673">
        <v>1229562.8419999999</v>
      </c>
      <c r="H29" s="392">
        <v>1229562.8419999999</v>
      </c>
      <c r="I29" s="876"/>
      <c r="J29" s="876"/>
      <c r="K29" s="876"/>
    </row>
    <row r="30" spans="2:11" s="380" customFormat="1">
      <c r="B30" s="147">
        <v>37986</v>
      </c>
      <c r="C30" s="396" t="s">
        <v>202</v>
      </c>
      <c r="D30" s="397">
        <v>2.5000000000000001E-2</v>
      </c>
      <c r="E30" s="160">
        <v>2038</v>
      </c>
      <c r="F30" s="672">
        <v>96939.179000000004</v>
      </c>
      <c r="G30" s="673">
        <v>96939.179000000004</v>
      </c>
      <c r="H30" s="392">
        <v>96939.179000000004</v>
      </c>
      <c r="I30" s="876"/>
      <c r="J30" s="876"/>
      <c r="K30" s="876"/>
    </row>
    <row r="31" spans="2:11" s="380" customFormat="1">
      <c r="B31" s="147">
        <v>37986</v>
      </c>
      <c r="C31" s="396" t="s">
        <v>203</v>
      </c>
      <c r="D31" s="397">
        <v>2.5000000000000001E-2</v>
      </c>
      <c r="E31" s="160">
        <v>2038</v>
      </c>
      <c r="F31" s="672">
        <v>71439.702000000005</v>
      </c>
      <c r="G31" s="673">
        <v>71439.702000000005</v>
      </c>
      <c r="H31" s="392">
        <v>71439.702000000005</v>
      </c>
      <c r="I31" s="876"/>
      <c r="J31" s="876"/>
      <c r="K31" s="876"/>
    </row>
    <row r="32" spans="2:11" s="380" customFormat="1">
      <c r="B32" s="147">
        <v>37986</v>
      </c>
      <c r="C32" s="396" t="s">
        <v>204</v>
      </c>
      <c r="D32" s="397">
        <v>2.2599999999999999E-2</v>
      </c>
      <c r="E32" s="160">
        <v>2038</v>
      </c>
      <c r="F32" s="672">
        <v>5606182.1267119478</v>
      </c>
      <c r="G32" s="673">
        <v>5606182.1267119478</v>
      </c>
      <c r="H32" s="392">
        <v>5606182.1267119478</v>
      </c>
      <c r="I32" s="876"/>
      <c r="J32" s="876"/>
      <c r="K32" s="876"/>
    </row>
    <row r="33" spans="2:11" s="380" customFormat="1">
      <c r="B33" s="147">
        <v>37986</v>
      </c>
      <c r="C33" s="396" t="s">
        <v>205</v>
      </c>
      <c r="D33" s="397">
        <v>2.2599999999999999E-2</v>
      </c>
      <c r="E33" s="160">
        <v>2038</v>
      </c>
      <c r="F33" s="672">
        <v>1601504.2088854278</v>
      </c>
      <c r="G33" s="673">
        <v>1601504.2088854278</v>
      </c>
      <c r="H33" s="392">
        <v>1601504.2088854278</v>
      </c>
      <c r="I33" s="876"/>
      <c r="J33" s="876"/>
      <c r="K33" s="876"/>
    </row>
    <row r="34" spans="2:11" s="380" customFormat="1">
      <c r="B34" s="147">
        <v>37986</v>
      </c>
      <c r="C34" s="396" t="s">
        <v>206</v>
      </c>
      <c r="D34" s="397">
        <v>4.4999999999999997E-3</v>
      </c>
      <c r="E34" s="160">
        <v>2038</v>
      </c>
      <c r="F34" s="672">
        <v>169747.36713201078</v>
      </c>
      <c r="G34" s="673">
        <v>169747.36713201078</v>
      </c>
      <c r="H34" s="392">
        <v>169747.36713201078</v>
      </c>
      <c r="I34" s="876"/>
      <c r="J34" s="876"/>
      <c r="K34" s="876"/>
    </row>
    <row r="35" spans="2:11" s="380" customFormat="1">
      <c r="B35" s="147">
        <v>37986</v>
      </c>
      <c r="C35" s="396" t="s">
        <v>207</v>
      </c>
      <c r="D35" s="397">
        <v>4.4999999999999997E-3</v>
      </c>
      <c r="E35" s="160">
        <v>2038</v>
      </c>
      <c r="F35" s="672">
        <v>6971.0425340844185</v>
      </c>
      <c r="G35" s="673">
        <v>6971.0425340844185</v>
      </c>
      <c r="H35" s="392">
        <v>6971.0425340844185</v>
      </c>
      <c r="I35" s="876"/>
      <c r="J35" s="876"/>
      <c r="K35" s="876"/>
    </row>
    <row r="36" spans="2:11" s="380" customFormat="1">
      <c r="B36" s="147">
        <v>37986</v>
      </c>
      <c r="C36" s="396" t="s">
        <v>208</v>
      </c>
      <c r="D36" s="161">
        <v>8.2799999999999999E-2</v>
      </c>
      <c r="E36" s="160">
        <v>2033</v>
      </c>
      <c r="F36" s="672">
        <v>3048488.227002407</v>
      </c>
      <c r="G36" s="673">
        <v>3048488.227002407</v>
      </c>
      <c r="H36" s="392">
        <v>4274096.3368100002</v>
      </c>
      <c r="I36" s="876"/>
      <c r="J36" s="876"/>
      <c r="K36" s="876"/>
    </row>
    <row r="37" spans="2:11" s="380" customFormat="1">
      <c r="B37" s="147">
        <v>37986</v>
      </c>
      <c r="C37" s="396" t="s">
        <v>209</v>
      </c>
      <c r="D37" s="161">
        <v>8.2799999999999999E-2</v>
      </c>
      <c r="E37" s="160">
        <v>2033</v>
      </c>
      <c r="F37" s="672">
        <v>4901085.5050005782</v>
      </c>
      <c r="G37" s="673">
        <v>4901085.5050005782</v>
      </c>
      <c r="H37" s="392">
        <v>6871508.1192600001</v>
      </c>
      <c r="I37" s="876"/>
      <c r="J37" s="876"/>
      <c r="K37" s="876"/>
    </row>
    <row r="38" spans="2:11" s="380" customFormat="1">
      <c r="B38" s="147">
        <v>37986</v>
      </c>
      <c r="C38" s="396" t="s">
        <v>210</v>
      </c>
      <c r="D38" s="161">
        <v>8.2799999999999999E-2</v>
      </c>
      <c r="E38" s="160">
        <v>2033</v>
      </c>
      <c r="F38" s="672">
        <v>929895.88899872894</v>
      </c>
      <c r="G38" s="673">
        <v>929895.88899872894</v>
      </c>
      <c r="H38" s="392">
        <v>1303749.3724199999</v>
      </c>
      <c r="I38" s="876"/>
      <c r="J38" s="876"/>
      <c r="K38" s="876"/>
    </row>
    <row r="39" spans="2:11" s="380" customFormat="1">
      <c r="B39" s="147">
        <v>37986</v>
      </c>
      <c r="C39" s="396" t="s">
        <v>211</v>
      </c>
      <c r="D39" s="161">
        <v>8.2799999999999999E-2</v>
      </c>
      <c r="E39" s="160">
        <v>2033</v>
      </c>
      <c r="F39" s="672">
        <v>131475.86999781747</v>
      </c>
      <c r="G39" s="673">
        <v>131475.86999781747</v>
      </c>
      <c r="H39" s="392">
        <v>184334.16581999999</v>
      </c>
      <c r="I39" s="876"/>
      <c r="J39" s="876"/>
      <c r="K39" s="876"/>
    </row>
    <row r="40" spans="2:11" s="380" customFormat="1">
      <c r="B40" s="147">
        <v>37986</v>
      </c>
      <c r="C40" s="396" t="s">
        <v>212</v>
      </c>
      <c r="D40" s="161">
        <v>7.8200000000000006E-2</v>
      </c>
      <c r="E40" s="160">
        <v>2033</v>
      </c>
      <c r="F40" s="672">
        <v>2520321.3695365125</v>
      </c>
      <c r="G40" s="673">
        <v>2520321.3695365125</v>
      </c>
      <c r="H40" s="392">
        <v>3468223.561808262</v>
      </c>
      <c r="I40" s="876"/>
      <c r="J40" s="876"/>
      <c r="K40" s="876"/>
    </row>
    <row r="41" spans="2:11" s="380" customFormat="1">
      <c r="B41" s="147">
        <v>37986</v>
      </c>
      <c r="C41" s="396" t="s">
        <v>213</v>
      </c>
      <c r="D41" s="161">
        <v>7.8200000000000006E-2</v>
      </c>
      <c r="E41" s="160">
        <v>2033</v>
      </c>
      <c r="F41" s="672">
        <v>2153506.1385141625</v>
      </c>
      <c r="G41" s="673">
        <v>2153506.1385141625</v>
      </c>
      <c r="H41" s="392">
        <v>2963447.7651820513</v>
      </c>
      <c r="I41" s="876"/>
      <c r="J41" s="876"/>
      <c r="K41" s="876"/>
    </row>
    <row r="42" spans="2:11" s="380" customFormat="1">
      <c r="B42" s="147">
        <v>37986</v>
      </c>
      <c r="C42" s="396" t="s">
        <v>214</v>
      </c>
      <c r="D42" s="161">
        <v>4.3299999999999998E-2</v>
      </c>
      <c r="E42" s="160">
        <v>2033</v>
      </c>
      <c r="F42" s="672">
        <v>46310.629439141303</v>
      </c>
      <c r="G42" s="673">
        <v>46310.629439141303</v>
      </c>
      <c r="H42" s="392">
        <v>55340.530675646987</v>
      </c>
      <c r="I42" s="876"/>
      <c r="J42" s="876"/>
      <c r="K42" s="876"/>
    </row>
    <row r="43" spans="2:11" s="380" customFormat="1">
      <c r="B43" s="147">
        <v>37986</v>
      </c>
      <c r="C43" s="396" t="s">
        <v>215</v>
      </c>
      <c r="D43" s="161">
        <v>4.3299999999999998E-2</v>
      </c>
      <c r="E43" s="160">
        <v>2033</v>
      </c>
      <c r="F43" s="672">
        <v>20809.535472283485</v>
      </c>
      <c r="G43" s="673">
        <v>20809.535472283485</v>
      </c>
      <c r="H43" s="392">
        <v>24867.093151114419</v>
      </c>
      <c r="I43" s="876"/>
      <c r="J43" s="876"/>
      <c r="K43" s="876"/>
    </row>
    <row r="44" spans="2:11" s="380" customFormat="1">
      <c r="B44" s="147">
        <v>40331</v>
      </c>
      <c r="C44" s="396" t="s">
        <v>216</v>
      </c>
      <c r="D44" s="161">
        <v>8.7499999999999994E-2</v>
      </c>
      <c r="E44" s="160">
        <v>2017</v>
      </c>
      <c r="F44" s="672">
        <v>965783.70200000005</v>
      </c>
      <c r="G44" s="673">
        <v>965783.70200000005</v>
      </c>
      <c r="H44" s="392">
        <v>965783.70200000005</v>
      </c>
      <c r="I44" s="876"/>
      <c r="J44" s="876"/>
      <c r="K44" s="876"/>
    </row>
    <row r="45" spans="2:11" s="380" customFormat="1">
      <c r="B45" s="147"/>
      <c r="C45" s="398"/>
      <c r="D45" s="383"/>
      <c r="E45" s="384"/>
      <c r="F45" s="716"/>
      <c r="G45" s="386"/>
      <c r="H45" s="715"/>
      <c r="I45" s="876"/>
      <c r="J45" s="876"/>
      <c r="K45" s="876"/>
    </row>
    <row r="46" spans="2:11" s="380" customFormat="1" ht="15.75">
      <c r="B46" s="387"/>
      <c r="C46" s="395" t="s">
        <v>426</v>
      </c>
      <c r="D46" s="389"/>
      <c r="E46" s="390"/>
      <c r="F46" s="928">
        <f>SUM(F48:F57)</f>
        <v>971011.2453999999</v>
      </c>
      <c r="G46" s="930">
        <f>SUM(G48:G57)</f>
        <v>971011.2453999999</v>
      </c>
      <c r="H46" s="927">
        <f>SUM(H48:H57)</f>
        <v>971011.2453999999</v>
      </c>
      <c r="I46" s="876"/>
      <c r="J46" s="876"/>
      <c r="K46" s="876"/>
    </row>
    <row r="47" spans="2:11" s="380" customFormat="1" ht="15.75">
      <c r="B47" s="387"/>
      <c r="C47" s="388"/>
      <c r="D47" s="389"/>
      <c r="E47" s="390"/>
      <c r="F47" s="717"/>
      <c r="G47" s="718"/>
      <c r="H47" s="719"/>
      <c r="I47" s="876"/>
      <c r="J47" s="876"/>
      <c r="K47" s="876"/>
    </row>
    <row r="48" spans="2:11" s="380" customFormat="1">
      <c r="B48" s="387">
        <v>41978</v>
      </c>
      <c r="C48" s="396" t="s">
        <v>768</v>
      </c>
      <c r="D48" s="161" t="s">
        <v>769</v>
      </c>
      <c r="E48" s="977">
        <v>42709</v>
      </c>
      <c r="F48" s="672">
        <v>58626.188999999998</v>
      </c>
      <c r="G48" s="673">
        <v>58626.188999999998</v>
      </c>
      <c r="H48" s="392">
        <v>58626.188999999998</v>
      </c>
      <c r="I48" s="876"/>
      <c r="J48" s="876"/>
      <c r="K48" s="876"/>
    </row>
    <row r="49" spans="2:11" s="380" customFormat="1">
      <c r="B49" s="387">
        <v>41465</v>
      </c>
      <c r="C49" s="396" t="s">
        <v>770</v>
      </c>
      <c r="D49" s="161" t="s">
        <v>769</v>
      </c>
      <c r="E49" s="977">
        <v>42195</v>
      </c>
      <c r="F49" s="672">
        <v>97078.2</v>
      </c>
      <c r="G49" s="673">
        <v>97078.2</v>
      </c>
      <c r="H49" s="392">
        <v>97078.2</v>
      </c>
      <c r="I49" s="876"/>
      <c r="J49" s="876"/>
      <c r="K49" s="876"/>
    </row>
    <row r="50" spans="2:11" s="380" customFormat="1">
      <c r="B50" s="387">
        <v>41698</v>
      </c>
      <c r="C50" s="396" t="s">
        <v>771</v>
      </c>
      <c r="D50" s="161" t="s">
        <v>769</v>
      </c>
      <c r="E50" s="977">
        <v>42428</v>
      </c>
      <c r="F50" s="672">
        <v>38672.559999999998</v>
      </c>
      <c r="G50" s="673">
        <v>38672.559999999998</v>
      </c>
      <c r="H50" s="392">
        <v>38672.559999999998</v>
      </c>
      <c r="I50" s="876"/>
      <c r="J50" s="876"/>
      <c r="K50" s="876"/>
    </row>
    <row r="51" spans="2:11" s="380" customFormat="1">
      <c r="B51" s="387">
        <v>41871</v>
      </c>
      <c r="C51" s="396" t="s">
        <v>772</v>
      </c>
      <c r="D51" s="161" t="s">
        <v>769</v>
      </c>
      <c r="E51" s="977">
        <v>42233</v>
      </c>
      <c r="F51" s="672">
        <v>3869.4560000000001</v>
      </c>
      <c r="G51" s="673">
        <v>3869.4560000000001</v>
      </c>
      <c r="H51" s="392">
        <v>3869.4560000000001</v>
      </c>
      <c r="I51" s="876"/>
      <c r="J51" s="876"/>
      <c r="K51" s="876"/>
    </row>
    <row r="52" spans="2:11" s="380" customFormat="1">
      <c r="B52" s="387">
        <v>41953</v>
      </c>
      <c r="C52" s="396" t="s">
        <v>773</v>
      </c>
      <c r="D52" s="161" t="s">
        <v>769</v>
      </c>
      <c r="E52" s="977">
        <v>42211</v>
      </c>
      <c r="F52" s="672">
        <v>4102.6379999999999</v>
      </c>
      <c r="G52" s="673">
        <v>4102.6379999999999</v>
      </c>
      <c r="H52" s="392">
        <v>4102.6379999999999</v>
      </c>
      <c r="I52" s="876"/>
      <c r="J52" s="876"/>
      <c r="K52" s="876"/>
    </row>
    <row r="53" spans="2:11" s="380" customFormat="1">
      <c r="B53" s="387">
        <v>41992</v>
      </c>
      <c r="C53" s="396" t="s">
        <v>774</v>
      </c>
      <c r="D53" s="161">
        <v>0.02</v>
      </c>
      <c r="E53" s="977">
        <v>42356</v>
      </c>
      <c r="F53" s="672">
        <v>83843.127999999997</v>
      </c>
      <c r="G53" s="673">
        <v>83843.127999999997</v>
      </c>
      <c r="H53" s="392">
        <v>83843.127999999997</v>
      </c>
      <c r="I53" s="876"/>
      <c r="J53" s="876"/>
      <c r="K53" s="876"/>
    </row>
    <row r="54" spans="2:11" s="380" customFormat="1">
      <c r="B54" s="387">
        <v>41988</v>
      </c>
      <c r="C54" s="396" t="s">
        <v>828</v>
      </c>
      <c r="D54" s="161" t="s">
        <v>769</v>
      </c>
      <c r="E54" s="977">
        <v>42292</v>
      </c>
      <c r="F54" s="672">
        <v>135241.26940000002</v>
      </c>
      <c r="G54" s="673">
        <v>135241.26940000002</v>
      </c>
      <c r="H54" s="392">
        <v>135241.26940000002</v>
      </c>
      <c r="I54" s="876"/>
      <c r="J54" s="876"/>
      <c r="K54" s="876"/>
    </row>
    <row r="55" spans="2:11" s="380" customFormat="1">
      <c r="B55" s="387">
        <v>42114</v>
      </c>
      <c r="C55" s="396" t="s">
        <v>829</v>
      </c>
      <c r="D55" s="161">
        <v>4.4999999999999998E-2</v>
      </c>
      <c r="E55" s="977">
        <v>42205</v>
      </c>
      <c r="F55" s="672">
        <v>376996.109</v>
      </c>
      <c r="G55" s="870">
        <v>376996.109</v>
      </c>
      <c r="H55" s="392">
        <v>376996.109</v>
      </c>
      <c r="I55" s="876"/>
      <c r="J55" s="876"/>
      <c r="K55" s="876"/>
    </row>
    <row r="56" spans="2:11" s="380" customFormat="1">
      <c r="B56" s="387">
        <v>42117</v>
      </c>
      <c r="C56" s="396" t="s">
        <v>830</v>
      </c>
      <c r="D56" s="161">
        <v>4.4999999999999998E-2</v>
      </c>
      <c r="E56" s="977">
        <v>42208</v>
      </c>
      <c r="F56" s="672">
        <v>125581.696</v>
      </c>
      <c r="G56" s="870">
        <v>125581.696</v>
      </c>
      <c r="H56" s="392">
        <v>125581.696</v>
      </c>
      <c r="I56" s="876"/>
      <c r="J56" s="876"/>
      <c r="K56" s="876"/>
    </row>
    <row r="57" spans="2:11" s="380" customFormat="1">
      <c r="B57" s="387">
        <v>42128</v>
      </c>
      <c r="C57" s="396" t="s">
        <v>831</v>
      </c>
      <c r="D57" s="161">
        <v>2.6000000000000002E-2</v>
      </c>
      <c r="E57" s="977">
        <v>42219</v>
      </c>
      <c r="F57" s="672">
        <v>47000</v>
      </c>
      <c r="G57" s="870">
        <v>47000</v>
      </c>
      <c r="H57" s="392">
        <v>47000</v>
      </c>
      <c r="I57" s="876"/>
      <c r="J57" s="876"/>
      <c r="K57" s="876"/>
    </row>
    <row r="58" spans="2:11" s="380" customFormat="1">
      <c r="B58" s="387"/>
      <c r="C58" s="722"/>
      <c r="D58" s="383"/>
      <c r="E58" s="384"/>
      <c r="F58" s="716"/>
      <c r="G58" s="386"/>
      <c r="H58" s="715"/>
      <c r="I58" s="876"/>
      <c r="J58" s="876"/>
      <c r="K58" s="876"/>
    </row>
    <row r="59" spans="2:11" s="380" customFormat="1" ht="15.75">
      <c r="B59" s="387"/>
      <c r="C59" s="395" t="s">
        <v>218</v>
      </c>
      <c r="D59" s="389"/>
      <c r="E59" s="390"/>
      <c r="F59" s="928">
        <f>SUM(F61:F72)</f>
        <v>55801861.871839993</v>
      </c>
      <c r="G59" s="930">
        <f t="shared" ref="G59" si="0">SUM(G61:G72)</f>
        <v>55801861.871839993</v>
      </c>
      <c r="H59" s="927">
        <f>SUM(H61:H72)</f>
        <v>55801861.871839993</v>
      </c>
      <c r="I59" s="876"/>
      <c r="J59" s="876"/>
      <c r="K59" s="876"/>
    </row>
    <row r="60" spans="2:11" s="380" customFormat="1" ht="15.75">
      <c r="B60" s="387"/>
      <c r="C60" s="388"/>
      <c r="D60" s="389"/>
      <c r="E60" s="390"/>
      <c r="F60" s="717"/>
      <c r="G60" s="718"/>
      <c r="H60" s="719"/>
      <c r="I60" s="876"/>
      <c r="J60" s="876"/>
      <c r="K60" s="876"/>
    </row>
    <row r="61" spans="2:11" s="380" customFormat="1">
      <c r="B61" s="147">
        <v>38720</v>
      </c>
      <c r="C61" s="396" t="s">
        <v>775</v>
      </c>
      <c r="D61" s="383" t="s">
        <v>442</v>
      </c>
      <c r="E61" s="977">
        <v>42372</v>
      </c>
      <c r="F61" s="672">
        <v>9530110.6889999993</v>
      </c>
      <c r="G61" s="673">
        <v>9530110.6889999993</v>
      </c>
      <c r="H61" s="392">
        <v>9530110.6889999993</v>
      </c>
      <c r="I61" s="876"/>
      <c r="J61" s="876"/>
      <c r="K61" s="876"/>
    </row>
    <row r="62" spans="2:11" s="380" customFormat="1">
      <c r="B62" s="147">
        <v>40238</v>
      </c>
      <c r="C62" s="396" t="s">
        <v>776</v>
      </c>
      <c r="D62" s="383" t="s">
        <v>442</v>
      </c>
      <c r="E62" s="977">
        <v>43891</v>
      </c>
      <c r="F62" s="672">
        <v>4382000</v>
      </c>
      <c r="G62" s="673">
        <v>4382000</v>
      </c>
      <c r="H62" s="392">
        <v>4382000</v>
      </c>
      <c r="I62" s="876"/>
      <c r="J62" s="876"/>
      <c r="K62" s="876"/>
    </row>
    <row r="63" spans="2:11" s="380" customFormat="1">
      <c r="B63" s="147">
        <v>40550</v>
      </c>
      <c r="C63" s="396" t="s">
        <v>777</v>
      </c>
      <c r="D63" s="383" t="s">
        <v>442</v>
      </c>
      <c r="E63" s="977">
        <v>44203</v>
      </c>
      <c r="F63" s="672">
        <v>7504000</v>
      </c>
      <c r="G63" s="673">
        <v>7504000</v>
      </c>
      <c r="H63" s="392">
        <v>7504000</v>
      </c>
      <c r="I63" s="876"/>
      <c r="J63" s="876"/>
      <c r="K63" s="876"/>
    </row>
    <row r="64" spans="2:11" s="380" customFormat="1">
      <c r="B64" s="147">
        <v>41019</v>
      </c>
      <c r="C64" s="396" t="s">
        <v>778</v>
      </c>
      <c r="D64" s="383" t="s">
        <v>442</v>
      </c>
      <c r="E64" s="977">
        <v>44671</v>
      </c>
      <c r="F64" s="672">
        <v>5674000</v>
      </c>
      <c r="G64" s="673">
        <v>5674000</v>
      </c>
      <c r="H64" s="392">
        <v>5674000</v>
      </c>
      <c r="I64" s="876"/>
      <c r="J64" s="876"/>
      <c r="K64" s="876"/>
    </row>
    <row r="65" spans="2:11" s="380" customFormat="1">
      <c r="B65" s="147">
        <v>41290</v>
      </c>
      <c r="C65" s="396" t="s">
        <v>779</v>
      </c>
      <c r="D65" s="383" t="s">
        <v>442</v>
      </c>
      <c r="E65" s="977">
        <v>45154</v>
      </c>
      <c r="F65" s="672">
        <v>7132655.0123900007</v>
      </c>
      <c r="G65" s="673">
        <v>7132655.0123900007</v>
      </c>
      <c r="H65" s="392">
        <v>7132655.0123900007</v>
      </c>
      <c r="I65" s="876"/>
      <c r="J65" s="876"/>
      <c r="K65" s="876"/>
    </row>
    <row r="66" spans="2:11" s="380" customFormat="1">
      <c r="B66" s="147">
        <v>41669</v>
      </c>
      <c r="C66" s="396" t="s">
        <v>780</v>
      </c>
      <c r="D66" s="383" t="s">
        <v>442</v>
      </c>
      <c r="E66" s="977">
        <v>45321</v>
      </c>
      <c r="F66" s="672">
        <v>7896764.892</v>
      </c>
      <c r="G66" s="673">
        <v>7896764.892</v>
      </c>
      <c r="H66" s="392">
        <v>7896764.892</v>
      </c>
      <c r="I66" s="876"/>
      <c r="J66" s="876"/>
      <c r="K66" s="876"/>
    </row>
    <row r="67" spans="2:11" s="380" customFormat="1">
      <c r="B67" s="147">
        <v>42156</v>
      </c>
      <c r="C67" s="396" t="s">
        <v>832</v>
      </c>
      <c r="D67" s="383" t="s">
        <v>442</v>
      </c>
      <c r="E67" s="977">
        <v>45809</v>
      </c>
      <c r="F67" s="672">
        <v>1955000</v>
      </c>
      <c r="G67" s="673">
        <v>1955000</v>
      </c>
      <c r="H67" s="392">
        <v>1955000</v>
      </c>
      <c r="I67" s="876"/>
      <c r="J67" s="876"/>
      <c r="K67" s="876"/>
    </row>
    <row r="68" spans="2:11" s="380" customFormat="1">
      <c r="B68" s="147">
        <v>40238</v>
      </c>
      <c r="C68" s="396" t="s">
        <v>781</v>
      </c>
      <c r="D68" s="383" t="s">
        <v>442</v>
      </c>
      <c r="E68" s="977">
        <v>43891</v>
      </c>
      <c r="F68" s="672">
        <v>2187000</v>
      </c>
      <c r="G68" s="673">
        <v>2187000</v>
      </c>
      <c r="H68" s="392">
        <v>2187000</v>
      </c>
      <c r="I68" s="876"/>
      <c r="J68" s="876"/>
      <c r="K68" s="876"/>
    </row>
    <row r="69" spans="2:11" s="380" customFormat="1">
      <c r="B69" s="147">
        <v>40616</v>
      </c>
      <c r="C69" s="396" t="s">
        <v>782</v>
      </c>
      <c r="D69" s="383" t="s">
        <v>442</v>
      </c>
      <c r="E69" s="977">
        <v>44269</v>
      </c>
      <c r="F69" s="672">
        <v>2121386.4849999999</v>
      </c>
      <c r="G69" s="673">
        <v>2121386.4849999999</v>
      </c>
      <c r="H69" s="392">
        <v>2121386.4849999999</v>
      </c>
      <c r="I69" s="876"/>
      <c r="J69" s="876"/>
      <c r="K69" s="876"/>
    </row>
    <row r="70" spans="2:11" s="380" customFormat="1">
      <c r="B70" s="147">
        <v>41088</v>
      </c>
      <c r="C70" s="396" t="s">
        <v>783</v>
      </c>
      <c r="D70" s="383" t="s">
        <v>442</v>
      </c>
      <c r="E70" s="977">
        <v>44740</v>
      </c>
      <c r="F70" s="672">
        <v>2083648.0260000001</v>
      </c>
      <c r="G70" s="870">
        <v>2083648.0260000001</v>
      </c>
      <c r="H70" s="392">
        <v>2083648.0260000001</v>
      </c>
      <c r="I70" s="876"/>
      <c r="J70" s="876"/>
      <c r="K70" s="876"/>
    </row>
    <row r="71" spans="2:11" s="380" customFormat="1">
      <c r="B71" s="147">
        <v>41502</v>
      </c>
      <c r="C71" s="396" t="s">
        <v>784</v>
      </c>
      <c r="D71" s="383" t="s">
        <v>442</v>
      </c>
      <c r="E71" s="977">
        <v>45164</v>
      </c>
      <c r="F71" s="672">
        <v>2292296.7674499997</v>
      </c>
      <c r="G71" s="870">
        <v>2292296.7674499997</v>
      </c>
      <c r="H71" s="392">
        <v>2292296.7674499997</v>
      </c>
      <c r="I71" s="876"/>
      <c r="J71" s="876"/>
      <c r="K71" s="876"/>
    </row>
    <row r="72" spans="2:11" s="380" customFormat="1">
      <c r="B72" s="147">
        <v>41876</v>
      </c>
      <c r="C72" s="396" t="s">
        <v>785</v>
      </c>
      <c r="D72" s="383" t="s">
        <v>442</v>
      </c>
      <c r="E72" s="977">
        <v>45529</v>
      </c>
      <c r="F72" s="672">
        <v>3043000</v>
      </c>
      <c r="G72" s="870">
        <v>3043000</v>
      </c>
      <c r="H72" s="392">
        <v>3043000</v>
      </c>
      <c r="I72" s="876"/>
      <c r="J72" s="876"/>
      <c r="K72" s="876"/>
    </row>
    <row r="73" spans="2:11" s="380" customFormat="1">
      <c r="B73" s="147"/>
      <c r="C73" s="396"/>
      <c r="D73" s="383"/>
      <c r="E73" s="160"/>
      <c r="F73" s="672"/>
      <c r="G73" s="870"/>
      <c r="H73" s="392"/>
      <c r="I73" s="876"/>
      <c r="J73" s="876"/>
      <c r="K73" s="876"/>
    </row>
    <row r="74" spans="2:11" s="380" customFormat="1" ht="15.75">
      <c r="B74" s="387"/>
      <c r="C74" s="395" t="s">
        <v>658</v>
      </c>
      <c r="D74" s="389"/>
      <c r="E74" s="390"/>
      <c r="F74" s="928">
        <f>SUM(F76:F76)</f>
        <v>315528.76833999995</v>
      </c>
      <c r="G74" s="929">
        <f>SUM(G76:G76)</f>
        <v>315528.76833999995</v>
      </c>
      <c r="H74" s="927">
        <f>SUM(H76:H76)</f>
        <v>315528.76833999995</v>
      </c>
      <c r="I74" s="876"/>
      <c r="J74" s="876"/>
      <c r="K74" s="876"/>
    </row>
    <row r="75" spans="2:11" s="380" customFormat="1" ht="15.75">
      <c r="B75" s="387"/>
      <c r="C75" s="395"/>
      <c r="D75" s="389"/>
      <c r="E75" s="390"/>
      <c r="F75" s="717"/>
      <c r="G75" s="718"/>
      <c r="H75" s="719"/>
      <c r="I75" s="876"/>
      <c r="J75" s="876"/>
      <c r="K75" s="876"/>
    </row>
    <row r="76" spans="2:11" s="380" customFormat="1" ht="15">
      <c r="B76" s="387">
        <v>40947</v>
      </c>
      <c r="C76" s="723" t="s">
        <v>660</v>
      </c>
      <c r="D76" s="724" t="s">
        <v>95</v>
      </c>
      <c r="E76" s="390">
        <v>2021</v>
      </c>
      <c r="F76" s="725">
        <v>315528.76833999995</v>
      </c>
      <c r="G76" s="71">
        <v>315528.76833999995</v>
      </c>
      <c r="H76" s="392">
        <v>315528.76833999995</v>
      </c>
      <c r="I76" s="876"/>
      <c r="J76" s="876"/>
      <c r="K76" s="876"/>
    </row>
    <row r="77" spans="2:11" s="380" customFormat="1" ht="15">
      <c r="B77" s="385"/>
      <c r="C77" s="126"/>
      <c r="D77" s="383"/>
      <c r="E77" s="384"/>
      <c r="F77" s="726"/>
      <c r="G77" s="121"/>
      <c r="H77" s="727"/>
      <c r="I77" s="876"/>
      <c r="J77" s="876"/>
      <c r="K77" s="876"/>
    </row>
    <row r="78" spans="2:11" s="380" customFormat="1" ht="15.75">
      <c r="B78" s="387"/>
      <c r="C78" s="395" t="s">
        <v>433</v>
      </c>
      <c r="D78" s="389"/>
      <c r="E78" s="390"/>
      <c r="F78" s="717"/>
      <c r="G78" s="718"/>
      <c r="H78" s="927">
        <v>15371.004619999998</v>
      </c>
      <c r="I78" s="876"/>
      <c r="J78" s="876"/>
      <c r="K78" s="876"/>
    </row>
    <row r="79" spans="2:11" s="380" customFormat="1" ht="16.5" thickBot="1">
      <c r="B79" s="728"/>
      <c r="C79" s="729"/>
      <c r="D79" s="730"/>
      <c r="E79" s="731"/>
      <c r="F79" s="732"/>
      <c r="G79" s="733"/>
      <c r="H79" s="734"/>
      <c r="I79" s="876"/>
      <c r="J79" s="876"/>
      <c r="K79" s="876"/>
    </row>
    <row r="80" spans="2:11" s="380" customFormat="1" ht="17.25" thickTop="1" thickBot="1">
      <c r="B80" s="374"/>
      <c r="C80" s="1161" t="s">
        <v>539</v>
      </c>
      <c r="D80" s="1161"/>
      <c r="E80" s="1162"/>
      <c r="F80" s="735">
        <f>+F78+F26+F16+F59+F46+F74</f>
        <v>109785501.21980509</v>
      </c>
      <c r="G80" s="736">
        <f>+G78+G26+G16+G59+G46+G74</f>
        <v>109785501.21980509</v>
      </c>
      <c r="H80" s="375">
        <f>+H78+H26+H16+H59+H46+H74</f>
        <v>115194546.00559053</v>
      </c>
      <c r="I80" s="876"/>
      <c r="J80" s="876"/>
      <c r="K80" s="876"/>
    </row>
    <row r="81" spans="2:11" s="380" customFormat="1" ht="13.5" thickTop="1">
      <c r="B81" s="89"/>
      <c r="C81" s="38"/>
      <c r="D81" s="399"/>
      <c r="E81" s="400"/>
      <c r="F81" s="38"/>
      <c r="G81" s="38"/>
      <c r="H81" s="710"/>
      <c r="I81" s="876"/>
      <c r="J81" s="876"/>
      <c r="K81" s="876"/>
    </row>
    <row r="82" spans="2:11" s="380" customFormat="1">
      <c r="B82" s="166" t="s">
        <v>872</v>
      </c>
      <c r="C82" s="38"/>
      <c r="D82" s="399"/>
      <c r="E82" s="400"/>
      <c r="F82" s="824"/>
      <c r="G82" s="824"/>
      <c r="H82" s="824"/>
      <c r="I82" s="876"/>
      <c r="J82" s="876"/>
      <c r="K82" s="876"/>
    </row>
    <row r="83" spans="2:11" s="380" customFormat="1">
      <c r="B83" s="166" t="s">
        <v>873</v>
      </c>
      <c r="C83" s="38"/>
      <c r="D83" s="399"/>
      <c r="E83" s="401"/>
      <c r="F83" s="38"/>
      <c r="G83" s="38"/>
      <c r="H83" s="53"/>
    </row>
    <row r="84" spans="2:11" s="380" customFormat="1">
      <c r="B84" s="38"/>
      <c r="C84" s="38"/>
      <c r="D84" s="38"/>
      <c r="E84" s="401"/>
      <c r="F84" s="38"/>
      <c r="G84" s="38"/>
      <c r="H84" s="710"/>
    </row>
    <row r="85" spans="2:11" s="380" customFormat="1">
      <c r="B85" s="166"/>
      <c r="C85" s="38"/>
      <c r="D85" s="399"/>
      <c r="E85" s="400"/>
      <c r="F85" s="54"/>
      <c r="G85" s="54"/>
      <c r="H85" s="54"/>
    </row>
    <row r="86" spans="2:11" s="380" customFormat="1">
      <c r="B86" s="166"/>
      <c r="C86" s="38"/>
      <c r="D86" s="399"/>
      <c r="E86" s="401"/>
      <c r="F86" s="38"/>
      <c r="G86" s="38"/>
      <c r="H86" s="53"/>
    </row>
    <row r="87" spans="2:11" s="380" customFormat="1">
      <c r="B87" s="38"/>
      <c r="C87" s="38"/>
      <c r="D87" s="38"/>
      <c r="E87" s="401"/>
      <c r="F87" s="38"/>
      <c r="G87" s="38"/>
      <c r="H87" s="55"/>
    </row>
    <row r="88" spans="2:11" s="380" customFormat="1">
      <c r="B88" s="89"/>
      <c r="C88" s="38"/>
      <c r="D88" s="38"/>
      <c r="E88" s="400"/>
      <c r="F88" s="38"/>
      <c r="G88" s="38"/>
      <c r="H88" s="55"/>
    </row>
    <row r="89" spans="2:11" s="380" customFormat="1">
      <c r="F89" s="38"/>
      <c r="G89" s="38"/>
      <c r="H89" s="55"/>
    </row>
    <row r="90" spans="2:11" s="380" customFormat="1">
      <c r="F90" s="38"/>
      <c r="G90" s="38"/>
      <c r="H90" s="55"/>
    </row>
    <row r="91" spans="2:11" s="380" customFormat="1"/>
    <row r="92" spans="2:11" s="380" customFormat="1"/>
    <row r="93" spans="2:11" s="380" customFormat="1"/>
    <row r="94" spans="2:11" s="380" customFormat="1">
      <c r="C94" s="38"/>
      <c r="D94" s="38"/>
      <c r="E94" s="400"/>
    </row>
    <row r="95" spans="2:11" s="380" customFormat="1">
      <c r="C95" s="38"/>
      <c r="D95" s="38"/>
      <c r="E95" s="400"/>
    </row>
    <row r="96" spans="2:11" s="380" customFormat="1"/>
    <row r="97" s="380" customFormat="1"/>
    <row r="98" s="380" customFormat="1"/>
    <row r="99" s="380" customFormat="1"/>
    <row r="100" s="380" customFormat="1"/>
    <row r="101" s="380" customFormat="1"/>
    <row r="102" s="380" customFormat="1"/>
    <row r="103" s="380" customFormat="1"/>
    <row r="104" s="380" customFormat="1"/>
    <row r="105" s="380" customFormat="1"/>
    <row r="106" s="380" customFormat="1"/>
    <row r="107" s="380" customFormat="1"/>
    <row r="108" s="380" customFormat="1"/>
    <row r="109" s="380" customFormat="1"/>
    <row r="110" s="380" customFormat="1"/>
    <row r="111" s="380" customFormat="1"/>
    <row r="112" s="380" customFormat="1"/>
    <row r="113" s="380" customFormat="1"/>
    <row r="114" s="380" customFormat="1"/>
    <row r="115" s="380" customFormat="1"/>
    <row r="116" s="380" customFormat="1"/>
    <row r="117" s="380" customFormat="1"/>
    <row r="118" s="380" customFormat="1"/>
    <row r="119" s="380" customFormat="1"/>
    <row r="120" s="380" customFormat="1"/>
    <row r="121" s="380" customFormat="1"/>
    <row r="122" s="380" customFormat="1"/>
    <row r="123" s="380" customFormat="1"/>
    <row r="124" s="380" customFormat="1"/>
    <row r="125" s="380" customFormat="1"/>
    <row r="126" s="380" customFormat="1"/>
    <row r="127" s="380" customFormat="1"/>
    <row r="128" s="380" customFormat="1"/>
    <row r="129" s="380" customFormat="1"/>
    <row r="130" s="380" customFormat="1"/>
    <row r="131" s="380" customFormat="1"/>
    <row r="132" s="380" customFormat="1"/>
    <row r="133" s="380" customFormat="1"/>
    <row r="134" s="380" customFormat="1"/>
    <row r="135" s="380" customFormat="1"/>
    <row r="136" s="380" customFormat="1"/>
    <row r="137" s="380" customFormat="1"/>
    <row r="138" s="380" customFormat="1"/>
    <row r="139" s="380" customFormat="1"/>
    <row r="140" s="380" customFormat="1"/>
    <row r="141" s="380" customFormat="1"/>
    <row r="142" s="380" customFormat="1"/>
    <row r="143" s="380" customFormat="1"/>
    <row r="144" s="380" customFormat="1"/>
    <row r="145" s="380" customFormat="1"/>
    <row r="146" s="380" customFormat="1"/>
    <row r="147" s="380" customFormat="1"/>
    <row r="148" s="380" customFormat="1"/>
    <row r="149" s="380" customFormat="1"/>
    <row r="150" s="380" customFormat="1"/>
    <row r="151" s="380" customFormat="1"/>
    <row r="152" s="380" customFormat="1"/>
    <row r="153" s="380" customFormat="1"/>
    <row r="154" s="380" customFormat="1"/>
    <row r="155" s="380" customFormat="1"/>
    <row r="156" s="380" customFormat="1"/>
    <row r="157" s="380" customFormat="1"/>
    <row r="158" s="380" customFormat="1"/>
    <row r="159" s="380" customFormat="1"/>
    <row r="160" s="380" customFormat="1"/>
    <row r="161" s="380" customFormat="1"/>
    <row r="162" s="380" customFormat="1"/>
    <row r="163" s="380" customFormat="1"/>
    <row r="164" s="380" customFormat="1"/>
    <row r="165" s="380" customFormat="1"/>
    <row r="166" s="380" customFormat="1"/>
    <row r="167" s="380" customFormat="1"/>
    <row r="168" s="380" customFormat="1"/>
    <row r="169" s="380" customFormat="1"/>
    <row r="170" s="380" customFormat="1"/>
    <row r="171" s="380" customFormat="1"/>
    <row r="172" s="380" customFormat="1"/>
    <row r="173" s="380" customFormat="1"/>
    <row r="174" s="380" customFormat="1"/>
    <row r="175" s="380" customFormat="1"/>
    <row r="176" s="380" customFormat="1"/>
    <row r="177" s="380" customFormat="1"/>
    <row r="178" s="380" customFormat="1"/>
    <row r="179" s="380" customFormat="1"/>
    <row r="180" s="380" customFormat="1"/>
    <row r="181" s="380" customFormat="1"/>
    <row r="182" s="380" customFormat="1"/>
    <row r="183" s="380" customFormat="1"/>
    <row r="184" s="380" customFormat="1"/>
    <row r="185" s="380" customFormat="1"/>
    <row r="186" s="380" customFormat="1"/>
    <row r="187" s="380" customFormat="1"/>
    <row r="188" s="380" customFormat="1"/>
    <row r="189" s="380" customFormat="1"/>
    <row r="190" s="380" customFormat="1"/>
    <row r="191" s="380" customFormat="1"/>
    <row r="192" s="380" customFormat="1"/>
    <row r="193" s="380" customFormat="1"/>
    <row r="194" s="380" customFormat="1"/>
    <row r="195" s="380" customFormat="1"/>
    <row r="196" s="380" customFormat="1"/>
    <row r="197" s="380" customFormat="1"/>
    <row r="198" s="380" customFormat="1"/>
    <row r="199" s="380" customFormat="1"/>
    <row r="200" s="380" customFormat="1"/>
    <row r="201" s="380" customFormat="1"/>
    <row r="202" s="380" customFormat="1"/>
    <row r="203" s="380" customFormat="1"/>
    <row r="204" s="380" customFormat="1"/>
    <row r="205" s="380" customFormat="1"/>
    <row r="206" s="380" customFormat="1"/>
    <row r="207" s="380" customFormat="1"/>
    <row r="208" s="380" customFormat="1"/>
    <row r="209" s="380" customFormat="1"/>
    <row r="210" s="380" customFormat="1"/>
    <row r="211" s="380" customFormat="1"/>
    <row r="212" s="380" customFormat="1"/>
    <row r="213" s="380" customFormat="1"/>
    <row r="214" s="380" customFormat="1"/>
    <row r="215" s="380" customFormat="1"/>
    <row r="216" s="380" customFormat="1"/>
    <row r="217" s="380" customFormat="1"/>
    <row r="218" s="380" customFormat="1"/>
    <row r="219" s="380" customFormat="1"/>
    <row r="220" s="380" customFormat="1"/>
    <row r="221" s="380" customFormat="1"/>
    <row r="222" s="380" customFormat="1"/>
    <row r="223" s="380" customFormat="1"/>
    <row r="224" s="380" customFormat="1"/>
    <row r="225" s="380" customFormat="1"/>
    <row r="226" s="380" customFormat="1"/>
    <row r="227" s="380" customFormat="1"/>
    <row r="228" s="380" customFormat="1"/>
    <row r="229" s="380" customFormat="1"/>
    <row r="230" s="380" customFormat="1"/>
    <row r="231" s="380" customFormat="1"/>
    <row r="232" s="380" customFormat="1"/>
    <row r="233" s="380" customFormat="1"/>
    <row r="234" s="380" customFormat="1"/>
    <row r="235" s="380" customFormat="1"/>
    <row r="236" s="380" customFormat="1"/>
    <row r="237" s="380" customFormat="1"/>
    <row r="238" s="380" customFormat="1"/>
    <row r="239" s="380" customFormat="1"/>
    <row r="240" s="380" customFormat="1"/>
    <row r="241" s="380" customFormat="1"/>
    <row r="242" s="380" customFormat="1"/>
    <row r="243" s="380" customFormat="1"/>
    <row r="244" s="380" customFormat="1"/>
    <row r="245" s="380" customFormat="1"/>
    <row r="246" s="380" customFormat="1"/>
    <row r="247" s="380" customFormat="1"/>
    <row r="248" s="380" customFormat="1"/>
    <row r="249" s="380" customFormat="1"/>
    <row r="250" s="380" customFormat="1"/>
    <row r="251" s="380" customFormat="1"/>
    <row r="252" s="380" customFormat="1"/>
    <row r="253" s="380" customFormat="1"/>
    <row r="254" s="380" customFormat="1"/>
    <row r="255" s="380" customFormat="1"/>
    <row r="256" s="380" customFormat="1"/>
    <row r="257" spans="2:8" s="380" customFormat="1"/>
    <row r="258" spans="2:8" s="380" customFormat="1"/>
    <row r="259" spans="2:8" s="380" customFormat="1"/>
    <row r="260" spans="2:8" s="380" customFormat="1"/>
    <row r="261" spans="2:8" s="380" customFormat="1"/>
    <row r="262" spans="2:8" s="380" customFormat="1"/>
    <row r="263" spans="2:8" s="380" customFormat="1"/>
    <row r="264" spans="2:8" s="380" customFormat="1"/>
    <row r="265" spans="2:8" s="380" customFormat="1">
      <c r="B265" s="7"/>
      <c r="C265" s="7"/>
      <c r="D265" s="7"/>
      <c r="E265" s="7"/>
      <c r="F265" s="7"/>
      <c r="G265" s="7"/>
      <c r="H265" s="7"/>
    </row>
    <row r="266" spans="2:8" s="380" customFormat="1">
      <c r="B266" s="7"/>
      <c r="C266" s="7"/>
      <c r="D266" s="7"/>
      <c r="E266" s="7"/>
      <c r="F266" s="7"/>
      <c r="G266" s="7"/>
      <c r="H266" s="7"/>
    </row>
    <row r="267" spans="2:8" s="380" customFormat="1">
      <c r="B267" s="7"/>
      <c r="C267" s="7"/>
      <c r="D267" s="7"/>
      <c r="E267" s="7"/>
      <c r="F267" s="7"/>
      <c r="G267" s="7"/>
      <c r="H267" s="7"/>
    </row>
    <row r="268" spans="2:8" s="380" customFormat="1">
      <c r="B268" s="7"/>
      <c r="C268" s="7"/>
      <c r="D268" s="7"/>
      <c r="E268" s="7"/>
      <c r="F268" s="7"/>
      <c r="G268" s="7"/>
      <c r="H268" s="7"/>
    </row>
    <row r="269" spans="2:8" s="380" customFormat="1">
      <c r="B269" s="7"/>
      <c r="C269" s="7"/>
      <c r="D269" s="7"/>
      <c r="E269" s="7"/>
      <c r="F269" s="7"/>
      <c r="G269" s="7"/>
      <c r="H269" s="7"/>
    </row>
  </sheetData>
  <customSheetViews>
    <customSheetView guid="{AE035438-BA58-480D-90AC-43CF75BC256A}" scale="75" showPageBreaks="1" fitToPage="1" printArea="1" showRuler="0">
      <selection activeCell="C37" sqref="C37"/>
      <pageMargins left="0.24" right="0.17" top="0.78740157480314965" bottom="0.44" header="0" footer="0"/>
      <printOptions horizontalCentered="1"/>
      <pageSetup paperSize="9" scale="56" orientation="portrait" horizontalDpi="4294967293" r:id="rId1"/>
      <headerFooter alignWithMargins="0"/>
    </customSheetView>
  </customSheetViews>
  <mergeCells count="10">
    <mergeCell ref="B5:H5"/>
    <mergeCell ref="B6:H6"/>
    <mergeCell ref="H9:H13"/>
    <mergeCell ref="C80:E80"/>
    <mergeCell ref="B9:B13"/>
    <mergeCell ref="C9:C13"/>
    <mergeCell ref="D9:D13"/>
    <mergeCell ref="E9:E13"/>
    <mergeCell ref="F9:F13"/>
    <mergeCell ref="G9:G13"/>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63" orientation="portrait" horizontalDpi="4294967293" r:id="rId2"/>
  <headerFooter differentFirst="1" scaleWithDoc="0">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enableFormatConditionsCalculation="0"/>
  <dimension ref="A1:Q185"/>
  <sheetViews>
    <sheetView showRuler="0" view="pageBreakPreview" zoomScale="85" zoomScaleNormal="75" zoomScaleSheetLayoutView="85" zoomScalePageLayoutView="70" workbookViewId="0"/>
  </sheetViews>
  <sheetFormatPr baseColWidth="10" defaultColWidth="11.42578125" defaultRowHeight="12.75"/>
  <cols>
    <col min="1" max="1" width="7.140625" customWidth="1"/>
    <col min="2" max="2" width="58.140625" style="48" bestFit="1" customWidth="1"/>
    <col min="3" max="3" width="23.5703125" style="48" bestFit="1" customWidth="1"/>
    <col min="4" max="4" width="17.85546875" bestFit="1" customWidth="1"/>
    <col min="5" max="5" width="17.5703125" bestFit="1" customWidth="1"/>
    <col min="6" max="6" width="17.7109375" bestFit="1" customWidth="1"/>
    <col min="7" max="8" width="16" bestFit="1" customWidth="1"/>
    <col min="9" max="9" width="17.140625" bestFit="1" customWidth="1"/>
    <col min="10" max="10" width="58.42578125" bestFit="1" customWidth="1"/>
  </cols>
  <sheetData>
    <row r="1" spans="1:10">
      <c r="A1" s="204" t="s">
        <v>419</v>
      </c>
      <c r="B1" s="108"/>
      <c r="C1" s="108"/>
      <c r="D1" s="379"/>
      <c r="E1" s="379"/>
      <c r="F1" s="379"/>
    </row>
    <row r="2" spans="1:10">
      <c r="A2" s="204"/>
      <c r="B2" s="108"/>
      <c r="C2" s="108"/>
      <c r="D2" s="379"/>
      <c r="E2" s="379"/>
      <c r="F2" s="379"/>
    </row>
    <row r="3" spans="1:10">
      <c r="A3" s="204"/>
      <c r="B3" s="108"/>
      <c r="C3" s="108"/>
      <c r="D3" s="379"/>
      <c r="E3" s="379"/>
      <c r="F3" s="379"/>
    </row>
    <row r="4" spans="1:10" ht="15.75">
      <c r="B4" s="32" t="s">
        <v>569</v>
      </c>
      <c r="C4" s="167"/>
      <c r="D4" s="38"/>
      <c r="E4" s="737"/>
      <c r="F4" s="26"/>
    </row>
    <row r="5" spans="1:10" ht="15.75">
      <c r="B5" s="31" t="s">
        <v>570</v>
      </c>
      <c r="C5" s="167"/>
      <c r="D5" s="38"/>
      <c r="E5" s="38"/>
      <c r="F5" s="26"/>
    </row>
    <row r="6" spans="1:10">
      <c r="B6" s="38"/>
      <c r="C6" s="38"/>
      <c r="D6" s="38"/>
      <c r="E6" s="38"/>
      <c r="F6" s="26"/>
    </row>
    <row r="7" spans="1:10" ht="16.5">
      <c r="B7" s="1163" t="s">
        <v>479</v>
      </c>
      <c r="C7" s="1163"/>
      <c r="D7" s="1163"/>
      <c r="E7" s="1163"/>
      <c r="F7" s="1163"/>
    </row>
    <row r="8" spans="1:10" ht="14.25">
      <c r="B8" s="1160" t="s">
        <v>819</v>
      </c>
      <c r="C8" s="1160"/>
      <c r="D8" s="1160"/>
      <c r="E8" s="1160"/>
      <c r="F8" s="1160"/>
    </row>
    <row r="9" spans="1:10">
      <c r="B9" s="38"/>
      <c r="C9" s="38"/>
      <c r="D9" s="38"/>
      <c r="E9" s="38"/>
      <c r="F9" s="26"/>
    </row>
    <row r="10" spans="1:10" ht="13.5" thickBot="1">
      <c r="B10" s="38"/>
      <c r="C10" s="38"/>
      <c r="D10" s="38"/>
      <c r="E10" s="26"/>
      <c r="F10" s="738" t="s">
        <v>550</v>
      </c>
    </row>
    <row r="11" spans="1:10" ht="13.5" thickTop="1">
      <c r="B11" s="1164" t="s">
        <v>546</v>
      </c>
      <c r="C11" s="1167" t="s">
        <v>321</v>
      </c>
      <c r="D11" s="1170" t="s">
        <v>533</v>
      </c>
      <c r="E11" s="1173" t="s">
        <v>626</v>
      </c>
      <c r="F11" s="1176" t="s">
        <v>548</v>
      </c>
    </row>
    <row r="12" spans="1:10">
      <c r="B12" s="1165"/>
      <c r="C12" s="1168"/>
      <c r="D12" s="1171"/>
      <c r="E12" s="1174"/>
      <c r="F12" s="1177"/>
    </row>
    <row r="13" spans="1:10" ht="13.5" customHeight="1">
      <c r="B13" s="1165"/>
      <c r="C13" s="1168"/>
      <c r="D13" s="1171"/>
      <c r="E13" s="1174"/>
      <c r="F13" s="1177"/>
    </row>
    <row r="14" spans="1:10" ht="12.75" customHeight="1">
      <c r="B14" s="1165"/>
      <c r="C14" s="1168"/>
      <c r="D14" s="1171"/>
      <c r="E14" s="1174"/>
      <c r="F14" s="1177"/>
    </row>
    <row r="15" spans="1:10" ht="12.75" customHeight="1" thickBot="1">
      <c r="B15" s="1166"/>
      <c r="C15" s="1169"/>
      <c r="D15" s="1172"/>
      <c r="E15" s="1175"/>
      <c r="F15" s="1178"/>
    </row>
    <row r="16" spans="1:10" ht="12.75" customHeight="1" thickTop="1">
      <c r="B16" s="189"/>
      <c r="C16" s="190"/>
      <c r="D16" s="739"/>
      <c r="E16" s="740"/>
      <c r="F16" s="741"/>
      <c r="J16" s="539"/>
    </row>
    <row r="17" spans="2:17" ht="13.5" customHeight="1">
      <c r="B17" s="169" t="s">
        <v>322</v>
      </c>
      <c r="C17" s="170"/>
      <c r="D17" s="742">
        <f>SUM(D19:D32)</f>
        <v>3083.6778473559657</v>
      </c>
      <c r="E17" s="743">
        <f>SUM(E19:E32)</f>
        <v>296.83678534089034</v>
      </c>
      <c r="F17" s="744">
        <f>+E17+D17</f>
        <v>3380.5146326968561</v>
      </c>
      <c r="G17" s="873"/>
      <c r="H17" s="873"/>
      <c r="I17" s="873"/>
      <c r="O17" s="873"/>
      <c r="P17" s="873"/>
      <c r="Q17" s="873"/>
    </row>
    <row r="18" spans="2:17">
      <c r="B18" s="171"/>
      <c r="C18" s="172"/>
      <c r="D18" s="745"/>
      <c r="E18" s="746"/>
      <c r="F18" s="747"/>
      <c r="G18" s="873"/>
      <c r="H18" s="873"/>
      <c r="I18" s="873"/>
      <c r="O18" s="873"/>
      <c r="P18" s="873"/>
      <c r="Q18" s="873"/>
    </row>
    <row r="19" spans="2:17">
      <c r="B19" s="173" t="s">
        <v>597</v>
      </c>
      <c r="C19" s="174" t="s">
        <v>454</v>
      </c>
      <c r="D19" s="748">
        <v>54.985460848511529</v>
      </c>
      <c r="E19" s="748">
        <v>0.48175204974412594</v>
      </c>
      <c r="F19" s="749">
        <v>55.467212898255653</v>
      </c>
      <c r="G19" s="873"/>
      <c r="H19" s="873"/>
      <c r="I19" s="873"/>
      <c r="O19" s="873"/>
      <c r="P19" s="873"/>
      <c r="Q19" s="873"/>
    </row>
    <row r="20" spans="2:17">
      <c r="B20" s="173" t="s">
        <v>281</v>
      </c>
      <c r="C20" s="174" t="s">
        <v>454</v>
      </c>
      <c r="D20" s="748">
        <v>982.53347823694423</v>
      </c>
      <c r="E20" s="748">
        <v>65.130070984427448</v>
      </c>
      <c r="F20" s="749">
        <v>1047.6635492213718</v>
      </c>
      <c r="G20" s="873"/>
      <c r="H20" s="873"/>
      <c r="I20" s="873"/>
      <c r="O20" s="873"/>
      <c r="P20" s="873"/>
      <c r="Q20" s="873"/>
    </row>
    <row r="21" spans="2:17">
      <c r="B21" s="173" t="s">
        <v>282</v>
      </c>
      <c r="C21" s="174" t="s">
        <v>454</v>
      </c>
      <c r="D21" s="748">
        <v>15.74051174819791</v>
      </c>
      <c r="E21" s="748">
        <v>1.5927838001430694</v>
      </c>
      <c r="F21" s="749">
        <v>17.333295548340981</v>
      </c>
      <c r="G21" s="873"/>
      <c r="H21" s="873"/>
      <c r="I21" s="873"/>
      <c r="O21" s="873"/>
      <c r="P21" s="873"/>
      <c r="Q21" s="873"/>
    </row>
    <row r="22" spans="2:17">
      <c r="B22" s="173" t="s">
        <v>283</v>
      </c>
      <c r="C22" s="174" t="s">
        <v>454</v>
      </c>
      <c r="D22" s="748">
        <v>662.67988224288763</v>
      </c>
      <c r="E22" s="748">
        <v>50.43805865844935</v>
      </c>
      <c r="F22" s="749">
        <v>713.11794090133696</v>
      </c>
      <c r="G22" s="873"/>
      <c r="H22" s="873"/>
      <c r="I22" s="873"/>
      <c r="O22" s="873"/>
      <c r="P22" s="873"/>
      <c r="Q22" s="873"/>
    </row>
    <row r="23" spans="2:17">
      <c r="B23" s="173" t="s">
        <v>284</v>
      </c>
      <c r="C23" s="174" t="s">
        <v>454</v>
      </c>
      <c r="D23" s="748">
        <v>679.28186210311992</v>
      </c>
      <c r="E23" s="748">
        <v>71.478162108622698</v>
      </c>
      <c r="F23" s="749">
        <v>750.76002421174258</v>
      </c>
      <c r="G23" s="873"/>
      <c r="H23" s="873"/>
      <c r="I23" s="873"/>
      <c r="O23" s="873"/>
      <c r="P23" s="873"/>
      <c r="Q23" s="873"/>
    </row>
    <row r="24" spans="2:17">
      <c r="B24" s="173" t="s">
        <v>325</v>
      </c>
      <c r="C24" s="174" t="s">
        <v>454</v>
      </c>
      <c r="D24" s="748">
        <v>40.719749078302982</v>
      </c>
      <c r="E24" s="748">
        <v>26.315137841853307</v>
      </c>
      <c r="F24" s="749">
        <v>67.034886920156282</v>
      </c>
      <c r="G24" s="873"/>
      <c r="H24" s="873"/>
      <c r="I24" s="873"/>
      <c r="O24" s="873"/>
      <c r="P24" s="873"/>
      <c r="Q24" s="873"/>
    </row>
    <row r="25" spans="2:17">
      <c r="B25" s="173" t="s">
        <v>326</v>
      </c>
      <c r="C25" s="174" t="s">
        <v>454</v>
      </c>
      <c r="D25" s="748">
        <v>12.444615638584715</v>
      </c>
      <c r="E25" s="748">
        <v>0.9629472294062621</v>
      </c>
      <c r="F25" s="749">
        <v>13.407562867990977</v>
      </c>
      <c r="G25" s="873"/>
      <c r="H25" s="873"/>
      <c r="I25" s="873"/>
      <c r="O25" s="873"/>
      <c r="P25" s="873"/>
      <c r="Q25" s="873"/>
    </row>
    <row r="26" spans="2:17">
      <c r="B26" s="173" t="s">
        <v>327</v>
      </c>
      <c r="C26" s="174" t="s">
        <v>454</v>
      </c>
      <c r="D26" s="748">
        <v>0.27542288009684701</v>
      </c>
      <c r="E26" s="748">
        <v>5.0677378528586364E-2</v>
      </c>
      <c r="F26" s="749">
        <v>0.32610025862543335</v>
      </c>
      <c r="G26" s="873"/>
      <c r="H26" s="873"/>
      <c r="I26" s="873"/>
      <c r="O26" s="873"/>
      <c r="P26" s="873"/>
      <c r="Q26" s="873"/>
    </row>
    <row r="27" spans="2:17">
      <c r="B27" s="173" t="s">
        <v>328</v>
      </c>
      <c r="C27" s="174" t="s">
        <v>454</v>
      </c>
      <c r="D27" s="748">
        <v>11.964820337863856</v>
      </c>
      <c r="E27" s="748">
        <v>0.95540417102294639</v>
      </c>
      <c r="F27" s="749">
        <v>12.920224508886802</v>
      </c>
      <c r="G27" s="873"/>
      <c r="H27" s="873"/>
      <c r="I27" s="873"/>
      <c r="O27" s="873"/>
      <c r="P27" s="873"/>
      <c r="Q27" s="873"/>
    </row>
    <row r="28" spans="2:17">
      <c r="B28" s="173" t="s">
        <v>328</v>
      </c>
      <c r="C28" s="174" t="s">
        <v>454</v>
      </c>
      <c r="D28" s="748">
        <v>107.09530182138353</v>
      </c>
      <c r="E28" s="748">
        <v>4.5681351455455896</v>
      </c>
      <c r="F28" s="749">
        <v>111.66343696692911</v>
      </c>
      <c r="G28" s="873"/>
      <c r="H28" s="873"/>
      <c r="I28" s="873"/>
      <c r="O28" s="873"/>
      <c r="P28" s="873"/>
      <c r="Q28" s="873"/>
    </row>
    <row r="29" spans="2:17">
      <c r="B29" s="173" t="s">
        <v>105</v>
      </c>
      <c r="C29" s="174" t="s">
        <v>454</v>
      </c>
      <c r="D29" s="748">
        <v>16.974182578550586</v>
      </c>
      <c r="E29" s="748">
        <v>1.3574654707533156</v>
      </c>
      <c r="F29" s="749">
        <v>18.331648049303901</v>
      </c>
      <c r="G29" s="873"/>
      <c r="H29" s="873"/>
      <c r="I29" s="873"/>
      <c r="O29" s="873"/>
      <c r="P29" s="873"/>
      <c r="Q29" s="873"/>
    </row>
    <row r="30" spans="2:17">
      <c r="B30" s="173" t="s">
        <v>329</v>
      </c>
      <c r="C30" s="174" t="s">
        <v>454</v>
      </c>
      <c r="D30" s="748">
        <v>21.533886534969469</v>
      </c>
      <c r="E30" s="748">
        <v>1.7221130248170367</v>
      </c>
      <c r="F30" s="749">
        <v>23.255999559786506</v>
      </c>
      <c r="G30" s="873"/>
      <c r="H30" s="873"/>
      <c r="I30" s="873"/>
      <c r="O30" s="873"/>
      <c r="P30" s="873"/>
      <c r="Q30" s="873"/>
    </row>
    <row r="31" spans="2:17">
      <c r="B31" s="173" t="s">
        <v>330</v>
      </c>
      <c r="C31" s="174" t="s">
        <v>454</v>
      </c>
      <c r="D31" s="748">
        <v>2.0075463599845955</v>
      </c>
      <c r="E31" s="748">
        <v>0.16055356848071314</v>
      </c>
      <c r="F31" s="749">
        <v>2.1680999284653089</v>
      </c>
      <c r="G31" s="873"/>
      <c r="H31" s="873"/>
      <c r="I31" s="873"/>
      <c r="O31" s="873"/>
      <c r="P31" s="873"/>
      <c r="Q31" s="873"/>
    </row>
    <row r="32" spans="2:17">
      <c r="B32" s="173" t="s">
        <v>568</v>
      </c>
      <c r="C32" s="174" t="s">
        <v>454</v>
      </c>
      <c r="D32" s="748">
        <v>475.44112694656872</v>
      </c>
      <c r="E32" s="748">
        <v>71.623523909095908</v>
      </c>
      <c r="F32" s="749">
        <v>547.06465085566458</v>
      </c>
      <c r="G32" s="873"/>
      <c r="H32" s="873"/>
      <c r="I32" s="873"/>
      <c r="O32" s="873"/>
      <c r="P32" s="873"/>
      <c r="Q32" s="873"/>
    </row>
    <row r="33" spans="2:17">
      <c r="B33" s="171"/>
      <c r="C33" s="174"/>
      <c r="D33" s="748"/>
      <c r="E33" s="750"/>
      <c r="F33" s="749"/>
      <c r="G33" s="873"/>
      <c r="H33" s="873"/>
      <c r="I33" s="873"/>
      <c r="O33" s="873"/>
      <c r="P33" s="873"/>
      <c r="Q33" s="873"/>
    </row>
    <row r="34" spans="2:17" ht="15.75">
      <c r="B34" s="169" t="s">
        <v>331</v>
      </c>
      <c r="C34" s="170"/>
      <c r="D34" s="742">
        <f>SUM(D36:D59)</f>
        <v>85584.720115181291</v>
      </c>
      <c r="E34" s="743">
        <f>SUM(E36:E59)</f>
        <v>3113.84803780415</v>
      </c>
      <c r="F34" s="744">
        <f>SUM(D34:E34)</f>
        <v>88698.568152985448</v>
      </c>
      <c r="G34" s="873"/>
      <c r="H34" s="873"/>
      <c r="I34" s="873"/>
      <c r="O34" s="873"/>
      <c r="P34" s="873"/>
      <c r="Q34" s="873"/>
    </row>
    <row r="35" spans="2:17">
      <c r="B35" s="171"/>
      <c r="C35" s="172"/>
      <c r="D35" s="748"/>
      <c r="E35" s="750"/>
      <c r="F35" s="749"/>
      <c r="G35" s="873"/>
      <c r="H35" s="873"/>
      <c r="I35" s="873"/>
      <c r="O35" s="873"/>
      <c r="P35" s="873"/>
      <c r="Q35" s="873"/>
    </row>
    <row r="36" spans="2:17">
      <c r="B36" s="173" t="s">
        <v>285</v>
      </c>
      <c r="C36" s="174" t="s">
        <v>455</v>
      </c>
      <c r="D36" s="748">
        <v>7495.5599097060822</v>
      </c>
      <c r="E36" s="748">
        <v>0</v>
      </c>
      <c r="F36" s="749">
        <v>7495.5599097060822</v>
      </c>
      <c r="G36" s="873"/>
      <c r="H36" s="873"/>
      <c r="I36" s="873"/>
      <c r="O36" s="873"/>
      <c r="P36" s="873"/>
      <c r="Q36" s="873"/>
    </row>
    <row r="37" spans="2:17">
      <c r="B37" s="173" t="s">
        <v>286</v>
      </c>
      <c r="C37" s="174" t="s">
        <v>455</v>
      </c>
      <c r="D37" s="748">
        <v>2628.0300191283245</v>
      </c>
      <c r="E37" s="748">
        <v>0</v>
      </c>
      <c r="F37" s="749">
        <v>2628.0300191283245</v>
      </c>
      <c r="G37" s="873"/>
      <c r="H37" s="873"/>
      <c r="I37" s="873"/>
      <c r="O37" s="873"/>
      <c r="P37" s="873"/>
      <c r="Q37" s="873"/>
    </row>
    <row r="38" spans="2:17">
      <c r="B38" s="173" t="s">
        <v>287</v>
      </c>
      <c r="C38" s="174" t="s">
        <v>455</v>
      </c>
      <c r="D38" s="748">
        <v>2667.1503938789365</v>
      </c>
      <c r="E38" s="748">
        <v>0</v>
      </c>
      <c r="F38" s="749">
        <v>2667.1503938789365</v>
      </c>
      <c r="G38" s="873"/>
      <c r="H38" s="873"/>
      <c r="I38" s="873"/>
      <c r="O38" s="873"/>
      <c r="P38" s="873"/>
      <c r="Q38" s="873"/>
    </row>
    <row r="39" spans="2:17">
      <c r="B39" s="173" t="s">
        <v>288</v>
      </c>
      <c r="C39" s="174" t="s">
        <v>455</v>
      </c>
      <c r="D39" s="748">
        <v>585.16470412801584</v>
      </c>
      <c r="E39" s="748">
        <v>0</v>
      </c>
      <c r="F39" s="749">
        <v>585.16470412801584</v>
      </c>
      <c r="G39" s="873"/>
      <c r="H39" s="873"/>
      <c r="I39" s="873"/>
      <c r="O39" s="873"/>
      <c r="P39" s="873"/>
      <c r="Q39" s="873"/>
    </row>
    <row r="40" spans="2:17">
      <c r="B40" s="173" t="s">
        <v>289</v>
      </c>
      <c r="C40" s="174" t="s">
        <v>455</v>
      </c>
      <c r="D40" s="748">
        <v>638.39750406219787</v>
      </c>
      <c r="E40" s="748">
        <v>0</v>
      </c>
      <c r="F40" s="749">
        <v>638.39750406219787</v>
      </c>
      <c r="G40" s="873"/>
      <c r="H40" s="873"/>
      <c r="I40" s="873"/>
      <c r="O40" s="873"/>
      <c r="P40" s="873"/>
      <c r="Q40" s="873"/>
    </row>
    <row r="41" spans="2:17">
      <c r="B41" s="173" t="s">
        <v>332</v>
      </c>
      <c r="C41" s="174" t="s">
        <v>455</v>
      </c>
      <c r="D41" s="748">
        <v>5353.3995711553098</v>
      </c>
      <c r="E41" s="748">
        <v>42.026440280548755</v>
      </c>
      <c r="F41" s="749">
        <v>5395.4260114358585</v>
      </c>
      <c r="G41" s="873"/>
      <c r="H41" s="873"/>
      <c r="I41" s="873"/>
      <c r="O41" s="873"/>
      <c r="P41" s="873"/>
      <c r="Q41" s="873"/>
    </row>
    <row r="42" spans="2:17">
      <c r="B42" s="173" t="s">
        <v>333</v>
      </c>
      <c r="C42" s="174" t="s">
        <v>455</v>
      </c>
      <c r="D42" s="748">
        <v>4.63</v>
      </c>
      <c r="E42" s="748">
        <v>1.2574970690470804</v>
      </c>
      <c r="F42" s="749">
        <v>5.8874970690470807</v>
      </c>
      <c r="G42" s="873"/>
      <c r="H42" s="873"/>
      <c r="I42" s="873"/>
      <c r="O42" s="873"/>
      <c r="P42" s="873"/>
      <c r="Q42" s="873"/>
    </row>
    <row r="43" spans="2:17">
      <c r="B43" s="173" t="s">
        <v>334</v>
      </c>
      <c r="C43" s="174" t="s">
        <v>455</v>
      </c>
      <c r="D43" s="748">
        <v>2009.6980398609596</v>
      </c>
      <c r="E43" s="748">
        <v>41.484368251095248</v>
      </c>
      <c r="F43" s="749">
        <v>2051.1824081120549</v>
      </c>
      <c r="G43" s="873"/>
      <c r="H43" s="873"/>
      <c r="I43" s="873"/>
      <c r="O43" s="873"/>
      <c r="P43" s="873"/>
      <c r="Q43" s="873"/>
    </row>
    <row r="44" spans="2:17">
      <c r="B44" s="173" t="s">
        <v>335</v>
      </c>
      <c r="C44" s="174" t="s">
        <v>455</v>
      </c>
      <c r="D44" s="748">
        <v>9328.7965507311874</v>
      </c>
      <c r="E44" s="748">
        <v>498.77067093111754</v>
      </c>
      <c r="F44" s="749">
        <v>9827.5672216623043</v>
      </c>
      <c r="G44" s="873"/>
      <c r="H44" s="873"/>
      <c r="I44" s="873"/>
      <c r="O44" s="873"/>
      <c r="P44" s="873"/>
      <c r="Q44" s="873"/>
    </row>
    <row r="45" spans="2:17">
      <c r="B45" s="173" t="s">
        <v>336</v>
      </c>
      <c r="C45" s="174" t="s">
        <v>455</v>
      </c>
      <c r="D45" s="748">
        <v>3418.5732121187189</v>
      </c>
      <c r="E45" s="748">
        <v>346.28477549929039</v>
      </c>
      <c r="F45" s="749">
        <v>3764.8579876180092</v>
      </c>
      <c r="G45" s="873"/>
      <c r="H45" s="873"/>
      <c r="I45" s="873"/>
      <c r="O45" s="873"/>
      <c r="P45" s="873"/>
      <c r="Q45" s="873"/>
    </row>
    <row r="46" spans="2:17">
      <c r="B46" s="173" t="s">
        <v>337</v>
      </c>
      <c r="C46" s="174" t="s">
        <v>455</v>
      </c>
      <c r="D46" s="748">
        <v>8731.7211892469986</v>
      </c>
      <c r="E46" s="748">
        <v>535.36517616569643</v>
      </c>
      <c r="F46" s="749">
        <v>9267.0863654126952</v>
      </c>
      <c r="G46" s="873"/>
      <c r="H46" s="873"/>
      <c r="I46" s="873"/>
      <c r="O46" s="873"/>
      <c r="P46" s="873"/>
      <c r="Q46" s="873"/>
    </row>
    <row r="47" spans="2:17">
      <c r="B47" s="173" t="s">
        <v>338</v>
      </c>
      <c r="C47" s="174" t="s">
        <v>455</v>
      </c>
      <c r="D47" s="748">
        <v>167.16680844937162</v>
      </c>
      <c r="E47" s="748">
        <v>16.544442501902548</v>
      </c>
      <c r="F47" s="749">
        <v>183.71125095127417</v>
      </c>
      <c r="G47" s="873"/>
      <c r="H47" s="873"/>
      <c r="I47" s="873"/>
      <c r="O47" s="873"/>
      <c r="P47" s="873"/>
      <c r="Q47" s="873"/>
    </row>
    <row r="48" spans="2:17">
      <c r="B48" s="173" t="s">
        <v>339</v>
      </c>
      <c r="C48" s="174" t="s">
        <v>455</v>
      </c>
      <c r="D48" s="748">
        <v>2681.4473662559903</v>
      </c>
      <c r="E48" s="748">
        <v>181.10299471400069</v>
      </c>
      <c r="F48" s="749">
        <v>2862.5503609699908</v>
      </c>
      <c r="G48" s="873"/>
      <c r="H48" s="873"/>
      <c r="I48" s="873"/>
      <c r="O48" s="873"/>
      <c r="P48" s="873"/>
      <c r="Q48" s="873"/>
    </row>
    <row r="49" spans="2:17">
      <c r="B49" s="173" t="s">
        <v>340</v>
      </c>
      <c r="C49" s="174" t="s">
        <v>455</v>
      </c>
      <c r="D49" s="748">
        <v>355.08123367407819</v>
      </c>
      <c r="E49" s="748">
        <v>14.521467944630698</v>
      </c>
      <c r="F49" s="749">
        <v>369.60270161870886</v>
      </c>
      <c r="G49" s="873"/>
      <c r="H49" s="873"/>
      <c r="I49" s="873"/>
      <c r="O49" s="873"/>
      <c r="P49" s="873"/>
      <c r="Q49" s="873"/>
    </row>
    <row r="50" spans="2:17">
      <c r="B50" s="173" t="s">
        <v>341</v>
      </c>
      <c r="C50" s="174" t="s">
        <v>455</v>
      </c>
      <c r="D50" s="748">
        <v>377.63314753491431</v>
      </c>
      <c r="E50" s="748">
        <v>41.864430572409958</v>
      </c>
      <c r="F50" s="749">
        <v>419.49757810732427</v>
      </c>
      <c r="G50" s="873"/>
      <c r="H50" s="873"/>
      <c r="I50" s="873"/>
      <c r="O50" s="873"/>
      <c r="P50" s="873"/>
      <c r="Q50" s="873"/>
    </row>
    <row r="51" spans="2:17">
      <c r="B51" s="173" t="s">
        <v>342</v>
      </c>
      <c r="C51" s="174" t="s">
        <v>455</v>
      </c>
      <c r="D51" s="748">
        <v>4595.3099816943986</v>
      </c>
      <c r="E51" s="748">
        <v>418.27901643390442</v>
      </c>
      <c r="F51" s="749">
        <v>5013.5889981283035</v>
      </c>
      <c r="G51" s="873"/>
      <c r="H51" s="873"/>
      <c r="I51" s="873"/>
      <c r="O51" s="873"/>
      <c r="P51" s="873"/>
      <c r="Q51" s="873"/>
    </row>
    <row r="52" spans="2:17">
      <c r="B52" s="173" t="s">
        <v>343</v>
      </c>
      <c r="C52" s="174" t="s">
        <v>455</v>
      </c>
      <c r="D52" s="748">
        <v>7824.9149355190357</v>
      </c>
      <c r="E52" s="748">
        <v>273.50690573644044</v>
      </c>
      <c r="F52" s="749">
        <v>8098.4218412554765</v>
      </c>
      <c r="G52" s="873"/>
      <c r="H52" s="873"/>
      <c r="I52" s="873"/>
      <c r="O52" s="873"/>
      <c r="P52" s="873"/>
      <c r="Q52" s="873"/>
    </row>
    <row r="53" spans="2:17">
      <c r="B53" s="173" t="s">
        <v>344</v>
      </c>
      <c r="C53" s="174" t="s">
        <v>455</v>
      </c>
      <c r="D53" s="748">
        <v>18468.444461013183</v>
      </c>
      <c r="E53" s="748">
        <v>497.63935395627226</v>
      </c>
      <c r="F53" s="749">
        <v>18966.083814969454</v>
      </c>
      <c r="G53" s="873"/>
      <c r="H53" s="873"/>
      <c r="I53" s="873"/>
      <c r="O53" s="873"/>
      <c r="P53" s="873"/>
      <c r="Q53" s="873"/>
    </row>
    <row r="54" spans="2:17">
      <c r="B54" s="173" t="s">
        <v>345</v>
      </c>
      <c r="C54" s="174" t="s">
        <v>455</v>
      </c>
      <c r="D54" s="748">
        <v>526.00968757070279</v>
      </c>
      <c r="E54" s="748">
        <v>13.964319504720377</v>
      </c>
      <c r="F54" s="749">
        <v>539.97400707542317</v>
      </c>
      <c r="G54" s="873"/>
      <c r="H54" s="873"/>
      <c r="I54" s="873"/>
      <c r="O54" s="873"/>
      <c r="P54" s="873"/>
      <c r="Q54" s="873"/>
    </row>
    <row r="55" spans="2:17">
      <c r="B55" s="173" t="s">
        <v>346</v>
      </c>
      <c r="C55" s="174" t="s">
        <v>455</v>
      </c>
      <c r="D55" s="748">
        <v>2600.6885425450955</v>
      </c>
      <c r="E55" s="748">
        <v>176.14091713116272</v>
      </c>
      <c r="F55" s="749">
        <v>2776.829459676258</v>
      </c>
      <c r="G55" s="873"/>
      <c r="H55" s="873"/>
      <c r="I55" s="873"/>
      <c r="O55" s="873"/>
      <c r="P55" s="873"/>
      <c r="Q55" s="873"/>
    </row>
    <row r="56" spans="2:17">
      <c r="B56" s="173" t="s">
        <v>347</v>
      </c>
      <c r="C56" s="174" t="s">
        <v>455</v>
      </c>
      <c r="D56" s="748">
        <v>240.98809107550545</v>
      </c>
      <c r="E56" s="748">
        <v>1.6869176659330716</v>
      </c>
      <c r="F56" s="749">
        <v>242.67500874143852</v>
      </c>
      <c r="G56" s="873"/>
      <c r="H56" s="873"/>
      <c r="I56" s="873"/>
      <c r="O56" s="873"/>
      <c r="P56" s="873"/>
      <c r="Q56" s="873"/>
    </row>
    <row r="57" spans="2:17">
      <c r="B57" s="173" t="s">
        <v>348</v>
      </c>
      <c r="C57" s="174" t="s">
        <v>455</v>
      </c>
      <c r="D57" s="748">
        <v>719.88389312820095</v>
      </c>
      <c r="E57" s="748">
        <v>10.088653612785125</v>
      </c>
      <c r="F57" s="749">
        <v>729.9725467409861</v>
      </c>
      <c r="G57" s="873"/>
      <c r="H57" s="873"/>
      <c r="I57" s="873"/>
      <c r="O57" s="873"/>
      <c r="P57" s="873"/>
      <c r="Q57" s="873"/>
    </row>
    <row r="58" spans="2:17">
      <c r="B58" s="173" t="s">
        <v>349</v>
      </c>
      <c r="C58" s="174" t="s">
        <v>455</v>
      </c>
      <c r="D58" s="748">
        <v>4094.042555379584</v>
      </c>
      <c r="E58" s="748">
        <v>0</v>
      </c>
      <c r="F58" s="749">
        <v>4094.042555379584</v>
      </c>
      <c r="G58" s="873"/>
      <c r="H58" s="873"/>
      <c r="I58" s="873"/>
      <c r="O58" s="873"/>
      <c r="P58" s="873"/>
      <c r="Q58" s="873"/>
    </row>
    <row r="59" spans="2:17">
      <c r="B59" s="173" t="s">
        <v>350</v>
      </c>
      <c r="C59" s="174" t="s">
        <v>455</v>
      </c>
      <c r="D59" s="748">
        <v>71.988317324502773</v>
      </c>
      <c r="E59" s="748">
        <v>3.3196898331927835</v>
      </c>
      <c r="F59" s="749">
        <v>75.308007157695556</v>
      </c>
      <c r="G59" s="873"/>
      <c r="H59" s="873"/>
      <c r="I59" s="873"/>
      <c r="O59" s="873"/>
      <c r="P59" s="873"/>
      <c r="Q59" s="873"/>
    </row>
    <row r="60" spans="2:17">
      <c r="B60" s="173"/>
      <c r="C60" s="174"/>
      <c r="D60" s="751"/>
      <c r="E60" s="751"/>
      <c r="F60" s="749"/>
      <c r="G60" s="873"/>
      <c r="H60" s="873"/>
      <c r="I60" s="873"/>
      <c r="O60" s="873"/>
      <c r="P60" s="873"/>
      <c r="Q60" s="873"/>
    </row>
    <row r="61" spans="2:17" ht="15.75">
      <c r="B61" s="175" t="s">
        <v>351</v>
      </c>
      <c r="C61" s="174"/>
      <c r="D61" s="850">
        <f>SUM(D63:D82)+SUM(D101:D179)</f>
        <v>6086127.644433869</v>
      </c>
      <c r="E61" s="850">
        <f>SUM(E63:E82)+SUM(E101:E179)</f>
        <v>5317826.3351981137</v>
      </c>
      <c r="F61" s="752">
        <f>+SUM(D61+E61)</f>
        <v>11403953.979631983</v>
      </c>
      <c r="G61" s="873"/>
      <c r="H61" s="873"/>
      <c r="I61" s="873"/>
      <c r="O61" s="873"/>
      <c r="P61" s="873"/>
      <c r="Q61" s="873"/>
    </row>
    <row r="62" spans="2:17">
      <c r="B62" s="171"/>
      <c r="C62" s="174"/>
      <c r="D62" s="748"/>
      <c r="E62" s="750"/>
      <c r="F62" s="749"/>
      <c r="G62" s="873"/>
      <c r="H62" s="873"/>
      <c r="I62" s="873"/>
      <c r="O62" s="873"/>
      <c r="P62" s="873"/>
      <c r="Q62" s="873"/>
    </row>
    <row r="63" spans="2:17">
      <c r="B63" s="173" t="s">
        <v>352</v>
      </c>
      <c r="C63" s="174" t="s">
        <v>61</v>
      </c>
      <c r="D63" s="748">
        <v>15593.927082219609</v>
      </c>
      <c r="E63" s="748">
        <v>2183.1497915107448</v>
      </c>
      <c r="F63" s="749">
        <v>17777.076873730352</v>
      </c>
      <c r="G63" s="873"/>
      <c r="H63" s="873"/>
      <c r="I63" s="873"/>
      <c r="O63" s="873"/>
      <c r="P63" s="873"/>
      <c r="Q63" s="873"/>
    </row>
    <row r="64" spans="2:17">
      <c r="B64" s="173" t="s">
        <v>353</v>
      </c>
      <c r="C64" s="174" t="s">
        <v>354</v>
      </c>
      <c r="D64" s="748">
        <v>8636.34</v>
      </c>
      <c r="E64" s="748">
        <v>2744.3494265671975</v>
      </c>
      <c r="F64" s="749">
        <v>11380.689426567198</v>
      </c>
      <c r="G64" s="873"/>
      <c r="H64" s="873"/>
      <c r="I64" s="873"/>
      <c r="O64" s="873"/>
      <c r="P64" s="873"/>
      <c r="Q64" s="873"/>
    </row>
    <row r="65" spans="2:17">
      <c r="B65" s="173" t="s">
        <v>355</v>
      </c>
      <c r="C65" s="174" t="s">
        <v>354</v>
      </c>
      <c r="D65" s="748">
        <v>51684.26</v>
      </c>
      <c r="E65" s="748">
        <v>37923.325353524095</v>
      </c>
      <c r="F65" s="749">
        <v>89607.585353524104</v>
      </c>
      <c r="G65" s="873"/>
      <c r="H65" s="873"/>
      <c r="I65" s="873"/>
      <c r="O65" s="873"/>
      <c r="P65" s="873"/>
      <c r="Q65" s="873"/>
    </row>
    <row r="66" spans="2:17">
      <c r="B66" s="173" t="s">
        <v>356</v>
      </c>
      <c r="C66" s="174" t="s">
        <v>354</v>
      </c>
      <c r="D66" s="748">
        <v>47242.579890880748</v>
      </c>
      <c r="E66" s="748">
        <v>8267.4514864714401</v>
      </c>
      <c r="F66" s="749">
        <v>55510.031377352192</v>
      </c>
      <c r="G66" s="873"/>
      <c r="H66" s="873"/>
      <c r="I66" s="873"/>
      <c r="O66" s="873"/>
      <c r="P66" s="873"/>
      <c r="Q66" s="873"/>
    </row>
    <row r="67" spans="2:17">
      <c r="B67" s="173" t="s">
        <v>264</v>
      </c>
      <c r="C67" s="174" t="s">
        <v>354</v>
      </c>
      <c r="D67" s="748">
        <v>53839.644237835433</v>
      </c>
      <c r="E67" s="748">
        <v>11306.325275581785</v>
      </c>
      <c r="F67" s="749">
        <v>65145.969513417222</v>
      </c>
      <c r="G67" s="873"/>
      <c r="H67" s="873"/>
      <c r="I67" s="873"/>
      <c r="O67" s="873"/>
      <c r="P67" s="873"/>
      <c r="Q67" s="873"/>
    </row>
    <row r="68" spans="2:17">
      <c r="B68" s="173" t="s">
        <v>265</v>
      </c>
      <c r="C68" s="174" t="s">
        <v>354</v>
      </c>
      <c r="D68" s="748">
        <v>38289.106758712835</v>
      </c>
      <c r="E68" s="748">
        <v>24505.028304197756</v>
      </c>
      <c r="F68" s="749">
        <v>62794.135062910587</v>
      </c>
      <c r="G68" s="873"/>
      <c r="H68" s="873"/>
      <c r="I68" s="873"/>
      <c r="O68" s="873"/>
      <c r="P68" s="873"/>
      <c r="Q68" s="873"/>
    </row>
    <row r="69" spans="2:17">
      <c r="B69" s="173" t="s">
        <v>266</v>
      </c>
      <c r="C69" s="174" t="s">
        <v>354</v>
      </c>
      <c r="D69" s="748">
        <v>58376.12942879412</v>
      </c>
      <c r="E69" s="748">
        <v>32690.632501948559</v>
      </c>
      <c r="F69" s="749">
        <v>91066.761930742679</v>
      </c>
      <c r="G69" s="873"/>
      <c r="H69" s="873"/>
      <c r="I69" s="873"/>
      <c r="O69" s="873"/>
      <c r="P69" s="873"/>
      <c r="Q69" s="873"/>
    </row>
    <row r="70" spans="2:17">
      <c r="B70" s="173" t="s">
        <v>267</v>
      </c>
      <c r="C70" s="174" t="s">
        <v>354</v>
      </c>
      <c r="D70" s="748">
        <v>35130.850139182723</v>
      </c>
      <c r="E70" s="748">
        <v>27050.754548491266</v>
      </c>
      <c r="F70" s="749">
        <v>62181.604687673986</v>
      </c>
      <c r="G70" s="873"/>
      <c r="H70" s="873"/>
      <c r="I70" s="873"/>
      <c r="O70" s="873"/>
      <c r="P70" s="873"/>
      <c r="Q70" s="873"/>
    </row>
    <row r="71" spans="2:17">
      <c r="B71" s="173" t="s">
        <v>268</v>
      </c>
      <c r="C71" s="174" t="s">
        <v>354</v>
      </c>
      <c r="D71" s="748">
        <v>9595.0488475670845</v>
      </c>
      <c r="E71" s="748">
        <v>3022.4403963923842</v>
      </c>
      <c r="F71" s="749">
        <v>12617.48924395947</v>
      </c>
      <c r="G71" s="873"/>
      <c r="H71" s="873"/>
      <c r="I71" s="873"/>
      <c r="O71" s="873"/>
      <c r="P71" s="873"/>
      <c r="Q71" s="873"/>
    </row>
    <row r="72" spans="2:17">
      <c r="B72" s="173" t="s">
        <v>269</v>
      </c>
      <c r="C72" s="174" t="s">
        <v>354</v>
      </c>
      <c r="D72" s="748">
        <v>17215.182262554281</v>
      </c>
      <c r="E72" s="748">
        <v>10845.564848012471</v>
      </c>
      <c r="F72" s="749">
        <v>28060.74711056675</v>
      </c>
      <c r="G72" s="873"/>
      <c r="H72" s="873"/>
      <c r="I72" s="873"/>
      <c r="O72" s="873"/>
      <c r="P72" s="873"/>
      <c r="Q72" s="873"/>
    </row>
    <row r="73" spans="2:17">
      <c r="B73" s="173" t="s">
        <v>272</v>
      </c>
      <c r="C73" s="174" t="s">
        <v>354</v>
      </c>
      <c r="D73" s="748">
        <v>101871.72920610178</v>
      </c>
      <c r="E73" s="748">
        <v>18336.911257098316</v>
      </c>
      <c r="F73" s="749">
        <v>120208.64046320009</v>
      </c>
      <c r="G73" s="873"/>
      <c r="H73" s="873"/>
      <c r="I73" s="873"/>
      <c r="O73" s="873"/>
      <c r="P73" s="873"/>
      <c r="Q73" s="873"/>
    </row>
    <row r="74" spans="2:17">
      <c r="B74" s="173" t="s">
        <v>357</v>
      </c>
      <c r="C74" s="174" t="s">
        <v>354</v>
      </c>
      <c r="D74" s="748">
        <v>41843.892662287049</v>
      </c>
      <c r="E74" s="748">
        <v>25106.335597372232</v>
      </c>
      <c r="F74" s="749">
        <v>66950.228259659285</v>
      </c>
      <c r="G74" s="873"/>
      <c r="H74" s="873"/>
      <c r="I74" s="873"/>
      <c r="O74" s="873"/>
      <c r="P74" s="873"/>
      <c r="Q74" s="873"/>
    </row>
    <row r="75" spans="2:17">
      <c r="B75" s="173" t="s">
        <v>358</v>
      </c>
      <c r="C75" s="174" t="s">
        <v>354</v>
      </c>
      <c r="D75" s="748">
        <v>2706.7211891771512</v>
      </c>
      <c r="E75" s="748">
        <v>568.41144638681658</v>
      </c>
      <c r="F75" s="749">
        <v>3275.1326355639676</v>
      </c>
      <c r="G75" s="873"/>
      <c r="H75" s="873"/>
      <c r="I75" s="873"/>
      <c r="O75" s="873"/>
      <c r="P75" s="873"/>
      <c r="Q75" s="873"/>
    </row>
    <row r="76" spans="2:17">
      <c r="B76" s="173" t="s">
        <v>359</v>
      </c>
      <c r="C76" s="174" t="s">
        <v>354</v>
      </c>
      <c r="D76" s="748">
        <v>40989.867498051441</v>
      </c>
      <c r="E76" s="748">
        <v>18445.440374123147</v>
      </c>
      <c r="F76" s="749">
        <v>59435.307872174584</v>
      </c>
      <c r="G76" s="873"/>
      <c r="H76" s="873"/>
      <c r="I76" s="873"/>
      <c r="O76" s="873"/>
      <c r="P76" s="873"/>
      <c r="Q76" s="873"/>
    </row>
    <row r="77" spans="2:17">
      <c r="B77" s="173" t="s">
        <v>360</v>
      </c>
      <c r="C77" s="174" t="s">
        <v>354</v>
      </c>
      <c r="D77" s="748">
        <v>44539.583565304536</v>
      </c>
      <c r="E77" s="748">
        <v>13361.875069591359</v>
      </c>
      <c r="F77" s="749">
        <v>57901.458634895898</v>
      </c>
      <c r="G77" s="873"/>
      <c r="H77" s="873"/>
      <c r="I77" s="873"/>
      <c r="O77" s="873"/>
      <c r="P77" s="873"/>
      <c r="Q77" s="873"/>
    </row>
    <row r="78" spans="2:17">
      <c r="B78" s="173" t="s">
        <v>361</v>
      </c>
      <c r="C78" s="174" t="s">
        <v>354</v>
      </c>
      <c r="D78" s="748">
        <v>23879.300746019373</v>
      </c>
      <c r="E78" s="748">
        <v>4656.4636454737783</v>
      </c>
      <c r="F78" s="749">
        <v>28535.76439149315</v>
      </c>
      <c r="G78" s="873"/>
      <c r="H78" s="873"/>
      <c r="I78" s="873"/>
      <c r="O78" s="873"/>
      <c r="P78" s="873"/>
      <c r="Q78" s="873"/>
    </row>
    <row r="79" spans="2:17">
      <c r="B79" s="173" t="s">
        <v>362</v>
      </c>
      <c r="C79" s="174" t="s">
        <v>354</v>
      </c>
      <c r="D79" s="748">
        <v>62842.667854359199</v>
      </c>
      <c r="E79" s="748">
        <v>25137.067141743682</v>
      </c>
      <c r="F79" s="749">
        <v>87979.734996102881</v>
      </c>
      <c r="G79" s="873"/>
      <c r="H79" s="873"/>
      <c r="I79" s="873"/>
      <c r="O79" s="873"/>
      <c r="P79" s="873"/>
      <c r="Q79" s="873"/>
    </row>
    <row r="80" spans="2:17">
      <c r="B80" s="173" t="s">
        <v>363</v>
      </c>
      <c r="C80" s="174" t="s">
        <v>354</v>
      </c>
      <c r="D80" s="748">
        <v>9807.3711168021382</v>
      </c>
      <c r="E80" s="748">
        <v>2538.0495713172259</v>
      </c>
      <c r="F80" s="749">
        <v>12345.420688119364</v>
      </c>
      <c r="G80" s="873"/>
      <c r="H80" s="873"/>
      <c r="I80" s="873"/>
      <c r="O80" s="873"/>
      <c r="P80" s="873"/>
      <c r="Q80" s="873"/>
    </row>
    <row r="81" spans="2:17">
      <c r="B81" s="173" t="s">
        <v>364</v>
      </c>
      <c r="C81" s="174" t="s">
        <v>354</v>
      </c>
      <c r="D81" s="748">
        <v>76479.23393831421</v>
      </c>
      <c r="E81" s="748">
        <v>47034.728872063242</v>
      </c>
      <c r="F81" s="749">
        <v>123513.96281037744</v>
      </c>
      <c r="G81" s="873"/>
      <c r="H81" s="873"/>
      <c r="I81" s="873"/>
      <c r="O81" s="873"/>
      <c r="P81" s="873"/>
      <c r="Q81" s="873"/>
    </row>
    <row r="82" spans="2:17">
      <c r="B82" s="173" t="s">
        <v>365</v>
      </c>
      <c r="C82" s="174" t="s">
        <v>354</v>
      </c>
      <c r="D82" s="748">
        <v>53104.331366217571</v>
      </c>
      <c r="E82" s="748">
        <v>12944.180770515533</v>
      </c>
      <c r="F82" s="749">
        <v>66048.512136733101</v>
      </c>
      <c r="G82" s="873"/>
      <c r="H82" s="873"/>
      <c r="I82" s="873"/>
      <c r="O82" s="873"/>
      <c r="P82" s="873"/>
      <c r="Q82" s="873"/>
    </row>
    <row r="83" spans="2:17" ht="13.5" thickBot="1">
      <c r="B83" s="191"/>
      <c r="C83" s="192"/>
      <c r="D83" s="851"/>
      <c r="E83" s="852"/>
      <c r="F83" s="557"/>
      <c r="G83" s="873"/>
      <c r="H83" s="873"/>
      <c r="I83" s="873"/>
      <c r="O83" s="873"/>
      <c r="P83" s="873"/>
      <c r="Q83" s="873"/>
    </row>
    <row r="84" spans="2:17" ht="13.5" thickTop="1">
      <c r="B84" s="193"/>
      <c r="C84" s="193"/>
      <c r="D84" s="194"/>
      <c r="E84" s="194"/>
      <c r="F84" s="194"/>
      <c r="G84" s="873"/>
      <c r="H84" s="873"/>
      <c r="I84" s="873"/>
      <c r="O84" s="873"/>
      <c r="P84" s="873"/>
      <c r="Q84" s="873"/>
    </row>
    <row r="85" spans="2:17">
      <c r="B85" s="193"/>
      <c r="C85" s="193"/>
      <c r="D85" s="194"/>
      <c r="E85" s="194"/>
      <c r="F85" s="194"/>
      <c r="G85" s="873"/>
      <c r="H85" s="873"/>
      <c r="I85" s="873"/>
      <c r="O85" s="873"/>
      <c r="P85" s="873"/>
      <c r="Q85" s="873"/>
    </row>
    <row r="86" spans="2:17" ht="15.75">
      <c r="B86" s="32" t="s">
        <v>569</v>
      </c>
      <c r="C86" s="167"/>
      <c r="D86" s="38"/>
      <c r="E86" s="38"/>
      <c r="F86" s="26"/>
      <c r="G86" s="873"/>
      <c r="H86" s="873"/>
      <c r="I86" s="873"/>
      <c r="O86" s="873"/>
      <c r="P86" s="873"/>
      <c r="Q86" s="873"/>
    </row>
    <row r="87" spans="2:17" ht="15.75">
      <c r="B87" s="31" t="s">
        <v>570</v>
      </c>
      <c r="C87" s="167"/>
      <c r="D87" s="38"/>
      <c r="E87" s="38"/>
      <c r="F87" s="26"/>
      <c r="G87" s="873"/>
      <c r="H87" s="873"/>
      <c r="I87" s="873"/>
      <c r="O87" s="873"/>
      <c r="P87" s="873"/>
      <c r="Q87" s="873"/>
    </row>
    <row r="88" spans="2:17">
      <c r="B88" s="38"/>
      <c r="C88" s="38"/>
      <c r="D88" s="38"/>
      <c r="E88" s="38"/>
      <c r="F88" s="26"/>
      <c r="G88" s="873"/>
      <c r="H88" s="873"/>
      <c r="I88" s="873"/>
      <c r="O88" s="873"/>
      <c r="P88" s="873"/>
      <c r="Q88" s="873"/>
    </row>
    <row r="89" spans="2:17" ht="16.5">
      <c r="B89" s="1181" t="str">
        <f>+B7</f>
        <v>BONOS NO PRESENTADOS AL CANJE  (Dtos. 1735/04 y 563/10)</v>
      </c>
      <c r="C89" s="1181"/>
      <c r="D89" s="1181"/>
      <c r="E89" s="1181"/>
      <c r="F89" s="1181"/>
      <c r="G89" s="873"/>
      <c r="H89" s="873"/>
      <c r="I89" s="873"/>
      <c r="O89" s="873"/>
      <c r="P89" s="873"/>
      <c r="Q89" s="873"/>
    </row>
    <row r="90" spans="2:17" ht="14.25">
      <c r="B90" s="1160" t="str">
        <f>+B8</f>
        <v>DATOS AL 30/06/2015</v>
      </c>
      <c r="C90" s="1160"/>
      <c r="D90" s="1160"/>
      <c r="E90" s="1160"/>
      <c r="F90" s="1160"/>
      <c r="G90" s="873"/>
      <c r="H90" s="873"/>
      <c r="I90" s="873"/>
      <c r="O90" s="873"/>
      <c r="P90" s="873"/>
      <c r="Q90" s="873"/>
    </row>
    <row r="91" spans="2:17">
      <c r="B91" s="38"/>
      <c r="C91" s="38"/>
      <c r="D91" s="38"/>
      <c r="E91" s="38"/>
      <c r="F91" s="26"/>
      <c r="G91" s="873"/>
      <c r="H91" s="873"/>
      <c r="I91" s="873"/>
      <c r="O91" s="873"/>
      <c r="P91" s="873"/>
      <c r="Q91" s="873"/>
    </row>
    <row r="92" spans="2:17" ht="13.5" thickBot="1">
      <c r="B92" s="38"/>
      <c r="C92" s="38"/>
      <c r="D92" s="38"/>
      <c r="E92" s="26"/>
      <c r="F92" s="738" t="s">
        <v>550</v>
      </c>
      <c r="G92" s="873"/>
      <c r="H92" s="873"/>
      <c r="I92" s="873"/>
      <c r="O92" s="873"/>
      <c r="P92" s="873"/>
      <c r="Q92" s="873"/>
    </row>
    <row r="93" spans="2:17" ht="13.5" thickTop="1">
      <c r="B93" s="1164" t="s">
        <v>546</v>
      </c>
      <c r="C93" s="1167" t="s">
        <v>321</v>
      </c>
      <c r="D93" s="1170" t="s">
        <v>533</v>
      </c>
      <c r="E93" s="1173" t="s">
        <v>626</v>
      </c>
      <c r="F93" s="1176" t="s">
        <v>548</v>
      </c>
      <c r="G93" s="873"/>
      <c r="H93" s="873"/>
      <c r="I93" s="873"/>
      <c r="O93" s="873"/>
      <c r="P93" s="873"/>
      <c r="Q93" s="873"/>
    </row>
    <row r="94" spans="2:17">
      <c r="B94" s="1165"/>
      <c r="C94" s="1168"/>
      <c r="D94" s="1171"/>
      <c r="E94" s="1174"/>
      <c r="F94" s="1177"/>
      <c r="G94" s="873"/>
      <c r="H94" s="873"/>
      <c r="I94" s="873"/>
      <c r="O94" s="873"/>
      <c r="P94" s="873"/>
      <c r="Q94" s="873"/>
    </row>
    <row r="95" spans="2:17" ht="15.75" customHeight="1">
      <c r="B95" s="1165"/>
      <c r="C95" s="1168"/>
      <c r="D95" s="1171"/>
      <c r="E95" s="1174"/>
      <c r="F95" s="1177"/>
      <c r="G95" s="873"/>
      <c r="H95" s="873"/>
      <c r="I95" s="873"/>
      <c r="O95" s="873"/>
      <c r="P95" s="873"/>
      <c r="Q95" s="873"/>
    </row>
    <row r="96" spans="2:17" ht="12.75" customHeight="1">
      <c r="B96" s="1165"/>
      <c r="C96" s="1168"/>
      <c r="D96" s="1171"/>
      <c r="E96" s="1174"/>
      <c r="F96" s="1177"/>
      <c r="G96" s="873"/>
      <c r="H96" s="873"/>
      <c r="I96" s="873"/>
      <c r="O96" s="873"/>
      <c r="P96" s="873"/>
      <c r="Q96" s="873"/>
    </row>
    <row r="97" spans="2:17" ht="12.75" customHeight="1" thickBot="1">
      <c r="B97" s="1166"/>
      <c r="C97" s="1169"/>
      <c r="D97" s="1172"/>
      <c r="E97" s="1175"/>
      <c r="F97" s="1178"/>
      <c r="G97" s="873"/>
      <c r="H97" s="873"/>
      <c r="I97" s="873"/>
      <c r="O97" s="873"/>
      <c r="P97" s="873"/>
      <c r="Q97" s="873"/>
    </row>
    <row r="98" spans="2:17" ht="12.75" customHeight="1" thickTop="1">
      <c r="B98" s="171"/>
      <c r="C98" s="172"/>
      <c r="D98" s="748"/>
      <c r="E98" s="750"/>
      <c r="F98" s="750"/>
      <c r="G98" s="873"/>
      <c r="H98" s="873"/>
      <c r="I98" s="873"/>
      <c r="O98" s="873"/>
      <c r="P98" s="873"/>
      <c r="Q98" s="873"/>
    </row>
    <row r="99" spans="2:17" ht="13.5" customHeight="1">
      <c r="B99" s="175" t="s">
        <v>560</v>
      </c>
      <c r="C99" s="753"/>
      <c r="D99" s="748"/>
      <c r="E99" s="750"/>
      <c r="F99" s="750"/>
      <c r="G99" s="873"/>
      <c r="H99" s="873"/>
      <c r="I99" s="873"/>
      <c r="O99" s="873"/>
      <c r="P99" s="873"/>
      <c r="Q99" s="873"/>
    </row>
    <row r="100" spans="2:17">
      <c r="B100" s="171"/>
      <c r="C100" s="172"/>
      <c r="D100" s="748"/>
      <c r="E100" s="750"/>
      <c r="F100" s="750"/>
      <c r="G100" s="873"/>
      <c r="H100" s="873"/>
      <c r="I100" s="873"/>
      <c r="O100" s="873"/>
      <c r="P100" s="873"/>
      <c r="Q100" s="873"/>
    </row>
    <row r="101" spans="2:17">
      <c r="B101" s="173" t="s">
        <v>366</v>
      </c>
      <c r="C101" s="174" t="s">
        <v>354</v>
      </c>
      <c r="D101" s="748">
        <v>60514.233381583341</v>
      </c>
      <c r="E101" s="748">
        <v>21785.124017369999</v>
      </c>
      <c r="F101" s="749">
        <v>82299.357398953347</v>
      </c>
      <c r="G101" s="873"/>
      <c r="H101" s="873"/>
      <c r="I101" s="873"/>
      <c r="O101" s="873"/>
      <c r="P101" s="873"/>
      <c r="Q101" s="873"/>
    </row>
    <row r="102" spans="2:17">
      <c r="B102" s="173" t="s">
        <v>367</v>
      </c>
      <c r="C102" s="174" t="s">
        <v>354</v>
      </c>
      <c r="D102" s="748">
        <v>90400.846230931973</v>
      </c>
      <c r="E102" s="748">
        <v>25086.23484021824</v>
      </c>
      <c r="F102" s="749">
        <v>115487.08107115021</v>
      </c>
      <c r="G102" s="873"/>
      <c r="H102" s="873"/>
      <c r="I102" s="873"/>
      <c r="O102" s="873"/>
      <c r="P102" s="873"/>
      <c r="Q102" s="873"/>
    </row>
    <row r="103" spans="2:17">
      <c r="B103" s="173" t="s">
        <v>368</v>
      </c>
      <c r="C103" s="174" t="s">
        <v>354</v>
      </c>
      <c r="D103" s="748">
        <v>38522.436254314664</v>
      </c>
      <c r="E103" s="748">
        <v>23113.461752588799</v>
      </c>
      <c r="F103" s="749">
        <v>61635.898006903459</v>
      </c>
      <c r="G103" s="873"/>
      <c r="H103" s="873"/>
      <c r="I103" s="873"/>
      <c r="O103" s="873"/>
      <c r="P103" s="873"/>
      <c r="Q103" s="873"/>
    </row>
    <row r="104" spans="2:17">
      <c r="B104" s="173" t="s">
        <v>369</v>
      </c>
      <c r="C104" s="174" t="s">
        <v>354</v>
      </c>
      <c r="D104" s="748">
        <v>29014.400211557731</v>
      </c>
      <c r="E104" s="748">
        <v>6383.1680436477</v>
      </c>
      <c r="F104" s="749">
        <v>35397.568255205435</v>
      </c>
      <c r="G104" s="873"/>
      <c r="H104" s="873"/>
      <c r="I104" s="873"/>
      <c r="O104" s="873"/>
      <c r="P104" s="873"/>
      <c r="Q104" s="873"/>
    </row>
    <row r="105" spans="2:17">
      <c r="B105" s="173" t="s">
        <v>370</v>
      </c>
      <c r="C105" s="174" t="s">
        <v>354</v>
      </c>
      <c r="D105" s="748">
        <v>28220.824318004674</v>
      </c>
      <c r="E105" s="748">
        <v>16932.494577441263</v>
      </c>
      <c r="F105" s="749">
        <v>45153.318895445933</v>
      </c>
      <c r="G105" s="873"/>
      <c r="H105" s="873"/>
      <c r="I105" s="873"/>
      <c r="O105" s="873"/>
      <c r="P105" s="873"/>
      <c r="Q105" s="873"/>
    </row>
    <row r="106" spans="2:17">
      <c r="B106" s="173" t="s">
        <v>371</v>
      </c>
      <c r="C106" s="174" t="s">
        <v>354</v>
      </c>
      <c r="D106" s="748">
        <v>20483.459247299852</v>
      </c>
      <c r="E106" s="748">
        <v>2268.0090413094308</v>
      </c>
      <c r="F106" s="749">
        <v>22751.468288609281</v>
      </c>
      <c r="G106" s="873"/>
      <c r="H106" s="873"/>
      <c r="I106" s="873"/>
      <c r="O106" s="873"/>
      <c r="P106" s="873"/>
      <c r="Q106" s="873"/>
    </row>
    <row r="107" spans="2:17">
      <c r="B107" s="173" t="s">
        <v>372</v>
      </c>
      <c r="C107" s="174" t="s">
        <v>354</v>
      </c>
      <c r="D107" s="748">
        <v>38344.667665070709</v>
      </c>
      <c r="E107" s="748">
        <v>17542.685491593365</v>
      </c>
      <c r="F107" s="749">
        <v>55887.353156664074</v>
      </c>
      <c r="G107" s="873"/>
      <c r="H107" s="873"/>
      <c r="I107" s="873"/>
      <c r="O107" s="873"/>
      <c r="P107" s="873"/>
      <c r="Q107" s="873"/>
    </row>
    <row r="108" spans="2:17">
      <c r="B108" s="173" t="s">
        <v>373</v>
      </c>
      <c r="C108" s="174" t="s">
        <v>354</v>
      </c>
      <c r="D108" s="748">
        <v>35733.917949003451</v>
      </c>
      <c r="E108" s="748">
        <v>7504.1227702928409</v>
      </c>
      <c r="F108" s="749">
        <v>43238.040719296288</v>
      </c>
      <c r="G108" s="873"/>
      <c r="H108" s="873"/>
      <c r="I108" s="873"/>
      <c r="O108" s="873"/>
      <c r="P108" s="873"/>
      <c r="Q108" s="873"/>
    </row>
    <row r="109" spans="2:17">
      <c r="B109" s="173" t="s">
        <v>374</v>
      </c>
      <c r="C109" s="174" t="s">
        <v>354</v>
      </c>
      <c r="D109" s="748">
        <v>19114.828337601601</v>
      </c>
      <c r="E109" s="748">
        <v>4014.1139405411418</v>
      </c>
      <c r="F109" s="749">
        <v>23128.942278142742</v>
      </c>
      <c r="G109" s="873"/>
      <c r="H109" s="873"/>
      <c r="I109" s="873"/>
      <c r="O109" s="873"/>
      <c r="P109" s="873"/>
      <c r="Q109" s="873"/>
    </row>
    <row r="110" spans="2:17">
      <c r="B110" s="173" t="s">
        <v>375</v>
      </c>
      <c r="C110" s="174" t="s">
        <v>354</v>
      </c>
      <c r="D110" s="748">
        <v>44040.215298964475</v>
      </c>
      <c r="E110" s="748">
        <v>4624.2226032735771</v>
      </c>
      <c r="F110" s="749">
        <v>48664.437902238053</v>
      </c>
      <c r="G110" s="873"/>
      <c r="H110" s="873"/>
      <c r="I110" s="873"/>
      <c r="O110" s="873"/>
      <c r="P110" s="873"/>
      <c r="Q110" s="873"/>
    </row>
    <row r="111" spans="2:17">
      <c r="B111" s="173" t="s">
        <v>376</v>
      </c>
      <c r="C111" s="174" t="s">
        <v>354</v>
      </c>
      <c r="D111" s="748">
        <v>43217.571139071377</v>
      </c>
      <c r="E111" s="748">
        <v>8859.6020710388584</v>
      </c>
      <c r="F111" s="749">
        <v>52077.173210110239</v>
      </c>
      <c r="G111" s="873"/>
      <c r="H111" s="873"/>
      <c r="I111" s="873"/>
      <c r="O111" s="873"/>
      <c r="P111" s="873"/>
      <c r="Q111" s="873"/>
    </row>
    <row r="112" spans="2:17">
      <c r="B112" s="173" t="s">
        <v>377</v>
      </c>
      <c r="C112" s="174" t="s">
        <v>354</v>
      </c>
      <c r="D112" s="748">
        <v>46084.016512637783</v>
      </c>
      <c r="E112" s="748">
        <v>25922.259269569087</v>
      </c>
      <c r="F112" s="749">
        <v>72006.275782206867</v>
      </c>
      <c r="G112" s="873"/>
      <c r="H112" s="873"/>
      <c r="I112" s="873"/>
      <c r="O112" s="873"/>
      <c r="P112" s="873"/>
      <c r="Q112" s="873"/>
    </row>
    <row r="113" spans="2:17">
      <c r="B113" s="173" t="s">
        <v>378</v>
      </c>
      <c r="C113" s="174" t="s">
        <v>354</v>
      </c>
      <c r="D113" s="748">
        <v>75162.923839216135</v>
      </c>
      <c r="E113" s="748">
        <v>88316.435474891419</v>
      </c>
      <c r="F113" s="749">
        <v>163479.35931410757</v>
      </c>
      <c r="G113" s="873"/>
      <c r="H113" s="873"/>
      <c r="I113" s="873"/>
      <c r="O113" s="873"/>
      <c r="P113" s="873"/>
      <c r="Q113" s="873"/>
    </row>
    <row r="114" spans="2:17">
      <c r="B114" s="173" t="s">
        <v>379</v>
      </c>
      <c r="C114" s="174" t="s">
        <v>354</v>
      </c>
      <c r="D114" s="748">
        <v>14975.540507738559</v>
      </c>
      <c r="E114" s="748">
        <v>2695.5972831533236</v>
      </c>
      <c r="F114" s="749">
        <v>17671.13779089188</v>
      </c>
      <c r="G114" s="873"/>
      <c r="H114" s="873"/>
      <c r="I114" s="873"/>
      <c r="O114" s="873"/>
      <c r="P114" s="873"/>
      <c r="Q114" s="873"/>
    </row>
    <row r="115" spans="2:17">
      <c r="B115" s="173" t="s">
        <v>380</v>
      </c>
      <c r="C115" s="174" t="s">
        <v>354</v>
      </c>
      <c r="D115" s="748">
        <v>24299.03</v>
      </c>
      <c r="E115" s="748">
        <v>37906.488954459412</v>
      </c>
      <c r="F115" s="749">
        <v>62205.51895445941</v>
      </c>
      <c r="G115" s="873"/>
      <c r="H115" s="873"/>
      <c r="I115" s="873"/>
      <c r="O115" s="873"/>
      <c r="P115" s="873"/>
      <c r="Q115" s="873"/>
    </row>
    <row r="116" spans="2:17">
      <c r="B116" s="173" t="s">
        <v>381</v>
      </c>
      <c r="C116" s="174" t="s">
        <v>354</v>
      </c>
      <c r="D116" s="748">
        <v>29748.98</v>
      </c>
      <c r="E116" s="748">
        <v>45441.564124262317</v>
      </c>
      <c r="F116" s="749">
        <v>75190.54412426232</v>
      </c>
      <c r="G116" s="873"/>
      <c r="H116" s="873"/>
      <c r="I116" s="873"/>
      <c r="O116" s="873"/>
      <c r="P116" s="873"/>
      <c r="Q116" s="873"/>
    </row>
    <row r="117" spans="2:17">
      <c r="B117" s="173" t="s">
        <v>382</v>
      </c>
      <c r="C117" s="174" t="s">
        <v>354</v>
      </c>
      <c r="D117" s="748">
        <v>44678.974334706603</v>
      </c>
      <c r="E117" s="748">
        <v>15190.851263779088</v>
      </c>
      <c r="F117" s="749">
        <v>59869.825598485695</v>
      </c>
      <c r="G117" s="873"/>
      <c r="H117" s="873"/>
      <c r="I117" s="873"/>
      <c r="O117" s="873"/>
      <c r="P117" s="873"/>
      <c r="Q117" s="873"/>
    </row>
    <row r="118" spans="2:17">
      <c r="B118" s="173" t="s">
        <v>383</v>
      </c>
      <c r="C118" s="174" t="s">
        <v>354</v>
      </c>
      <c r="D118" s="748">
        <v>28055.496448057009</v>
      </c>
      <c r="E118" s="748">
        <v>15711.078020265002</v>
      </c>
      <c r="F118" s="749">
        <v>43766.574468322011</v>
      </c>
      <c r="G118" s="873"/>
      <c r="H118" s="873"/>
      <c r="I118" s="873"/>
      <c r="O118" s="873"/>
      <c r="P118" s="873"/>
      <c r="Q118" s="873"/>
    </row>
    <row r="119" spans="2:17">
      <c r="B119" s="173" t="s">
        <v>384</v>
      </c>
      <c r="C119" s="174" t="s">
        <v>354</v>
      </c>
      <c r="D119" s="748">
        <v>7957.9472664513978</v>
      </c>
      <c r="E119" s="748">
        <v>596.84604164346956</v>
      </c>
      <c r="F119" s="749">
        <v>8554.7933080948678</v>
      </c>
      <c r="G119" s="873"/>
      <c r="H119" s="873"/>
      <c r="I119" s="873"/>
      <c r="O119" s="873"/>
      <c r="P119" s="873"/>
      <c r="Q119" s="873"/>
    </row>
    <row r="120" spans="2:17">
      <c r="B120" s="173" t="s">
        <v>385</v>
      </c>
      <c r="C120" s="174" t="s">
        <v>354</v>
      </c>
      <c r="D120" s="748">
        <v>73686.39461084512</v>
      </c>
      <c r="E120" s="748">
        <v>41909.136944660953</v>
      </c>
      <c r="F120" s="749">
        <v>115595.53155550608</v>
      </c>
      <c r="G120" s="873"/>
      <c r="H120" s="873"/>
      <c r="I120" s="873"/>
      <c r="O120" s="873"/>
      <c r="P120" s="873"/>
      <c r="Q120" s="873"/>
    </row>
    <row r="121" spans="2:17">
      <c r="B121" s="173" t="s">
        <v>386</v>
      </c>
      <c r="C121" s="174" t="s">
        <v>354</v>
      </c>
      <c r="D121" s="748">
        <v>7159.56</v>
      </c>
      <c r="E121" s="748">
        <v>8696.1362877185165</v>
      </c>
      <c r="F121" s="749">
        <v>15855.696287718518</v>
      </c>
      <c r="G121" s="873"/>
      <c r="H121" s="873"/>
      <c r="I121" s="873"/>
      <c r="O121" s="873"/>
      <c r="P121" s="873"/>
      <c r="Q121" s="873"/>
    </row>
    <row r="122" spans="2:17">
      <c r="B122" s="173" t="s">
        <v>387</v>
      </c>
      <c r="C122" s="174" t="s">
        <v>354</v>
      </c>
      <c r="D122" s="748">
        <v>40734.984968266341</v>
      </c>
      <c r="E122" s="748">
        <v>31162.263500723744</v>
      </c>
      <c r="F122" s="749">
        <v>71897.248468990088</v>
      </c>
      <c r="G122" s="873"/>
      <c r="H122" s="873"/>
      <c r="I122" s="873"/>
      <c r="O122" s="873"/>
      <c r="P122" s="873"/>
      <c r="Q122" s="873"/>
    </row>
    <row r="123" spans="2:17">
      <c r="B123" s="173" t="s">
        <v>388</v>
      </c>
      <c r="C123" s="174" t="s">
        <v>354</v>
      </c>
      <c r="D123" s="748">
        <v>18082.618862042087</v>
      </c>
      <c r="E123" s="748">
        <v>1446.6095089633673</v>
      </c>
      <c r="F123" s="749">
        <v>19529.228371005454</v>
      </c>
      <c r="G123" s="873"/>
      <c r="H123" s="873"/>
      <c r="I123" s="873"/>
      <c r="O123" s="873"/>
      <c r="P123" s="873"/>
      <c r="Q123" s="873"/>
    </row>
    <row r="124" spans="2:17">
      <c r="B124" s="173" t="s">
        <v>389</v>
      </c>
      <c r="C124" s="174" t="s">
        <v>354</v>
      </c>
      <c r="D124" s="748">
        <v>34269.012359425455</v>
      </c>
      <c r="E124" s="748">
        <v>19190.646921278254</v>
      </c>
      <c r="F124" s="749">
        <v>53459.659280703709</v>
      </c>
      <c r="G124" s="873"/>
      <c r="H124" s="873"/>
      <c r="I124" s="873"/>
      <c r="O124" s="873"/>
      <c r="P124" s="873"/>
      <c r="Q124" s="873"/>
    </row>
    <row r="125" spans="2:17">
      <c r="B125" s="173" t="s">
        <v>390</v>
      </c>
      <c r="C125" s="174" t="s">
        <v>354</v>
      </c>
      <c r="D125" s="748">
        <v>35423.388241843895</v>
      </c>
      <c r="E125" s="748">
        <v>22670.968489032402</v>
      </c>
      <c r="F125" s="749">
        <v>58094.356730876301</v>
      </c>
      <c r="G125" s="873"/>
      <c r="H125" s="873"/>
      <c r="I125" s="873"/>
      <c r="O125" s="873"/>
      <c r="P125" s="873"/>
      <c r="Q125" s="873"/>
    </row>
    <row r="126" spans="2:17">
      <c r="B126" s="173" t="s">
        <v>391</v>
      </c>
      <c r="C126" s="174" t="s">
        <v>354</v>
      </c>
      <c r="D126" s="748">
        <v>39707.548023605392</v>
      </c>
      <c r="E126" s="748">
        <v>7743.4324462754721</v>
      </c>
      <c r="F126" s="749">
        <v>47450.980469880866</v>
      </c>
      <c r="G126" s="873"/>
      <c r="H126" s="873"/>
      <c r="I126" s="873"/>
      <c r="O126" s="873"/>
      <c r="P126" s="873"/>
      <c r="Q126" s="873"/>
    </row>
    <row r="127" spans="2:17">
      <c r="B127" s="173" t="s">
        <v>392</v>
      </c>
      <c r="C127" s="174" t="s">
        <v>354</v>
      </c>
      <c r="D127" s="748">
        <v>35587.351074490594</v>
      </c>
      <c r="E127" s="748">
        <v>10142.395056229818</v>
      </c>
      <c r="F127" s="749">
        <v>45729.746130720414</v>
      </c>
      <c r="G127" s="873"/>
      <c r="H127" s="873"/>
      <c r="I127" s="873"/>
      <c r="O127" s="873"/>
      <c r="P127" s="873"/>
      <c r="Q127" s="873"/>
    </row>
    <row r="128" spans="2:17">
      <c r="B128" s="173" t="s">
        <v>393</v>
      </c>
      <c r="C128" s="174" t="s">
        <v>354</v>
      </c>
      <c r="D128" s="748">
        <v>15404.743347066029</v>
      </c>
      <c r="E128" s="748">
        <v>8626.6562743569739</v>
      </c>
      <c r="F128" s="749">
        <v>24031.399621423003</v>
      </c>
      <c r="G128" s="873"/>
      <c r="H128" s="873"/>
      <c r="I128" s="873"/>
      <c r="O128" s="873"/>
      <c r="P128" s="873"/>
      <c r="Q128" s="873"/>
    </row>
    <row r="129" spans="2:17">
      <c r="B129" s="173" t="s">
        <v>396</v>
      </c>
      <c r="C129" s="174" t="s">
        <v>354</v>
      </c>
      <c r="D129" s="748">
        <v>38265.097427903354</v>
      </c>
      <c r="E129" s="748">
        <v>8035.6704598597025</v>
      </c>
      <c r="F129" s="749">
        <v>46300.767887763053</v>
      </c>
      <c r="G129" s="873"/>
      <c r="H129" s="873"/>
      <c r="I129" s="873"/>
      <c r="O129" s="873"/>
      <c r="P129" s="873"/>
      <c r="Q129" s="873"/>
    </row>
    <row r="130" spans="2:17">
      <c r="B130" s="173" t="s">
        <v>397</v>
      </c>
      <c r="C130" s="174" t="s">
        <v>354</v>
      </c>
      <c r="D130" s="748">
        <v>71949.894221133494</v>
      </c>
      <c r="E130" s="748">
        <v>51803.923839216121</v>
      </c>
      <c r="F130" s="749">
        <v>123753.81806034961</v>
      </c>
      <c r="G130" s="873"/>
      <c r="H130" s="873"/>
      <c r="I130" s="873"/>
      <c r="O130" s="873"/>
      <c r="P130" s="873"/>
      <c r="Q130" s="873"/>
    </row>
    <row r="131" spans="2:17">
      <c r="B131" s="173" t="s">
        <v>398</v>
      </c>
      <c r="C131" s="174" t="s">
        <v>354</v>
      </c>
      <c r="D131" s="748">
        <v>17245.295624095314</v>
      </c>
      <c r="E131" s="748">
        <v>1228.7273132167911</v>
      </c>
      <c r="F131" s="749">
        <v>18474.022937312104</v>
      </c>
      <c r="G131" s="873"/>
      <c r="H131" s="873"/>
      <c r="I131" s="873"/>
      <c r="O131" s="873"/>
      <c r="P131" s="873"/>
      <c r="Q131" s="873"/>
    </row>
    <row r="132" spans="2:17">
      <c r="B132" s="173" t="s">
        <v>399</v>
      </c>
      <c r="C132" s="174" t="s">
        <v>354</v>
      </c>
      <c r="D132" s="748">
        <v>67692.907248636009</v>
      </c>
      <c r="E132" s="748">
        <v>17261.691348402179</v>
      </c>
      <c r="F132" s="749">
        <v>84954.598597038188</v>
      </c>
      <c r="G132" s="873"/>
      <c r="H132" s="873"/>
      <c r="I132" s="873"/>
      <c r="O132" s="873"/>
      <c r="P132" s="873"/>
      <c r="Q132" s="873"/>
    </row>
    <row r="133" spans="2:17">
      <c r="B133" s="173" t="s">
        <v>400</v>
      </c>
      <c r="C133" s="174" t="s">
        <v>354</v>
      </c>
      <c r="D133" s="748">
        <v>7237.5013918271907</v>
      </c>
      <c r="E133" s="748">
        <v>1100.428103774635</v>
      </c>
      <c r="F133" s="749">
        <v>8337.9294956018257</v>
      </c>
      <c r="G133" s="873"/>
      <c r="H133" s="873"/>
      <c r="I133" s="873"/>
      <c r="O133" s="873"/>
      <c r="P133" s="873"/>
      <c r="Q133" s="873"/>
    </row>
    <row r="134" spans="2:17">
      <c r="B134" s="173" t="s">
        <v>401</v>
      </c>
      <c r="C134" s="174" t="s">
        <v>354</v>
      </c>
      <c r="D134" s="748">
        <v>63560.850684778976</v>
      </c>
      <c r="E134" s="748">
        <v>5879.3786883420553</v>
      </c>
      <c r="F134" s="749">
        <v>69440.229373121037</v>
      </c>
      <c r="G134" s="873"/>
      <c r="H134" s="873"/>
      <c r="I134" s="873"/>
      <c r="O134" s="873"/>
      <c r="P134" s="873"/>
      <c r="Q134" s="873"/>
    </row>
    <row r="135" spans="2:17">
      <c r="B135" s="173" t="s">
        <v>402</v>
      </c>
      <c r="C135" s="174" t="s">
        <v>403</v>
      </c>
      <c r="D135" s="748">
        <v>5740.1765241699904</v>
      </c>
      <c r="E135" s="748">
        <v>3444.1059145019944</v>
      </c>
      <c r="F135" s="749">
        <v>9184.282438671984</v>
      </c>
      <c r="G135" s="873"/>
      <c r="H135" s="873"/>
      <c r="I135" s="873"/>
      <c r="O135" s="873"/>
      <c r="P135" s="873"/>
      <c r="Q135" s="873"/>
    </row>
    <row r="136" spans="2:17">
      <c r="B136" s="173" t="s">
        <v>258</v>
      </c>
      <c r="C136" s="174" t="s">
        <v>404</v>
      </c>
      <c r="D136" s="748">
        <v>163.27863499061149</v>
      </c>
      <c r="E136" s="748">
        <v>60.41309494652625</v>
      </c>
      <c r="F136" s="749">
        <v>223.69172993713775</v>
      </c>
      <c r="G136" s="873"/>
      <c r="H136" s="873"/>
      <c r="I136" s="873"/>
      <c r="O136" s="873"/>
      <c r="P136" s="873"/>
      <c r="Q136" s="873"/>
    </row>
    <row r="137" spans="2:17">
      <c r="B137" s="173" t="s">
        <v>259</v>
      </c>
      <c r="C137" s="174" t="s">
        <v>404</v>
      </c>
      <c r="D137" s="748">
        <v>816.39317495305738</v>
      </c>
      <c r="E137" s="748">
        <v>302.06547473263123</v>
      </c>
      <c r="F137" s="749">
        <v>1118.4586496856887</v>
      </c>
      <c r="G137" s="873"/>
      <c r="H137" s="873"/>
      <c r="I137" s="873"/>
      <c r="O137" s="873"/>
      <c r="P137" s="873"/>
      <c r="Q137" s="873"/>
    </row>
    <row r="138" spans="2:17">
      <c r="B138" s="173" t="s">
        <v>260</v>
      </c>
      <c r="C138" s="174" t="s">
        <v>404</v>
      </c>
      <c r="D138" s="748">
        <v>816.39317495305738</v>
      </c>
      <c r="E138" s="748">
        <v>302.06547473263123</v>
      </c>
      <c r="F138" s="749">
        <v>1118.4586496856887</v>
      </c>
      <c r="G138" s="873"/>
      <c r="H138" s="873"/>
      <c r="I138" s="873"/>
      <c r="O138" s="873"/>
      <c r="P138" s="873"/>
      <c r="Q138" s="873"/>
    </row>
    <row r="139" spans="2:17">
      <c r="B139" s="173" t="s">
        <v>261</v>
      </c>
      <c r="C139" s="174" t="s">
        <v>404</v>
      </c>
      <c r="D139" s="748">
        <v>1061.3111274389746</v>
      </c>
      <c r="E139" s="748">
        <v>254.71467058535393</v>
      </c>
      <c r="F139" s="749">
        <v>1316.0257980243287</v>
      </c>
      <c r="G139" s="873"/>
      <c r="H139" s="873"/>
      <c r="I139" s="873"/>
      <c r="O139" s="873"/>
      <c r="P139" s="873"/>
      <c r="Q139" s="873"/>
    </row>
    <row r="140" spans="2:17">
      <c r="B140" s="173" t="s">
        <v>262</v>
      </c>
      <c r="C140" s="174" t="s">
        <v>404</v>
      </c>
      <c r="D140" s="748">
        <v>8808.8823577434905</v>
      </c>
      <c r="E140" s="748">
        <v>440.44411788717446</v>
      </c>
      <c r="F140" s="749">
        <v>9249.3264756306653</v>
      </c>
      <c r="G140" s="873"/>
      <c r="H140" s="873"/>
      <c r="I140" s="873"/>
      <c r="O140" s="873"/>
      <c r="P140" s="873"/>
      <c r="Q140" s="873"/>
    </row>
    <row r="141" spans="2:17">
      <c r="B141" s="173" t="s">
        <v>263</v>
      </c>
      <c r="C141" s="174" t="s">
        <v>404</v>
      </c>
      <c r="D141" s="748">
        <v>81.639317495305747</v>
      </c>
      <c r="E141" s="748">
        <v>8.9803249244836323</v>
      </c>
      <c r="F141" s="749">
        <v>90.619642419789386</v>
      </c>
      <c r="G141" s="873"/>
      <c r="H141" s="873"/>
      <c r="I141" s="873"/>
      <c r="O141" s="873"/>
      <c r="P141" s="873"/>
      <c r="Q141" s="873"/>
    </row>
    <row r="142" spans="2:17">
      <c r="B142" s="173" t="s">
        <v>270</v>
      </c>
      <c r="C142" s="174" t="s">
        <v>404</v>
      </c>
      <c r="D142" s="748">
        <v>2040.9829373826435</v>
      </c>
      <c r="E142" s="748">
        <v>571.47522246714016</v>
      </c>
      <c r="F142" s="749">
        <v>2612.4581598497834</v>
      </c>
      <c r="G142" s="873"/>
      <c r="H142" s="873"/>
      <c r="I142" s="873"/>
      <c r="O142" s="873"/>
      <c r="P142" s="873"/>
      <c r="Q142" s="873"/>
    </row>
    <row r="143" spans="2:17">
      <c r="B143" s="173" t="s">
        <v>271</v>
      </c>
      <c r="C143" s="174" t="s">
        <v>404</v>
      </c>
      <c r="D143" s="748">
        <v>734.75385745775168</v>
      </c>
      <c r="E143" s="748">
        <v>79.353416605437189</v>
      </c>
      <c r="F143" s="749">
        <v>814.10727406318892</v>
      </c>
      <c r="G143" s="873"/>
      <c r="H143" s="873"/>
      <c r="I143" s="873"/>
      <c r="O143" s="873"/>
      <c r="P143" s="873"/>
      <c r="Q143" s="873"/>
    </row>
    <row r="144" spans="2:17">
      <c r="B144" s="173" t="s">
        <v>273</v>
      </c>
      <c r="C144" s="174" t="s">
        <v>404</v>
      </c>
      <c r="D144" s="748">
        <v>5951.5062454077888</v>
      </c>
      <c r="E144" s="748">
        <v>762.53673769287286</v>
      </c>
      <c r="F144" s="749">
        <v>6714.0429831006613</v>
      </c>
      <c r="G144" s="873"/>
      <c r="H144" s="873"/>
      <c r="I144" s="873"/>
      <c r="O144" s="873"/>
      <c r="P144" s="873"/>
      <c r="Q144" s="873"/>
    </row>
    <row r="145" spans="2:17">
      <c r="B145" s="173" t="s">
        <v>405</v>
      </c>
      <c r="C145" s="174" t="s">
        <v>404</v>
      </c>
      <c r="D145" s="748">
        <v>7388.3582333251697</v>
      </c>
      <c r="E145" s="748">
        <v>1433.3414972650833</v>
      </c>
      <c r="F145" s="749">
        <v>8821.6997305902532</v>
      </c>
      <c r="G145" s="873"/>
      <c r="H145" s="873"/>
      <c r="I145" s="873"/>
      <c r="O145" s="873"/>
      <c r="P145" s="873"/>
      <c r="Q145" s="873"/>
    </row>
    <row r="146" spans="2:17">
      <c r="B146" s="173" t="s">
        <v>406</v>
      </c>
      <c r="C146" s="174" t="s">
        <v>407</v>
      </c>
      <c r="D146" s="748">
        <v>127886.47199999998</v>
      </c>
      <c r="E146" s="748">
        <v>86812.854009999995</v>
      </c>
      <c r="F146" s="749">
        <v>214699.32600999996</v>
      </c>
      <c r="G146" s="873"/>
      <c r="H146" s="873"/>
      <c r="I146" s="873"/>
      <c r="O146" s="873"/>
      <c r="P146" s="873"/>
      <c r="Q146" s="873"/>
    </row>
    <row r="147" spans="2:17">
      <c r="B147" s="173" t="s">
        <v>408</v>
      </c>
      <c r="C147" s="174" t="s">
        <v>407</v>
      </c>
      <c r="D147" s="748">
        <v>667170.42000000004</v>
      </c>
      <c r="E147" s="748">
        <v>735555.3892199999</v>
      </c>
      <c r="F147" s="749">
        <v>1402725.8092199999</v>
      </c>
      <c r="G147" s="873"/>
      <c r="H147" s="873"/>
      <c r="I147" s="873"/>
      <c r="O147" s="873"/>
      <c r="P147" s="873"/>
      <c r="Q147" s="873"/>
    </row>
    <row r="148" spans="2:17">
      <c r="B148" s="173" t="s">
        <v>409</v>
      </c>
      <c r="C148" s="174" t="s">
        <v>407</v>
      </c>
      <c r="D148" s="748">
        <v>469331.44</v>
      </c>
      <c r="E148" s="748">
        <v>506877.95867999998</v>
      </c>
      <c r="F148" s="749">
        <v>976209.39867999998</v>
      </c>
      <c r="G148" s="873"/>
      <c r="H148" s="873"/>
      <c r="I148" s="873"/>
      <c r="O148" s="873"/>
      <c r="P148" s="873"/>
      <c r="Q148" s="873"/>
    </row>
    <row r="149" spans="2:17">
      <c r="B149" s="173" t="s">
        <v>410</v>
      </c>
      <c r="C149" s="174" t="s">
        <v>407</v>
      </c>
      <c r="D149" s="748">
        <v>595396.701</v>
      </c>
      <c r="E149" s="748">
        <v>464409.42678000004</v>
      </c>
      <c r="F149" s="749">
        <v>1059806.12778</v>
      </c>
      <c r="G149" s="873"/>
      <c r="H149" s="873"/>
      <c r="I149" s="873"/>
      <c r="O149" s="873"/>
      <c r="P149" s="873"/>
      <c r="Q149" s="873"/>
    </row>
    <row r="150" spans="2:17">
      <c r="B150" s="173" t="s">
        <v>290</v>
      </c>
      <c r="C150" s="174" t="s">
        <v>407</v>
      </c>
      <c r="D150" s="748">
        <v>0</v>
      </c>
      <c r="E150" s="748">
        <v>1.2644600000000001</v>
      </c>
      <c r="F150" s="749">
        <v>1.2644600000000001</v>
      </c>
      <c r="G150" s="873"/>
      <c r="H150" s="873"/>
      <c r="I150" s="873"/>
      <c r="O150" s="873"/>
      <c r="P150" s="873"/>
      <c r="Q150" s="873"/>
    </row>
    <row r="151" spans="2:17">
      <c r="B151" s="173" t="s">
        <v>291</v>
      </c>
      <c r="C151" s="174" t="s">
        <v>407</v>
      </c>
      <c r="D151" s="748">
        <v>0</v>
      </c>
      <c r="E151" s="748">
        <v>27.7379</v>
      </c>
      <c r="F151" s="749">
        <v>27.7379</v>
      </c>
      <c r="G151" s="873"/>
      <c r="H151" s="873"/>
      <c r="I151" s="873"/>
      <c r="O151" s="873"/>
      <c r="P151" s="873"/>
      <c r="Q151" s="873"/>
    </row>
    <row r="152" spans="2:17">
      <c r="B152" s="173" t="s">
        <v>63</v>
      </c>
      <c r="C152" s="174" t="s">
        <v>407</v>
      </c>
      <c r="D152" s="748">
        <v>21692.86678</v>
      </c>
      <c r="E152" s="748">
        <v>2899.92038</v>
      </c>
      <c r="F152" s="749">
        <v>24592.78716</v>
      </c>
      <c r="G152" s="873"/>
      <c r="H152" s="873"/>
      <c r="I152" s="873"/>
      <c r="O152" s="873"/>
      <c r="P152" s="873"/>
      <c r="Q152" s="873"/>
    </row>
    <row r="153" spans="2:17">
      <c r="B153" s="173" t="s">
        <v>292</v>
      </c>
      <c r="C153" s="174" t="s">
        <v>407</v>
      </c>
      <c r="D153" s="748">
        <v>0</v>
      </c>
      <c r="E153" s="748">
        <v>25.049659999999999</v>
      </c>
      <c r="F153" s="749">
        <v>25.049659999999999</v>
      </c>
      <c r="G153" s="873"/>
      <c r="H153" s="873"/>
      <c r="I153" s="873"/>
      <c r="O153" s="873"/>
      <c r="P153" s="873"/>
      <c r="Q153" s="873"/>
    </row>
    <row r="154" spans="2:17">
      <c r="B154" s="173" t="s">
        <v>411</v>
      </c>
      <c r="C154" s="174" t="s">
        <v>407</v>
      </c>
      <c r="D154" s="748">
        <v>77900</v>
      </c>
      <c r="E154" s="748">
        <v>24189.496310000002</v>
      </c>
      <c r="F154" s="749">
        <v>102089.49631</v>
      </c>
      <c r="G154" s="873"/>
      <c r="H154" s="873"/>
      <c r="I154" s="873"/>
      <c r="O154" s="873"/>
      <c r="P154" s="873"/>
      <c r="Q154" s="873"/>
    </row>
    <row r="155" spans="2:17">
      <c r="B155" s="173" t="s">
        <v>412</v>
      </c>
      <c r="C155" s="174" t="s">
        <v>407</v>
      </c>
      <c r="D155" s="748">
        <v>185047</v>
      </c>
      <c r="E155" s="748">
        <v>138785.25</v>
      </c>
      <c r="F155" s="749">
        <v>323832.25</v>
      </c>
      <c r="G155" s="873"/>
      <c r="H155" s="873"/>
      <c r="I155" s="873"/>
      <c r="O155" s="873"/>
      <c r="P155" s="873"/>
      <c r="Q155" s="873"/>
    </row>
    <row r="156" spans="2:17">
      <c r="B156" s="173" t="s">
        <v>413</v>
      </c>
      <c r="C156" s="174" t="s">
        <v>407</v>
      </c>
      <c r="D156" s="748">
        <v>36501.497000000003</v>
      </c>
      <c r="E156" s="748">
        <v>2118.7104199999999</v>
      </c>
      <c r="F156" s="749">
        <v>38620.207420000006</v>
      </c>
      <c r="G156" s="873"/>
      <c r="H156" s="873"/>
      <c r="I156" s="873"/>
      <c r="O156" s="873"/>
      <c r="P156" s="873"/>
      <c r="Q156" s="873"/>
    </row>
    <row r="157" spans="2:17">
      <c r="B157" s="173" t="s">
        <v>414</v>
      </c>
      <c r="C157" s="174" t="s">
        <v>407</v>
      </c>
      <c r="D157" s="748">
        <v>135731.00399999999</v>
      </c>
      <c r="E157" s="748">
        <v>22706.807939999999</v>
      </c>
      <c r="F157" s="749">
        <v>158437.81193999999</v>
      </c>
      <c r="G157" s="873"/>
      <c r="H157" s="873"/>
      <c r="I157" s="873"/>
      <c r="O157" s="873"/>
      <c r="P157" s="873"/>
      <c r="Q157" s="873"/>
    </row>
    <row r="158" spans="2:17">
      <c r="B158" s="173" t="s">
        <v>415</v>
      </c>
      <c r="C158" s="174" t="s">
        <v>407</v>
      </c>
      <c r="D158" s="748">
        <v>135422.027</v>
      </c>
      <c r="E158" s="748">
        <v>74482.1149</v>
      </c>
      <c r="F158" s="749">
        <v>209904.14189999999</v>
      </c>
      <c r="G158" s="873"/>
      <c r="H158" s="873"/>
      <c r="I158" s="873"/>
      <c r="O158" s="873"/>
      <c r="P158" s="873"/>
      <c r="Q158" s="873"/>
    </row>
    <row r="159" spans="2:17">
      <c r="B159" s="173" t="s">
        <v>416</v>
      </c>
      <c r="C159" s="174" t="s">
        <v>407</v>
      </c>
      <c r="D159" s="748">
        <v>419282</v>
      </c>
      <c r="E159" s="748">
        <v>638803.82360999985</v>
      </c>
      <c r="F159" s="749">
        <v>1058085.8236099998</v>
      </c>
      <c r="G159" s="873"/>
      <c r="H159" s="873"/>
      <c r="I159" s="873"/>
      <c r="O159" s="873"/>
      <c r="P159" s="873"/>
      <c r="Q159" s="873"/>
    </row>
    <row r="160" spans="2:17">
      <c r="B160" s="173" t="s">
        <v>417</v>
      </c>
      <c r="C160" s="174" t="s">
        <v>407</v>
      </c>
      <c r="D160" s="748">
        <v>110225.83</v>
      </c>
      <c r="E160" s="748">
        <v>145084.74353999997</v>
      </c>
      <c r="F160" s="749">
        <v>255310.57353999995</v>
      </c>
      <c r="G160" s="873"/>
      <c r="H160" s="873"/>
      <c r="I160" s="873"/>
      <c r="O160" s="873"/>
      <c r="P160" s="873"/>
      <c r="Q160" s="873"/>
    </row>
    <row r="161" spans="2:17">
      <c r="B161" s="173" t="s">
        <v>418</v>
      </c>
      <c r="C161" s="174" t="s">
        <v>407</v>
      </c>
      <c r="D161" s="748">
        <v>7144.3085199999996</v>
      </c>
      <c r="E161" s="748">
        <v>991.47096999999997</v>
      </c>
      <c r="F161" s="749">
        <v>8135.7794899999999</v>
      </c>
      <c r="G161" s="873"/>
      <c r="H161" s="873"/>
      <c r="I161" s="873"/>
      <c r="O161" s="873"/>
      <c r="P161" s="873"/>
      <c r="Q161" s="873"/>
    </row>
    <row r="162" spans="2:17">
      <c r="B162" s="173" t="s">
        <v>420</v>
      </c>
      <c r="C162" s="174" t="s">
        <v>407</v>
      </c>
      <c r="D162" s="748">
        <v>297834</v>
      </c>
      <c r="E162" s="748">
        <v>766357.26113</v>
      </c>
      <c r="F162" s="749">
        <v>1064191.26113</v>
      </c>
      <c r="G162" s="873"/>
      <c r="H162" s="873"/>
      <c r="I162" s="873"/>
      <c r="O162" s="873"/>
      <c r="P162" s="873"/>
      <c r="Q162" s="873"/>
    </row>
    <row r="163" spans="2:17">
      <c r="B163" s="173" t="s">
        <v>421</v>
      </c>
      <c r="C163" s="174" t="s">
        <v>407</v>
      </c>
      <c r="D163" s="748">
        <v>64.003119999999996</v>
      </c>
      <c r="E163" s="748">
        <v>65.212420000000009</v>
      </c>
      <c r="F163" s="749">
        <v>129.21554</v>
      </c>
      <c r="G163" s="873"/>
      <c r="H163" s="873"/>
      <c r="I163" s="873"/>
      <c r="O163" s="873"/>
      <c r="P163" s="873"/>
      <c r="Q163" s="873"/>
    </row>
    <row r="164" spans="2:17">
      <c r="B164" s="173" t="s">
        <v>422</v>
      </c>
      <c r="C164" s="174" t="s">
        <v>407</v>
      </c>
      <c r="D164" s="748">
        <v>95753.364610000004</v>
      </c>
      <c r="E164" s="748">
        <v>42131.480349999998</v>
      </c>
      <c r="F164" s="749">
        <v>137884.84496000002</v>
      </c>
      <c r="G164" s="873"/>
      <c r="H164" s="873"/>
      <c r="I164" s="873"/>
      <c r="O164" s="873"/>
      <c r="P164" s="873"/>
      <c r="Q164" s="873"/>
    </row>
    <row r="165" spans="2:17">
      <c r="B165" s="173" t="s">
        <v>250</v>
      </c>
      <c r="C165" s="174" t="s">
        <v>407</v>
      </c>
      <c r="D165" s="748">
        <v>11019</v>
      </c>
      <c r="E165" s="748">
        <v>18036.722249999999</v>
      </c>
      <c r="F165" s="749">
        <v>29055.722249999999</v>
      </c>
      <c r="G165" s="873"/>
      <c r="H165" s="873"/>
      <c r="I165" s="873"/>
      <c r="O165" s="873"/>
      <c r="P165" s="873"/>
      <c r="Q165" s="873"/>
    </row>
    <row r="166" spans="2:17">
      <c r="B166" s="173" t="s">
        <v>251</v>
      </c>
      <c r="C166" s="174" t="s">
        <v>407</v>
      </c>
      <c r="D166" s="748">
        <v>226.792</v>
      </c>
      <c r="E166" s="748">
        <v>42.171479999999995</v>
      </c>
      <c r="F166" s="749">
        <v>268.96348</v>
      </c>
      <c r="G166" s="873"/>
      <c r="H166" s="873"/>
      <c r="I166" s="873"/>
      <c r="O166" s="873"/>
      <c r="P166" s="873"/>
      <c r="Q166" s="873"/>
    </row>
    <row r="167" spans="2:17">
      <c r="B167" s="173" t="s">
        <v>252</v>
      </c>
      <c r="C167" s="174" t="s">
        <v>407</v>
      </c>
      <c r="D167" s="748">
        <v>137125.01</v>
      </c>
      <c r="E167" s="748">
        <v>120844.99292000003</v>
      </c>
      <c r="F167" s="749">
        <v>257970.00292000006</v>
      </c>
      <c r="G167" s="873"/>
      <c r="H167" s="873"/>
      <c r="I167" s="873"/>
      <c r="O167" s="873"/>
      <c r="P167" s="873"/>
      <c r="Q167" s="873"/>
    </row>
    <row r="168" spans="2:17">
      <c r="B168" s="173" t="s">
        <v>253</v>
      </c>
      <c r="C168" s="174" t="s">
        <v>407</v>
      </c>
      <c r="D168" s="748">
        <v>63</v>
      </c>
      <c r="E168" s="748">
        <v>0</v>
      </c>
      <c r="F168" s="749">
        <v>63</v>
      </c>
      <c r="G168" s="873"/>
      <c r="H168" s="873"/>
      <c r="I168" s="873"/>
      <c r="O168" s="873"/>
      <c r="P168" s="873"/>
      <c r="Q168" s="873"/>
    </row>
    <row r="169" spans="2:17">
      <c r="B169" s="173" t="s">
        <v>254</v>
      </c>
      <c r="C169" s="174" t="s">
        <v>407</v>
      </c>
      <c r="D169" s="748">
        <v>121977</v>
      </c>
      <c r="E169" s="748">
        <v>168785.67374999999</v>
      </c>
      <c r="F169" s="749">
        <v>290762.67374999996</v>
      </c>
      <c r="G169" s="873"/>
      <c r="H169" s="873"/>
      <c r="I169" s="873"/>
      <c r="O169" s="873"/>
      <c r="P169" s="873"/>
      <c r="Q169" s="873"/>
    </row>
    <row r="170" spans="2:17">
      <c r="B170" s="173" t="s">
        <v>255</v>
      </c>
      <c r="C170" s="174" t="s">
        <v>407</v>
      </c>
      <c r="D170" s="748">
        <v>112712.001</v>
      </c>
      <c r="E170" s="748">
        <v>119609.92989000001</v>
      </c>
      <c r="F170" s="749">
        <v>232321.93089000002</v>
      </c>
      <c r="G170" s="873"/>
      <c r="H170" s="873"/>
      <c r="I170" s="873"/>
      <c r="O170" s="873"/>
      <c r="P170" s="873"/>
      <c r="Q170" s="873"/>
    </row>
    <row r="171" spans="2:17">
      <c r="B171" s="173" t="s">
        <v>256</v>
      </c>
      <c r="C171" s="174" t="s">
        <v>407</v>
      </c>
      <c r="D171" s="748">
        <v>7.0000000000000001E-3</v>
      </c>
      <c r="E171" s="748">
        <v>242.21740999999997</v>
      </c>
      <c r="F171" s="749">
        <v>242.22440999999998</v>
      </c>
      <c r="G171" s="873"/>
      <c r="H171" s="873"/>
      <c r="I171" s="873"/>
      <c r="O171" s="873"/>
      <c r="P171" s="873"/>
      <c r="Q171" s="873"/>
    </row>
    <row r="172" spans="2:17">
      <c r="B172" s="173" t="s">
        <v>257</v>
      </c>
      <c r="C172" s="174" t="s">
        <v>407</v>
      </c>
      <c r="D172" s="748">
        <v>0</v>
      </c>
      <c r="E172" s="748">
        <v>501.22017</v>
      </c>
      <c r="F172" s="749">
        <v>501.22017</v>
      </c>
      <c r="G172" s="873"/>
      <c r="H172" s="873"/>
      <c r="I172" s="873"/>
      <c r="O172" s="873"/>
      <c r="P172" s="873"/>
      <c r="Q172" s="873"/>
    </row>
    <row r="173" spans="2:17">
      <c r="B173" s="173" t="s">
        <v>217</v>
      </c>
      <c r="C173" s="174" t="s">
        <v>407</v>
      </c>
      <c r="D173" s="748">
        <v>0</v>
      </c>
      <c r="E173" s="748">
        <v>15.681520000000001</v>
      </c>
      <c r="F173" s="749">
        <v>15.681520000000001</v>
      </c>
      <c r="G173" s="873"/>
      <c r="H173" s="873"/>
      <c r="I173" s="873"/>
      <c r="O173" s="873"/>
      <c r="P173" s="873"/>
      <c r="Q173" s="873"/>
    </row>
    <row r="174" spans="2:17">
      <c r="B174" s="173" t="s">
        <v>423</v>
      </c>
      <c r="C174" s="174" t="s">
        <v>407</v>
      </c>
      <c r="D174" s="748">
        <v>65786</v>
      </c>
      <c r="E174" s="748">
        <v>106573.31675999997</v>
      </c>
      <c r="F174" s="749">
        <v>172359.31675999996</v>
      </c>
      <c r="G174" s="873"/>
      <c r="H174" s="873"/>
      <c r="I174" s="873"/>
      <c r="O174" s="873"/>
      <c r="P174" s="873"/>
      <c r="Q174" s="873"/>
    </row>
    <row r="175" spans="2:17">
      <c r="B175" s="173" t="s">
        <v>424</v>
      </c>
      <c r="C175" s="174" t="s">
        <v>407</v>
      </c>
      <c r="D175" s="748">
        <v>63195.999000000003</v>
      </c>
      <c r="E175" s="748">
        <v>61102.631479999989</v>
      </c>
      <c r="F175" s="749">
        <v>124298.63047999999</v>
      </c>
      <c r="G175" s="873"/>
      <c r="H175" s="873"/>
      <c r="I175" s="873"/>
      <c r="O175" s="873"/>
      <c r="P175" s="873"/>
      <c r="Q175" s="873"/>
    </row>
    <row r="176" spans="2:17">
      <c r="B176" s="173" t="s">
        <v>293</v>
      </c>
      <c r="C176" s="174" t="s">
        <v>407</v>
      </c>
      <c r="D176" s="748">
        <v>0</v>
      </c>
      <c r="E176" s="748">
        <v>14.02309</v>
      </c>
      <c r="F176" s="749">
        <v>14.02309</v>
      </c>
      <c r="G176" s="873"/>
      <c r="H176" s="873"/>
      <c r="I176" s="873"/>
      <c r="O176" s="873"/>
      <c r="P176" s="873"/>
      <c r="Q176" s="873"/>
    </row>
    <row r="177" spans="2:17">
      <c r="B177" s="173" t="s">
        <v>425</v>
      </c>
      <c r="C177" s="174" t="s">
        <v>407</v>
      </c>
      <c r="D177" s="748">
        <v>79791.001000000004</v>
      </c>
      <c r="E177" s="748">
        <v>126568.47537000003</v>
      </c>
      <c r="F177" s="749">
        <v>206359.47637000005</v>
      </c>
      <c r="G177" s="873"/>
      <c r="H177" s="873"/>
      <c r="I177" s="873"/>
      <c r="O177" s="873"/>
      <c r="P177" s="873"/>
      <c r="Q177" s="873"/>
    </row>
    <row r="178" spans="2:17">
      <c r="B178" s="173" t="s">
        <v>294</v>
      </c>
      <c r="C178" s="174" t="s">
        <v>407</v>
      </c>
      <c r="D178" s="748">
        <v>0</v>
      </c>
      <c r="E178" s="748">
        <v>41.03004</v>
      </c>
      <c r="F178" s="749">
        <v>41.03004</v>
      </c>
      <c r="G178" s="873"/>
      <c r="H178" s="873"/>
      <c r="I178" s="873"/>
      <c r="O178" s="873"/>
      <c r="P178" s="873"/>
      <c r="Q178" s="873"/>
    </row>
    <row r="179" spans="2:17">
      <c r="B179" s="173" t="s">
        <v>295</v>
      </c>
      <c r="C179" s="174" t="s">
        <v>407</v>
      </c>
      <c r="D179" s="748">
        <v>0</v>
      </c>
      <c r="E179" s="748">
        <v>1.87</v>
      </c>
      <c r="F179" s="749">
        <v>1.87</v>
      </c>
      <c r="G179" s="873"/>
      <c r="H179" s="873"/>
      <c r="I179" s="873"/>
      <c r="O179" s="873"/>
      <c r="P179" s="873"/>
      <c r="Q179" s="873"/>
    </row>
    <row r="180" spans="2:17" ht="13.5" thickBot="1">
      <c r="B180" s="176"/>
      <c r="C180" s="754"/>
      <c r="D180" s="748"/>
      <c r="E180" s="755"/>
      <c r="F180" s="755"/>
      <c r="G180" s="873"/>
      <c r="H180" s="873"/>
      <c r="I180" s="873"/>
      <c r="O180" s="873"/>
      <c r="P180" s="873"/>
      <c r="Q180" s="873"/>
    </row>
    <row r="181" spans="2:17" ht="17.25" thickTop="1" thickBot="1">
      <c r="B181" s="1179" t="s">
        <v>526</v>
      </c>
      <c r="C181" s="1180"/>
      <c r="D181" s="756">
        <f>+D61+D17+D34</f>
        <v>6174796.0423964057</v>
      </c>
      <c r="E181" s="757">
        <f>+E61+E17+E34</f>
        <v>5321237.0200212589</v>
      </c>
      <c r="F181" s="758">
        <f>+F61+F17+F34</f>
        <v>11496033.062417664</v>
      </c>
      <c r="G181" s="873"/>
      <c r="H181" s="873"/>
      <c r="I181" s="873"/>
      <c r="O181" s="873"/>
      <c r="P181" s="873"/>
      <c r="Q181" s="873"/>
    </row>
    <row r="182" spans="2:17" ht="13.5" thickTop="1">
      <c r="B182" s="759"/>
      <c r="C182" s="759"/>
      <c r="D182" s="760"/>
      <c r="E182" s="760"/>
      <c r="F182" s="760"/>
      <c r="G182" s="873"/>
      <c r="H182" s="873"/>
      <c r="I182" s="873"/>
    </row>
    <row r="183" spans="2:17">
      <c r="B183" s="858" t="s">
        <v>627</v>
      </c>
      <c r="C183" s="759"/>
      <c r="D183" s="760"/>
      <c r="E183" s="760"/>
      <c r="F183" s="760"/>
    </row>
    <row r="184" spans="2:17">
      <c r="B184" s="195"/>
      <c r="C184" s="195"/>
      <c r="D184" s="196"/>
      <c r="E184" s="196"/>
      <c r="F184" s="196"/>
    </row>
    <row r="185" spans="2:17">
      <c r="B185"/>
      <c r="C185"/>
    </row>
  </sheetData>
  <customSheetViews>
    <customSheetView guid="{AE035438-BA58-480D-90AC-43CF75BC256A}" scale="75" showPageBreaks="1" printArea="1" hiddenRows="1" showRuler="0">
      <selection activeCell="B19" sqref="B19"/>
      <rowBreaks count="1" manualBreakCount="1">
        <brk id="106" min="1" max="6" man="1"/>
      </rowBreaks>
      <pageMargins left="0.35433070866141736" right="0.35433070866141736" top="0.45" bottom="0.7" header="0" footer="0"/>
      <printOptions horizontalCentered="1"/>
      <pageSetup paperSize="9" scale="56" fitToWidth="2" fitToHeight="2" orientation="portrait" r:id="rId1"/>
      <headerFooter alignWithMargins="0"/>
    </customSheetView>
  </customSheetViews>
  <mergeCells count="15">
    <mergeCell ref="B181:C181"/>
    <mergeCell ref="B90:F90"/>
    <mergeCell ref="B8:F8"/>
    <mergeCell ref="B89:F89"/>
    <mergeCell ref="B93:B97"/>
    <mergeCell ref="C93:C97"/>
    <mergeCell ref="D93:D97"/>
    <mergeCell ref="E93:E97"/>
    <mergeCell ref="F93:F97"/>
    <mergeCell ref="B7:F7"/>
    <mergeCell ref="B11:B15"/>
    <mergeCell ref="C11:C15"/>
    <mergeCell ref="D11:D15"/>
    <mergeCell ref="E11:E15"/>
    <mergeCell ref="F11:F15"/>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65" orientation="portrait" r:id="rId2"/>
  <headerFooter differentFirst="1" scaleWithDoc="0">
    <oddFooter>&amp;R&amp;A</oddFooter>
  </headerFooter>
  <rowBreaks count="1" manualBreakCount="1">
    <brk id="85" min="1"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pageSetUpPr fitToPage="1"/>
  </sheetPr>
  <dimension ref="A1:P77"/>
  <sheetViews>
    <sheetView showRuler="0" view="pageBreakPreview" zoomScale="70" zoomScaleNormal="75" zoomScaleSheetLayoutView="70" workbookViewId="0"/>
  </sheetViews>
  <sheetFormatPr baseColWidth="10" defaultColWidth="11.42578125" defaultRowHeight="12.75"/>
  <cols>
    <col min="1" max="1" width="7.140625" customWidth="1"/>
    <col min="2" max="2" width="71.85546875" customWidth="1"/>
    <col min="3" max="4" width="17.7109375" bestFit="1" customWidth="1"/>
    <col min="5" max="5" width="17.85546875" bestFit="1" customWidth="1"/>
    <col min="6" max="7" width="18.28515625" bestFit="1" customWidth="1"/>
    <col min="8" max="8" width="15.140625" style="447" bestFit="1" customWidth="1"/>
    <col min="9" max="9" width="17.7109375" bestFit="1" customWidth="1"/>
    <col min="10" max="10" width="20.5703125" bestFit="1" customWidth="1"/>
    <col min="11" max="11" width="17.5703125" customWidth="1"/>
    <col min="12" max="12" width="17.7109375" customWidth="1"/>
    <col min="13" max="13" width="16.42578125" bestFit="1" customWidth="1"/>
  </cols>
  <sheetData>
    <row r="1" spans="1:13">
      <c r="A1" s="204" t="s">
        <v>419</v>
      </c>
    </row>
    <row r="2" spans="1:13">
      <c r="A2" s="204"/>
    </row>
    <row r="3" spans="1:13" ht="14.25">
      <c r="A3" s="204"/>
      <c r="B3" s="32" t="s">
        <v>569</v>
      </c>
      <c r="C3" s="26"/>
      <c r="D3" s="52"/>
      <c r="E3" s="52"/>
      <c r="F3" s="52"/>
      <c r="G3" s="52"/>
    </row>
    <row r="4" spans="1:13" ht="14.25">
      <c r="B4" s="31" t="s">
        <v>570</v>
      </c>
      <c r="C4" s="26"/>
      <c r="D4" s="52"/>
      <c r="E4" s="52"/>
      <c r="F4" s="52"/>
      <c r="G4" s="52"/>
    </row>
    <row r="5" spans="1:13">
      <c r="B5" s="51"/>
      <c r="C5" s="26"/>
      <c r="D5" s="52"/>
      <c r="E5" s="52"/>
      <c r="F5" s="52"/>
      <c r="G5" s="52"/>
    </row>
    <row r="6" spans="1:13">
      <c r="B6" s="51"/>
      <c r="C6" s="26"/>
      <c r="D6" s="52"/>
      <c r="E6" s="52"/>
      <c r="F6" s="52"/>
      <c r="G6" s="52"/>
    </row>
    <row r="7" spans="1:13">
      <c r="B7" s="51"/>
      <c r="C7" s="26"/>
      <c r="D7" s="52"/>
      <c r="E7" s="52"/>
      <c r="F7" s="52"/>
      <c r="G7" s="52"/>
    </row>
    <row r="8" spans="1:13" ht="14.25">
      <c r="B8" s="641"/>
      <c r="C8" s="26"/>
      <c r="D8" s="52"/>
      <c r="E8" s="52"/>
      <c r="F8" s="52"/>
      <c r="G8" s="52"/>
    </row>
    <row r="9" spans="1:13" ht="16.5">
      <c r="B9" s="1103" t="s">
        <v>727</v>
      </c>
      <c r="C9" s="1103"/>
      <c r="D9" s="1103"/>
      <c r="E9" s="1103"/>
      <c r="F9" s="1103"/>
      <c r="G9" s="1103"/>
    </row>
    <row r="10" spans="1:13" ht="14.25">
      <c r="B10" s="1109" t="s">
        <v>427</v>
      </c>
      <c r="C10" s="1109"/>
      <c r="D10" s="1109"/>
      <c r="E10" s="1109"/>
      <c r="F10" s="1109"/>
      <c r="G10" s="1109"/>
    </row>
    <row r="11" spans="1:13">
      <c r="B11" s="642"/>
      <c r="C11" s="26"/>
      <c r="D11" s="984"/>
      <c r="E11" s="52"/>
      <c r="F11" s="52"/>
      <c r="G11" s="52"/>
    </row>
    <row r="12" spans="1:13">
      <c r="B12" s="38"/>
      <c r="C12" s="283"/>
      <c r="D12" s="283"/>
      <c r="E12" s="52"/>
      <c r="F12" s="52"/>
      <c r="G12" s="52"/>
    </row>
    <row r="13" spans="1:13" ht="13.5" thickBot="1">
      <c r="B13" s="38" t="s">
        <v>428</v>
      </c>
      <c r="C13" s="52"/>
      <c r="D13" s="52"/>
      <c r="E13" s="52"/>
      <c r="F13" s="52"/>
      <c r="G13" s="52"/>
    </row>
    <row r="14" spans="1:13" ht="24" customHeight="1" thickTop="1" thickBot="1">
      <c r="B14" s="1182" t="s">
        <v>429</v>
      </c>
      <c r="C14" s="1184">
        <v>2014</v>
      </c>
      <c r="D14" s="1185"/>
      <c r="E14" s="1185"/>
      <c r="F14" s="1184">
        <v>2015</v>
      </c>
      <c r="G14" s="1186"/>
    </row>
    <row r="15" spans="1:13" ht="33" customHeight="1" thickTop="1" thickBot="1">
      <c r="B15" s="1183"/>
      <c r="C15" s="507" t="s">
        <v>728</v>
      </c>
      <c r="D15" s="507" t="s">
        <v>749</v>
      </c>
      <c r="E15" s="507" t="s">
        <v>786</v>
      </c>
      <c r="F15" s="507" t="s">
        <v>792</v>
      </c>
      <c r="G15" s="507" t="s">
        <v>808</v>
      </c>
    </row>
    <row r="16" spans="1:13" ht="34.5" customHeight="1" thickTop="1">
      <c r="B16" s="60"/>
      <c r="C16" s="267"/>
      <c r="D16" s="267"/>
      <c r="E16" s="90"/>
      <c r="F16" s="90"/>
      <c r="G16" s="90"/>
      <c r="I16" s="447"/>
      <c r="J16" s="447"/>
      <c r="K16" s="447"/>
      <c r="L16" s="447"/>
      <c r="M16" s="447"/>
    </row>
    <row r="17" spans="2:16" ht="31.5">
      <c r="B17" s="459" t="s">
        <v>729</v>
      </c>
      <c r="C17" s="530">
        <f t="shared" ref="C17:F17" si="0">+C20+C54+C60</f>
        <v>198862981.28853688</v>
      </c>
      <c r="D17" s="530">
        <f t="shared" si="0"/>
        <v>200372917.08504784</v>
      </c>
      <c r="E17" s="530">
        <f t="shared" si="0"/>
        <v>221747982.48516497</v>
      </c>
      <c r="F17" s="530">
        <f t="shared" si="0"/>
        <v>220001944.71723926</v>
      </c>
      <c r="G17" s="530">
        <f>+G20+G54+G60</f>
        <v>226328289.36907709</v>
      </c>
      <c r="I17" s="447"/>
      <c r="J17" s="447"/>
      <c r="K17" s="447"/>
      <c r="L17" s="447"/>
      <c r="M17" s="447"/>
      <c r="N17" s="539"/>
      <c r="O17" s="539"/>
      <c r="P17" s="539"/>
    </row>
    <row r="18" spans="2:16" ht="13.5" thickBot="1">
      <c r="B18" s="81"/>
      <c r="C18" s="129"/>
      <c r="D18" s="81"/>
      <c r="E18" s="81"/>
      <c r="F18" s="81"/>
      <c r="G18" s="81"/>
      <c r="I18" s="447"/>
      <c r="J18" s="447"/>
      <c r="K18" s="447"/>
      <c r="L18" s="447"/>
      <c r="M18" s="447"/>
      <c r="N18" s="539"/>
      <c r="O18" s="539"/>
      <c r="P18" s="539"/>
    </row>
    <row r="19" spans="2:16" ht="13.5" thickTop="1">
      <c r="B19" s="65"/>
      <c r="C19" s="116"/>
      <c r="D19" s="116"/>
      <c r="E19" s="116"/>
      <c r="F19" s="116"/>
      <c r="G19" s="116"/>
      <c r="I19" s="447"/>
      <c r="J19" s="447"/>
      <c r="K19" s="447"/>
      <c r="L19" s="447"/>
      <c r="M19" s="447"/>
      <c r="N19" s="539"/>
      <c r="O19" s="539"/>
      <c r="P19" s="539"/>
    </row>
    <row r="20" spans="2:16" ht="15.75">
      <c r="B20" s="268" t="s">
        <v>430</v>
      </c>
      <c r="C20" s="269">
        <f t="shared" ref="C20:F20" si="1">+C22+C28</f>
        <v>181240208.18445978</v>
      </c>
      <c r="D20" s="269">
        <f t="shared" si="1"/>
        <v>180885642.956121</v>
      </c>
      <c r="E20" s="269">
        <f t="shared" si="1"/>
        <v>199538852.80669841</v>
      </c>
      <c r="F20" s="269">
        <f t="shared" si="1"/>
        <v>197908127.90169233</v>
      </c>
      <c r="G20" s="269">
        <f>+G22+G28</f>
        <v>203835703.72165859</v>
      </c>
      <c r="I20" s="539"/>
      <c r="J20" s="447"/>
      <c r="K20" s="539"/>
      <c r="L20" s="539"/>
      <c r="N20" s="539"/>
      <c r="O20" s="539"/>
      <c r="P20" s="539"/>
    </row>
    <row r="21" spans="2:16">
      <c r="B21" s="65"/>
      <c r="C21" s="36"/>
      <c r="D21" s="36"/>
      <c r="E21" s="36"/>
      <c r="F21" s="36"/>
      <c r="G21" s="36"/>
      <c r="I21" s="539"/>
      <c r="J21" s="447"/>
      <c r="K21" s="539"/>
      <c r="L21" s="539"/>
      <c r="N21" s="539"/>
      <c r="O21" s="539"/>
      <c r="P21" s="539"/>
    </row>
    <row r="22" spans="2:16" ht="14.25">
      <c r="B22" s="68" t="s">
        <v>571</v>
      </c>
      <c r="C22" s="100">
        <f t="shared" ref="C22:F22" si="2">SUM(C25:C26)</f>
        <v>131318997.42983033</v>
      </c>
      <c r="D22" s="100">
        <f t="shared" si="2"/>
        <v>130914618.22054361</v>
      </c>
      <c r="E22" s="100">
        <f t="shared" si="2"/>
        <v>146042929.98580474</v>
      </c>
      <c r="F22" s="100">
        <f t="shared" si="2"/>
        <v>144280832.39896902</v>
      </c>
      <c r="G22" s="100">
        <f>SUM(G25:G26)</f>
        <v>150570370.0623104</v>
      </c>
      <c r="I22" s="539"/>
      <c r="J22" s="447"/>
      <c r="K22" s="539"/>
      <c r="L22" s="539"/>
      <c r="N22" s="539"/>
      <c r="O22" s="539"/>
      <c r="P22" s="539"/>
    </row>
    <row r="23" spans="2:16" ht="14.25">
      <c r="B23" s="68"/>
      <c r="C23" s="100"/>
      <c r="D23" s="100"/>
      <c r="E23" s="100"/>
      <c r="F23" s="100"/>
      <c r="G23" s="100"/>
      <c r="I23" s="539"/>
      <c r="J23" s="447"/>
      <c r="K23" s="539"/>
      <c r="L23" s="539"/>
      <c r="N23" s="539"/>
      <c r="O23" s="539"/>
      <c r="P23" s="539"/>
    </row>
    <row r="24" spans="2:16" ht="14.25">
      <c r="B24" s="69" t="s">
        <v>103</v>
      </c>
      <c r="C24" s="100"/>
      <c r="D24" s="100"/>
      <c r="E24" s="100"/>
      <c r="F24" s="100"/>
      <c r="G24" s="100"/>
      <c r="I24" s="539"/>
      <c r="J24" s="447"/>
      <c r="K24" s="539"/>
      <c r="L24" s="539"/>
      <c r="N24" s="539"/>
      <c r="O24" s="539"/>
      <c r="P24" s="539"/>
    </row>
    <row r="25" spans="2:16">
      <c r="B25" s="65" t="s">
        <v>517</v>
      </c>
      <c r="C25" s="98">
        <v>29097740.784918889</v>
      </c>
      <c r="D25" s="98">
        <v>29566511.786718901</v>
      </c>
      <c r="E25" s="98">
        <v>34331698.790852964</v>
      </c>
      <c r="F25" s="98">
        <v>34230192.296397679</v>
      </c>
      <c r="G25" s="98">
        <v>36662364.070459887</v>
      </c>
      <c r="I25" s="539"/>
      <c r="J25" s="447"/>
      <c r="K25" s="539"/>
      <c r="L25" s="539"/>
      <c r="N25" s="539"/>
      <c r="O25" s="539"/>
      <c r="P25" s="539"/>
    </row>
    <row r="26" spans="2:16">
      <c r="B26" s="4" t="s">
        <v>188</v>
      </c>
      <c r="C26" s="98">
        <v>102221256.64491144</v>
      </c>
      <c r="D26" s="98">
        <v>101348106.4338247</v>
      </c>
      <c r="E26" s="98">
        <v>111711231.19495179</v>
      </c>
      <c r="F26" s="98">
        <v>110050640.10257135</v>
      </c>
      <c r="G26" s="98">
        <v>113908005.99185053</v>
      </c>
      <c r="I26" s="539"/>
      <c r="J26" s="447"/>
      <c r="K26" s="539"/>
      <c r="L26" s="539"/>
      <c r="N26" s="539"/>
      <c r="O26" s="539"/>
      <c r="P26" s="539"/>
    </row>
    <row r="27" spans="2:16">
      <c r="B27" s="65"/>
      <c r="C27" s="98"/>
      <c r="D27" s="98"/>
      <c r="E27" s="98"/>
      <c r="F27" s="98"/>
      <c r="G27" s="98"/>
      <c r="I27" s="539"/>
      <c r="J27" s="447"/>
      <c r="K27" s="539"/>
      <c r="L27" s="539"/>
      <c r="N27" s="539"/>
      <c r="O27" s="539"/>
      <c r="P27" s="539"/>
    </row>
    <row r="28" spans="2:16" ht="14.25">
      <c r="B28" s="68" t="s">
        <v>101</v>
      </c>
      <c r="C28" s="100">
        <f t="shared" ref="C28:F28" si="3">+C30+C32+C40+C42+C46+C48+C52+C50+C44</f>
        <v>49921210.754629441</v>
      </c>
      <c r="D28" s="100">
        <f t="shared" si="3"/>
        <v>49971024.73557739</v>
      </c>
      <c r="E28" s="100">
        <f t="shared" si="3"/>
        <v>53495922.820893683</v>
      </c>
      <c r="F28" s="100">
        <f t="shared" si="3"/>
        <v>53627295.502723306</v>
      </c>
      <c r="G28" s="100">
        <f>+G30+G32+G40+G42+G46+G48+G52+G50+G44</f>
        <v>53265333.659348197</v>
      </c>
      <c r="I28" s="539"/>
      <c r="J28" s="447"/>
      <c r="K28" s="539"/>
      <c r="L28" s="539"/>
      <c r="N28" s="539"/>
      <c r="O28" s="539"/>
      <c r="P28" s="539"/>
    </row>
    <row r="29" spans="2:16">
      <c r="B29" s="270"/>
      <c r="C29" s="181"/>
      <c r="D29" s="181"/>
      <c r="E29" s="181"/>
      <c r="F29" s="181"/>
      <c r="G29" s="181"/>
      <c r="I29" s="539"/>
      <c r="J29" s="447"/>
      <c r="K29" s="539"/>
      <c r="L29" s="539"/>
      <c r="N29" s="539"/>
      <c r="O29" s="539"/>
      <c r="P29" s="539"/>
    </row>
    <row r="30" spans="2:16">
      <c r="B30" s="69" t="s">
        <v>501</v>
      </c>
      <c r="C30" s="181">
        <v>2797960.6737999283</v>
      </c>
      <c r="D30" s="181">
        <v>2799336.5419706772</v>
      </c>
      <c r="E30" s="181">
        <v>2877086.3700068085</v>
      </c>
      <c r="F30" s="181">
        <v>2876836.6984834019</v>
      </c>
      <c r="G30" s="181">
        <v>2756511.0377316</v>
      </c>
      <c r="I30" s="539"/>
      <c r="J30" s="447"/>
      <c r="K30" s="539"/>
      <c r="L30" s="539"/>
      <c r="N30" s="539"/>
      <c r="O30" s="539"/>
      <c r="P30" s="539"/>
    </row>
    <row r="31" spans="2:16">
      <c r="B31" s="69"/>
      <c r="C31" s="181"/>
      <c r="D31" s="181"/>
      <c r="E31" s="181"/>
      <c r="F31" s="181"/>
      <c r="G31" s="181"/>
      <c r="I31" s="539"/>
      <c r="J31" s="447"/>
      <c r="K31" s="539"/>
      <c r="L31" s="539"/>
      <c r="N31" s="539"/>
      <c r="O31" s="539"/>
      <c r="P31" s="539"/>
    </row>
    <row r="32" spans="2:16">
      <c r="B32" s="69" t="s">
        <v>514</v>
      </c>
      <c r="C32" s="181">
        <f t="shared" ref="C32:F32" si="4">SUM(C33:C38)</f>
        <v>19061947.377992202</v>
      </c>
      <c r="D32" s="181">
        <f t="shared" si="4"/>
        <v>19185122.874607753</v>
      </c>
      <c r="E32" s="181">
        <f t="shared" si="4"/>
        <v>19857351.2588569</v>
      </c>
      <c r="F32" s="181">
        <f t="shared" si="4"/>
        <v>19646077.097027887</v>
      </c>
      <c r="G32" s="181">
        <f>SUM(G33:G38)</f>
        <v>19651530.662537858</v>
      </c>
      <c r="I32" s="539"/>
      <c r="J32" s="447"/>
      <c r="K32" s="539"/>
      <c r="L32" s="539"/>
      <c r="N32" s="539"/>
      <c r="O32" s="539"/>
      <c r="P32" s="539"/>
    </row>
    <row r="33" spans="2:16">
      <c r="B33" s="65" t="s">
        <v>510</v>
      </c>
      <c r="C33" s="98">
        <v>5900386.4362366125</v>
      </c>
      <c r="D33" s="98">
        <v>5905448.8435852807</v>
      </c>
      <c r="E33" s="98">
        <v>6007203.8948047236</v>
      </c>
      <c r="F33" s="98">
        <v>5914432.3910793727</v>
      </c>
      <c r="G33" s="98">
        <v>5858262.9956438402</v>
      </c>
      <c r="I33" s="539"/>
      <c r="J33" s="447"/>
      <c r="K33" s="539"/>
      <c r="L33" s="539"/>
      <c r="N33" s="539"/>
      <c r="O33" s="539"/>
      <c r="P33" s="539"/>
    </row>
    <row r="34" spans="2:16">
      <c r="B34" s="65" t="s">
        <v>509</v>
      </c>
      <c r="C34" s="98">
        <v>10807377.179272804</v>
      </c>
      <c r="D34" s="98">
        <v>10879405.856020395</v>
      </c>
      <c r="E34" s="98">
        <v>11341350.168057693</v>
      </c>
      <c r="F34" s="98">
        <v>11182439.688712262</v>
      </c>
      <c r="G34" s="98">
        <v>11174586.478552099</v>
      </c>
      <c r="I34" s="539"/>
      <c r="J34" s="447"/>
      <c r="K34" s="539"/>
      <c r="L34" s="539"/>
      <c r="N34" s="539"/>
      <c r="O34" s="539"/>
      <c r="P34" s="539"/>
    </row>
    <row r="35" spans="2:16">
      <c r="B35" s="65" t="s">
        <v>511</v>
      </c>
      <c r="C35" s="98">
        <v>55056.100858000005</v>
      </c>
      <c r="D35" s="98">
        <v>52296.314668000006</v>
      </c>
      <c r="E35" s="98">
        <v>53034.448598000003</v>
      </c>
      <c r="F35" s="98">
        <v>48616.319997999999</v>
      </c>
      <c r="G35" s="98">
        <v>55051.080878000001</v>
      </c>
      <c r="I35" s="539"/>
      <c r="J35" s="447"/>
      <c r="K35" s="539"/>
      <c r="L35" s="539"/>
      <c r="N35" s="539"/>
      <c r="O35" s="539"/>
      <c r="P35" s="539"/>
    </row>
    <row r="36" spans="2:16">
      <c r="B36" s="65" t="s">
        <v>512</v>
      </c>
      <c r="C36" s="98">
        <v>30560.98410478434</v>
      </c>
      <c r="D36" s="98">
        <v>29997.354644078827</v>
      </c>
      <c r="E36" s="98">
        <v>31716.466696482094</v>
      </c>
      <c r="F36" s="98">
        <v>34728.258778252377</v>
      </c>
      <c r="G36" s="98">
        <v>36235.0556239199</v>
      </c>
      <c r="I36" s="539"/>
      <c r="J36" s="447"/>
      <c r="K36" s="539"/>
      <c r="L36" s="539"/>
      <c r="N36" s="539"/>
      <c r="O36" s="539"/>
      <c r="P36" s="539"/>
    </row>
    <row r="37" spans="2:16">
      <c r="B37" s="65" t="s">
        <v>527</v>
      </c>
      <c r="C37" s="98">
        <v>2261459.4563800003</v>
      </c>
      <c r="D37" s="98">
        <v>2310867.28455</v>
      </c>
      <c r="E37" s="98">
        <v>2419228.4889000002</v>
      </c>
      <c r="F37" s="98">
        <v>2461042.6466599996</v>
      </c>
      <c r="G37" s="98">
        <v>2524944.8224400003</v>
      </c>
      <c r="I37" s="539"/>
      <c r="J37" s="447"/>
      <c r="K37" s="539"/>
      <c r="L37" s="539"/>
      <c r="N37" s="539"/>
      <c r="O37" s="539"/>
      <c r="P37" s="539"/>
    </row>
    <row r="38" spans="2:16">
      <c r="B38" s="65" t="s">
        <v>324</v>
      </c>
      <c r="C38" s="98">
        <v>7107.2211400000006</v>
      </c>
      <c r="D38" s="98">
        <v>7107.2211400000006</v>
      </c>
      <c r="E38" s="98">
        <v>4817.7918</v>
      </c>
      <c r="F38" s="98">
        <v>4817.7918</v>
      </c>
      <c r="G38" s="98">
        <v>2450.2293999999997</v>
      </c>
      <c r="I38" s="539"/>
      <c r="J38" s="447"/>
      <c r="K38" s="539"/>
      <c r="L38" s="539"/>
      <c r="N38" s="539"/>
      <c r="O38" s="539"/>
      <c r="P38" s="539"/>
    </row>
    <row r="39" spans="2:16">
      <c r="B39" s="65"/>
      <c r="C39" s="98"/>
      <c r="D39" s="98"/>
      <c r="E39" s="98"/>
      <c r="F39" s="98"/>
      <c r="G39" s="98"/>
      <c r="I39" s="539"/>
      <c r="J39" s="447"/>
      <c r="K39" s="539"/>
      <c r="L39" s="539"/>
      <c r="N39" s="539"/>
      <c r="O39" s="539"/>
      <c r="P39" s="539"/>
    </row>
    <row r="40" spans="2:16">
      <c r="B40" s="69" t="s">
        <v>513</v>
      </c>
      <c r="C40" s="181">
        <v>10375898.703665582</v>
      </c>
      <c r="D40" s="181">
        <v>9156434.3577802014</v>
      </c>
      <c r="E40" s="181">
        <v>9025579.5683253203</v>
      </c>
      <c r="F40" s="181">
        <v>8869841.3312893603</v>
      </c>
      <c r="G40" s="181">
        <v>8736378.6768913884</v>
      </c>
      <c r="I40" s="539"/>
      <c r="J40" s="447"/>
      <c r="K40" s="539"/>
      <c r="L40" s="539"/>
      <c r="N40" s="539"/>
      <c r="O40" s="539"/>
      <c r="P40" s="539"/>
    </row>
    <row r="41" spans="2:16">
      <c r="B41" s="65"/>
      <c r="C41" s="98"/>
      <c r="D41" s="98"/>
      <c r="E41" s="98"/>
      <c r="F41" s="98"/>
      <c r="G41" s="98"/>
      <c r="I41" s="539"/>
      <c r="J41" s="447"/>
      <c r="K41" s="539"/>
      <c r="L41" s="539"/>
      <c r="N41" s="539"/>
      <c r="O41" s="539"/>
      <c r="P41" s="539"/>
    </row>
    <row r="42" spans="2:16">
      <c r="B42" s="271" t="s">
        <v>730</v>
      </c>
      <c r="C42" s="181">
        <v>4790848.4935840815</v>
      </c>
      <c r="D42" s="181">
        <v>4619175.9066375382</v>
      </c>
      <c r="E42" s="181">
        <v>4220891.738145411</v>
      </c>
      <c r="F42" s="181">
        <v>3933218.8445521742</v>
      </c>
      <c r="G42" s="181">
        <v>3816049.7674498977</v>
      </c>
      <c r="I42" s="539"/>
      <c r="J42" s="447"/>
      <c r="K42" s="539"/>
      <c r="L42" s="539"/>
      <c r="N42" s="539"/>
      <c r="O42" s="539"/>
      <c r="P42" s="539"/>
    </row>
    <row r="43" spans="2:16">
      <c r="B43" s="297"/>
      <c r="C43" s="298"/>
      <c r="D43" s="298"/>
      <c r="E43" s="298"/>
      <c r="F43" s="298"/>
      <c r="G43" s="298"/>
      <c r="I43" s="539"/>
      <c r="J43" s="447"/>
      <c r="K43" s="539"/>
      <c r="L43" s="539"/>
      <c r="N43" s="539"/>
      <c r="O43" s="539"/>
      <c r="P43" s="539"/>
    </row>
    <row r="44" spans="2:16">
      <c r="B44" s="69" t="s">
        <v>711</v>
      </c>
      <c r="C44" s="181">
        <v>1230338.57152</v>
      </c>
      <c r="D44" s="181">
        <v>1211819.8727119996</v>
      </c>
      <c r="E44" s="181">
        <v>1155402.6286520001</v>
      </c>
      <c r="F44" s="181">
        <v>1136477.8947620001</v>
      </c>
      <c r="G44" s="181">
        <v>1080060.6777220001</v>
      </c>
      <c r="I44" s="539"/>
      <c r="J44" s="447"/>
      <c r="K44" s="539"/>
      <c r="L44" s="539"/>
      <c r="N44" s="539"/>
      <c r="O44" s="539"/>
      <c r="P44" s="539"/>
    </row>
    <row r="45" spans="2:16">
      <c r="B45" s="271"/>
      <c r="C45" s="181"/>
      <c r="D45" s="181"/>
      <c r="E45" s="181"/>
      <c r="F45" s="181"/>
      <c r="G45" s="181"/>
      <c r="I45" s="539"/>
      <c r="J45" s="447"/>
      <c r="K45" s="539"/>
      <c r="L45" s="539"/>
      <c r="N45" s="539"/>
      <c r="O45" s="539"/>
      <c r="P45" s="539"/>
    </row>
    <row r="46" spans="2:16">
      <c r="B46" s="69" t="s">
        <v>524</v>
      </c>
      <c r="C46" s="181">
        <v>9529430.570413271</v>
      </c>
      <c r="D46" s="181">
        <v>10461585.718842668</v>
      </c>
      <c r="E46" s="181">
        <v>11547006.548175866</v>
      </c>
      <c r="F46" s="181">
        <v>11593364.85367983</v>
      </c>
      <c r="G46" s="181">
        <v>11825235.239091</v>
      </c>
      <c r="I46" s="539"/>
      <c r="J46" s="447"/>
      <c r="K46" s="539"/>
      <c r="L46" s="539"/>
      <c r="N46" s="539"/>
      <c r="O46" s="539"/>
      <c r="P46" s="539"/>
    </row>
    <row r="47" spans="2:16">
      <c r="B47" s="271"/>
      <c r="C47" s="181"/>
      <c r="D47" s="181"/>
      <c r="E47" s="181"/>
      <c r="F47" s="181"/>
      <c r="G47" s="181"/>
      <c r="I47" s="539"/>
      <c r="J47" s="447"/>
      <c r="K47" s="539"/>
      <c r="L47" s="539"/>
      <c r="N47" s="539"/>
      <c r="O47" s="539"/>
      <c r="P47" s="539"/>
    </row>
    <row r="48" spans="2:16">
      <c r="B48" s="271" t="s">
        <v>628</v>
      </c>
      <c r="C48" s="181">
        <v>1603319.4601343712</v>
      </c>
      <c r="D48" s="181">
        <v>2100751.0886365562</v>
      </c>
      <c r="E48" s="181">
        <v>4427491.8445813842</v>
      </c>
      <c r="F48" s="181">
        <v>4137486.8584343572</v>
      </c>
      <c r="G48" s="181">
        <v>4028874.533219255</v>
      </c>
      <c r="I48" s="539"/>
      <c r="J48" s="447"/>
      <c r="K48" s="539"/>
      <c r="L48" s="539"/>
      <c r="N48" s="539"/>
      <c r="O48" s="539"/>
      <c r="P48" s="539"/>
    </row>
    <row r="49" spans="2:16">
      <c r="B49" s="271"/>
      <c r="C49" s="181"/>
      <c r="D49" s="181"/>
      <c r="E49" s="181"/>
      <c r="F49" s="181"/>
      <c r="G49" s="181"/>
      <c r="I49" s="539"/>
      <c r="J49" s="447"/>
      <c r="K49" s="539"/>
      <c r="L49" s="539"/>
      <c r="N49" s="539"/>
      <c r="O49" s="539"/>
      <c r="P49" s="539"/>
    </row>
    <row r="50" spans="2:16">
      <c r="B50" s="69" t="s">
        <v>661</v>
      </c>
      <c r="C50" s="181">
        <v>531466.90351999993</v>
      </c>
      <c r="D50" s="181">
        <v>436798.37439000001</v>
      </c>
      <c r="E50" s="181">
        <v>385112.86414999998</v>
      </c>
      <c r="F50" s="181">
        <v>1433991.9244942996</v>
      </c>
      <c r="G50" s="181">
        <v>1370693.0647051916</v>
      </c>
      <c r="I50" s="539"/>
      <c r="J50" s="447"/>
      <c r="K50" s="539"/>
      <c r="L50" s="539"/>
      <c r="N50" s="539"/>
      <c r="O50" s="539"/>
      <c r="P50" s="539"/>
    </row>
    <row r="51" spans="2:16">
      <c r="B51" s="553"/>
      <c r="C51" s="181"/>
      <c r="D51" s="181"/>
      <c r="E51" s="181"/>
      <c r="F51" s="181"/>
      <c r="G51" s="181"/>
      <c r="I51" s="539"/>
      <c r="J51" s="447"/>
      <c r="K51" s="539"/>
      <c r="L51" s="539"/>
      <c r="N51" s="539"/>
      <c r="O51" s="539"/>
      <c r="P51" s="539"/>
    </row>
    <row r="52" spans="2:16" hidden="1">
      <c r="B52" s="69" t="s">
        <v>516</v>
      </c>
      <c r="C52" s="181">
        <v>0</v>
      </c>
      <c r="D52" s="181">
        <v>0</v>
      </c>
      <c r="E52" s="181">
        <v>0</v>
      </c>
      <c r="F52" s="181">
        <v>0</v>
      </c>
      <c r="G52" s="181">
        <v>0</v>
      </c>
      <c r="I52" s="539"/>
      <c r="J52" s="447"/>
      <c r="K52" s="539"/>
      <c r="L52" s="539"/>
      <c r="M52" s="447"/>
      <c r="N52" s="539"/>
      <c r="O52" s="539"/>
      <c r="P52" s="539"/>
    </row>
    <row r="53" spans="2:16">
      <c r="B53" s="69"/>
      <c r="C53" s="272"/>
      <c r="D53" s="272"/>
      <c r="E53" s="272"/>
      <c r="F53" s="272"/>
      <c r="G53" s="272"/>
      <c r="I53" s="539"/>
      <c r="J53" s="447"/>
      <c r="K53" s="539"/>
      <c r="L53" s="539"/>
      <c r="N53" s="539"/>
      <c r="O53" s="539"/>
      <c r="P53" s="539"/>
    </row>
    <row r="54" spans="2:16" ht="15.75">
      <c r="B54" s="268" t="s">
        <v>431</v>
      </c>
      <c r="C54" s="12">
        <f t="shared" ref="C54:F54" si="5">+SUM(C56:C59)</f>
        <v>17569528.764077108</v>
      </c>
      <c r="D54" s="12">
        <f t="shared" si="5"/>
        <v>19437127.628926858</v>
      </c>
      <c r="E54" s="12">
        <f t="shared" si="5"/>
        <v>22160457.138466559</v>
      </c>
      <c r="F54" s="12">
        <f t="shared" si="5"/>
        <v>22049086.500647735</v>
      </c>
      <c r="G54" s="12">
        <f>+SUM(G56:G59)</f>
        <v>22446754.317418486</v>
      </c>
      <c r="I54" s="539"/>
      <c r="J54" s="447"/>
      <c r="K54" s="539"/>
      <c r="L54" s="539"/>
      <c r="N54" s="539"/>
      <c r="O54" s="539"/>
      <c r="P54" s="539"/>
    </row>
    <row r="55" spans="2:16">
      <c r="B55" s="69"/>
      <c r="C55" s="273"/>
      <c r="D55" s="273"/>
      <c r="E55" s="273"/>
      <c r="F55" s="273"/>
      <c r="G55" s="273"/>
      <c r="I55" s="539"/>
      <c r="J55" s="447"/>
      <c r="K55" s="539"/>
      <c r="L55" s="539"/>
      <c r="N55" s="539"/>
      <c r="O55" s="539"/>
      <c r="P55" s="539"/>
    </row>
    <row r="56" spans="2:16">
      <c r="B56" s="69" t="s">
        <v>524</v>
      </c>
      <c r="C56" s="274">
        <v>14613842.881207963</v>
      </c>
      <c r="D56" s="274">
        <v>15996597.47409709</v>
      </c>
      <c r="E56" s="274">
        <v>17855472.404115997</v>
      </c>
      <c r="F56" s="274">
        <v>17630985.180901848</v>
      </c>
      <c r="G56" s="274">
        <v>18147801.683816701</v>
      </c>
      <c r="I56" s="539"/>
      <c r="J56" s="447"/>
      <c r="K56" s="539"/>
      <c r="L56" s="539"/>
      <c r="N56" s="539"/>
      <c r="O56" s="539"/>
      <c r="P56" s="539"/>
    </row>
    <row r="57" spans="2:16">
      <c r="B57" s="69" t="s">
        <v>566</v>
      </c>
      <c r="C57" s="761">
        <v>2899384.5478691454</v>
      </c>
      <c r="D57" s="761">
        <v>3440530.1548297671</v>
      </c>
      <c r="E57" s="761">
        <v>4304984.7343505612</v>
      </c>
      <c r="F57" s="761">
        <v>4418101.319745888</v>
      </c>
      <c r="G57" s="761">
        <v>4298952.6336017828</v>
      </c>
      <c r="I57" s="539"/>
      <c r="J57" s="447"/>
      <c r="K57" s="539"/>
      <c r="L57" s="539"/>
      <c r="N57" s="539"/>
      <c r="O57" s="539"/>
      <c r="P57" s="539"/>
    </row>
    <row r="58" spans="2:16">
      <c r="B58" s="69" t="s">
        <v>489</v>
      </c>
      <c r="C58" s="274">
        <v>56301.334999999999</v>
      </c>
      <c r="D58" s="274">
        <v>0</v>
      </c>
      <c r="E58" s="274">
        <v>0</v>
      </c>
      <c r="F58" s="274">
        <v>0</v>
      </c>
      <c r="G58" s="274">
        <v>0</v>
      </c>
      <c r="I58" s="539"/>
      <c r="J58" s="447"/>
      <c r="K58" s="539"/>
      <c r="L58" s="539"/>
      <c r="N58" s="539"/>
      <c r="O58" s="539"/>
      <c r="P58" s="539"/>
    </row>
    <row r="59" spans="2:16">
      <c r="B59" s="65"/>
      <c r="C59" s="275"/>
      <c r="D59" s="275"/>
      <c r="E59" s="275"/>
      <c r="F59" s="275"/>
      <c r="G59" s="275"/>
      <c r="I59" s="539"/>
      <c r="J59" s="447"/>
      <c r="K59" s="539"/>
      <c r="L59" s="539"/>
      <c r="N59" s="539"/>
      <c r="O59" s="539"/>
      <c r="P59" s="539"/>
    </row>
    <row r="60" spans="2:16" ht="15.75">
      <c r="B60" s="268" t="s">
        <v>432</v>
      </c>
      <c r="C60" s="12">
        <f t="shared" ref="C60:F60" si="6">+C62+C64</f>
        <v>53244.34</v>
      </c>
      <c r="D60" s="12">
        <f t="shared" si="6"/>
        <v>50146.5</v>
      </c>
      <c r="E60" s="12">
        <f t="shared" si="6"/>
        <v>48672.54</v>
      </c>
      <c r="F60" s="12">
        <f t="shared" si="6"/>
        <v>44730.314899211779</v>
      </c>
      <c r="G60" s="12">
        <f>+G62+G64</f>
        <v>45831.33</v>
      </c>
      <c r="I60" s="539"/>
      <c r="J60" s="539"/>
      <c r="K60" s="539"/>
      <c r="L60" s="539"/>
      <c r="N60" s="539"/>
      <c r="O60" s="539"/>
      <c r="P60" s="539"/>
    </row>
    <row r="61" spans="2:16">
      <c r="B61" s="65"/>
      <c r="C61" s="98"/>
      <c r="D61" s="98"/>
      <c r="E61" s="98"/>
      <c r="F61" s="98"/>
      <c r="G61" s="98"/>
      <c r="I61" s="539"/>
      <c r="J61" s="539"/>
      <c r="K61" s="539"/>
      <c r="L61" s="539"/>
      <c r="N61" s="539"/>
      <c r="O61" s="539"/>
      <c r="P61" s="539"/>
    </row>
    <row r="62" spans="2:16">
      <c r="B62" s="69" t="s">
        <v>522</v>
      </c>
      <c r="C62" s="181">
        <v>43111.32</v>
      </c>
      <c r="D62" s="181">
        <v>40714.660000000003</v>
      </c>
      <c r="E62" s="181">
        <v>39590.03</v>
      </c>
      <c r="F62" s="181">
        <v>36544.284824810646</v>
      </c>
      <c r="G62" s="181">
        <v>37389.78</v>
      </c>
      <c r="I62" s="539"/>
      <c r="J62" s="539"/>
      <c r="K62" s="539"/>
      <c r="L62" s="539"/>
      <c r="N62" s="539"/>
      <c r="O62" s="539"/>
      <c r="P62" s="539"/>
    </row>
    <row r="63" spans="2:16">
      <c r="B63" s="65"/>
      <c r="C63" s="98"/>
      <c r="D63" s="98"/>
      <c r="E63" s="98"/>
      <c r="F63" s="98"/>
      <c r="G63" s="98"/>
      <c r="I63" s="539"/>
      <c r="J63" s="539"/>
      <c r="K63" s="539"/>
      <c r="L63" s="539"/>
      <c r="N63" s="539"/>
      <c r="O63" s="539"/>
      <c r="P63" s="539"/>
    </row>
    <row r="64" spans="2:16">
      <c r="B64" s="69" t="s">
        <v>614</v>
      </c>
      <c r="C64" s="181">
        <v>10133.02</v>
      </c>
      <c r="D64" s="181">
        <v>9431.84</v>
      </c>
      <c r="E64" s="181">
        <v>9082.51</v>
      </c>
      <c r="F64" s="181">
        <v>8186.0300744011292</v>
      </c>
      <c r="G64" s="181">
        <v>8441.5499999999993</v>
      </c>
      <c r="I64" s="539"/>
      <c r="J64" s="539"/>
      <c r="K64" s="539"/>
      <c r="L64" s="539"/>
      <c r="N64" s="539"/>
      <c r="O64" s="539"/>
      <c r="P64" s="539"/>
    </row>
    <row r="65" spans="2:16" ht="13.5" thickBot="1">
      <c r="B65" s="63"/>
      <c r="C65" s="88"/>
      <c r="D65" s="88"/>
      <c r="E65" s="88"/>
      <c r="F65" s="88"/>
      <c r="G65" s="88"/>
      <c r="I65" s="539"/>
      <c r="J65" s="539"/>
      <c r="K65" s="539"/>
      <c r="L65" s="539"/>
      <c r="N65" s="539"/>
      <c r="O65" s="539"/>
      <c r="P65" s="539"/>
    </row>
    <row r="66" spans="2:16" ht="13.5" thickTop="1">
      <c r="B66" s="52"/>
      <c r="C66" s="52"/>
      <c r="D66" s="52"/>
      <c r="E66" s="52"/>
      <c r="F66" s="52"/>
      <c r="G66" s="52"/>
      <c r="I66" s="539"/>
      <c r="J66" s="539"/>
      <c r="K66" s="539"/>
      <c r="L66" s="539"/>
      <c r="N66" s="539"/>
      <c r="O66" s="539"/>
      <c r="P66" s="539"/>
    </row>
    <row r="67" spans="2:16" ht="13.5" thickBot="1">
      <c r="B67" s="52"/>
      <c r="C67" s="52"/>
      <c r="D67" s="52"/>
      <c r="E67" s="531"/>
      <c r="F67" s="531"/>
      <c r="G67" s="531"/>
      <c r="I67" s="539"/>
      <c r="J67" s="539"/>
      <c r="K67" s="539"/>
      <c r="L67" s="539"/>
      <c r="N67" s="539"/>
      <c r="O67" s="539"/>
      <c r="P67" s="539"/>
    </row>
    <row r="68" spans="2:16" ht="13.5" thickTop="1">
      <c r="B68" s="116"/>
      <c r="C68" s="267"/>
      <c r="D68" s="267"/>
      <c r="E68" s="267"/>
      <c r="F68" s="267"/>
      <c r="G68" s="267"/>
      <c r="I68" s="539"/>
      <c r="J68" s="539"/>
      <c r="K68" s="539"/>
      <c r="L68" s="539"/>
      <c r="N68" s="539"/>
      <c r="O68" s="539"/>
      <c r="P68" s="539"/>
    </row>
    <row r="69" spans="2:16" ht="15.75">
      <c r="B69" s="418" t="s">
        <v>449</v>
      </c>
      <c r="C69" s="16">
        <f t="shared" ref="C69:F69" si="7">+C71+C72</f>
        <v>11938594.879999999</v>
      </c>
      <c r="D69" s="16">
        <f t="shared" si="7"/>
        <v>11692336.260000002</v>
      </c>
      <c r="E69" s="16">
        <f t="shared" si="7"/>
        <v>11632687.370000001</v>
      </c>
      <c r="F69" s="16">
        <f t="shared" si="7"/>
        <v>11304950.326891979</v>
      </c>
      <c r="G69" s="16">
        <f t="shared" ref="G69" si="8">+G71+G72</f>
        <v>11496033.052417675</v>
      </c>
      <c r="I69" s="539"/>
      <c r="J69" s="539"/>
      <c r="K69" s="539"/>
      <c r="L69" s="539"/>
      <c r="M69" s="539"/>
      <c r="N69" s="539"/>
      <c r="O69" s="539"/>
      <c r="P69" s="539"/>
    </row>
    <row r="70" spans="2:16">
      <c r="B70" s="419"/>
      <c r="C70" s="276"/>
      <c r="D70" s="276"/>
      <c r="E70" s="276"/>
      <c r="F70" s="276"/>
      <c r="G70" s="276"/>
      <c r="I70" s="539"/>
      <c r="J70" s="539"/>
      <c r="K70" s="539"/>
      <c r="L70" s="539"/>
      <c r="M70" s="539"/>
      <c r="N70" s="539"/>
      <c r="O70" s="539"/>
      <c r="P70" s="539"/>
    </row>
    <row r="71" spans="2:16">
      <c r="B71" s="36" t="s">
        <v>478</v>
      </c>
      <c r="C71" s="71">
        <v>6653202.6199999992</v>
      </c>
      <c r="D71" s="71">
        <v>6452375.4900000002</v>
      </c>
      <c r="E71" s="71">
        <v>6352418.2800000003</v>
      </c>
      <c r="F71" s="71">
        <v>6099087.9664329477</v>
      </c>
      <c r="G71" s="71">
        <v>6174796.032396405</v>
      </c>
      <c r="I71" s="539"/>
      <c r="J71" s="539"/>
      <c r="K71" s="539"/>
      <c r="L71" s="539"/>
      <c r="M71" s="539"/>
      <c r="N71" s="539"/>
      <c r="O71" s="539"/>
      <c r="P71" s="539"/>
    </row>
    <row r="72" spans="2:16">
      <c r="B72" s="36" t="s">
        <v>629</v>
      </c>
      <c r="C72" s="71">
        <v>5285392.26</v>
      </c>
      <c r="D72" s="71">
        <v>5239960.7700000005</v>
      </c>
      <c r="E72" s="71">
        <v>5280269.09</v>
      </c>
      <c r="F72" s="71">
        <v>5205862.3604590315</v>
      </c>
      <c r="G72" s="71">
        <v>5321237.02002127</v>
      </c>
      <c r="I72" s="539"/>
      <c r="J72" s="539"/>
      <c r="K72" s="539"/>
      <c r="L72" s="539"/>
      <c r="M72" s="539"/>
      <c r="N72" s="539"/>
      <c r="O72" s="539"/>
      <c r="P72" s="539"/>
    </row>
    <row r="73" spans="2:16" ht="13.5" thickBot="1">
      <c r="B73" s="63"/>
      <c r="C73" s="532"/>
      <c r="D73" s="533"/>
      <c r="E73" s="532"/>
      <c r="F73" s="532"/>
      <c r="G73" s="532"/>
      <c r="I73" s="539"/>
      <c r="J73" s="539"/>
      <c r="K73" s="539"/>
      <c r="L73" s="539"/>
      <c r="M73" s="539"/>
      <c r="N73" s="539"/>
      <c r="O73" s="539"/>
      <c r="P73" s="539"/>
    </row>
    <row r="74" spans="2:16" ht="13.5" thickTop="1">
      <c r="B74" s="48"/>
      <c r="C74" s="52"/>
      <c r="D74" s="52"/>
      <c r="E74" s="52"/>
      <c r="F74" s="52"/>
      <c r="G74" s="52"/>
      <c r="I74" s="539"/>
      <c r="J74" s="539"/>
      <c r="K74" s="539"/>
      <c r="L74" s="539"/>
      <c r="M74" s="539"/>
    </row>
    <row r="75" spans="2:16">
      <c r="B75" s="1105" t="s">
        <v>630</v>
      </c>
      <c r="C75" s="1105"/>
      <c r="D75" s="1105"/>
      <c r="E75" s="1105"/>
      <c r="F75" s="1105"/>
      <c r="G75" s="639"/>
      <c r="I75" s="539"/>
      <c r="J75" s="539"/>
      <c r="K75" s="539"/>
      <c r="L75" s="539"/>
      <c r="M75" s="539"/>
    </row>
    <row r="76" spans="2:16">
      <c r="B76" s="1105" t="s">
        <v>631</v>
      </c>
      <c r="C76" s="1105"/>
      <c r="D76" s="1105"/>
      <c r="E76" s="1105"/>
      <c r="F76" s="1105"/>
      <c r="G76" s="639"/>
      <c r="I76" s="539"/>
      <c r="J76" s="539"/>
      <c r="K76" s="539"/>
      <c r="L76" s="539"/>
      <c r="M76" s="539"/>
    </row>
    <row r="77" spans="2:16">
      <c r="B77" s="1106" t="s">
        <v>665</v>
      </c>
      <c r="C77" s="1106"/>
      <c r="D77" s="1106"/>
      <c r="E77" s="1106"/>
      <c r="F77" s="1106"/>
      <c r="G77" s="640"/>
    </row>
  </sheetData>
  <customSheetViews>
    <customSheetView guid="{AE035438-BA58-480D-90AC-43CF75BC256A}" scale="75" showPageBreaks="1" fitToPage="1" printArea="1" showRuler="0">
      <selection activeCell="B67" sqref="B67"/>
      <pageMargins left="0.74803149606299213" right="0.74803149606299213" top="0.98425196850393704" bottom="0.98425196850393704" header="0" footer="0"/>
      <printOptions horizontalCentered="1"/>
      <pageSetup paperSize="9" scale="64" fitToHeight="3" orientation="portrait" verticalDpi="300" r:id="rId1"/>
      <headerFooter alignWithMargins="0"/>
    </customSheetView>
  </customSheetViews>
  <mergeCells count="8">
    <mergeCell ref="B9:G9"/>
    <mergeCell ref="B10:G10"/>
    <mergeCell ref="B75:F75"/>
    <mergeCell ref="B76:F76"/>
    <mergeCell ref="B77:F77"/>
    <mergeCell ref="B14:B15"/>
    <mergeCell ref="C14:E14"/>
    <mergeCell ref="F14:G14"/>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59" orientation="portrait" verticalDpi="300" r:id="rId2"/>
  <headerFooter differentFirst="1" scaleWithDoc="0">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pageSetUpPr fitToPage="1"/>
  </sheetPr>
  <dimension ref="A1:G113"/>
  <sheetViews>
    <sheetView showGridLines="0" view="pageBreakPreview" zoomScale="75" zoomScaleSheetLayoutView="75" workbookViewId="0"/>
  </sheetViews>
  <sheetFormatPr baseColWidth="10" defaultColWidth="11.42578125" defaultRowHeight="12.75"/>
  <cols>
    <col min="1" max="1" width="7.140625" customWidth="1"/>
    <col min="2" max="2" width="95.5703125" customWidth="1"/>
    <col min="3" max="3" width="20.140625" bestFit="1" customWidth="1"/>
    <col min="4" max="4" width="21.5703125" bestFit="1" customWidth="1"/>
    <col min="5" max="5" width="14.28515625" bestFit="1" customWidth="1"/>
  </cols>
  <sheetData>
    <row r="1" spans="1:4">
      <c r="A1" s="204" t="s">
        <v>419</v>
      </c>
    </row>
    <row r="2" spans="1:4">
      <c r="A2" s="204"/>
    </row>
    <row r="3" spans="1:4">
      <c r="A3" s="204"/>
    </row>
    <row r="4" spans="1:4" ht="14.25">
      <c r="B4" s="32" t="s">
        <v>569</v>
      </c>
      <c r="C4" s="891"/>
      <c r="D4" s="891"/>
    </row>
    <row r="5" spans="1:4" ht="14.25">
      <c r="B5" s="31" t="s">
        <v>570</v>
      </c>
      <c r="C5" s="891"/>
      <c r="D5" s="891"/>
    </row>
    <row r="6" spans="1:4" ht="14.25" customHeight="1">
      <c r="B6" s="824"/>
      <c r="C6" s="891"/>
      <c r="D6" s="891"/>
    </row>
    <row r="7" spans="1:4" ht="17.25" customHeight="1">
      <c r="B7" s="824"/>
      <c r="C7" s="891"/>
      <c r="D7" s="891"/>
    </row>
    <row r="8" spans="1:4">
      <c r="B8" s="829"/>
      <c r="C8" s="892"/>
      <c r="D8" s="892"/>
    </row>
    <row r="9" spans="1:4" ht="18.75">
      <c r="B9" s="1187" t="s">
        <v>528</v>
      </c>
      <c r="C9" s="1187"/>
      <c r="D9" s="1187"/>
    </row>
    <row r="10" spans="1:4" ht="17.25">
      <c r="B10" s="1190" t="s">
        <v>843</v>
      </c>
      <c r="C10" s="1190"/>
      <c r="D10" s="1190"/>
    </row>
    <row r="11" spans="1:4" ht="16.5" thickBot="1">
      <c r="B11" s="109"/>
      <c r="C11" s="893"/>
      <c r="D11" s="893"/>
    </row>
    <row r="12" spans="1:4" ht="17.25" thickTop="1" thickBot="1">
      <c r="B12" s="832"/>
      <c r="C12" s="833" t="s">
        <v>520</v>
      </c>
      <c r="D12" s="833" t="s">
        <v>521</v>
      </c>
    </row>
    <row r="13" spans="1:4" ht="16.5" thickTop="1">
      <c r="B13" s="460"/>
      <c r="C13" s="461"/>
      <c r="D13" s="462"/>
    </row>
    <row r="14" spans="1:4" ht="19.5">
      <c r="B14" s="463" t="s">
        <v>844</v>
      </c>
      <c r="C14" s="806">
        <v>220001944.71723926</v>
      </c>
      <c r="D14" s="806">
        <v>1940351151.8226349</v>
      </c>
    </row>
    <row r="15" spans="1:4">
      <c r="B15" s="834"/>
      <c r="C15" s="835"/>
      <c r="D15" s="835"/>
    </row>
    <row r="16" spans="1:4" ht="19.5">
      <c r="B16" s="463" t="s">
        <v>845</v>
      </c>
      <c r="C16" s="806">
        <v>11304950.326891979</v>
      </c>
      <c r="D16" s="806">
        <v>99706270.398089185</v>
      </c>
    </row>
    <row r="17" spans="2:6">
      <c r="B17" s="834"/>
      <c r="C17" s="835"/>
      <c r="D17" s="835"/>
    </row>
    <row r="18" spans="2:6" ht="19.5">
      <c r="B18" s="463" t="s">
        <v>846</v>
      </c>
      <c r="C18" s="806">
        <v>231306895.04413125</v>
      </c>
      <c r="D18" s="806">
        <v>2040057422.2207241</v>
      </c>
    </row>
    <row r="19" spans="2:6">
      <c r="B19" s="101"/>
      <c r="C19" s="836"/>
      <c r="D19" s="894"/>
    </row>
    <row r="20" spans="2:6" ht="14.25">
      <c r="B20" s="99" t="s">
        <v>504</v>
      </c>
      <c r="C20" s="837"/>
      <c r="D20" s="895"/>
    </row>
    <row r="21" spans="2:6">
      <c r="B21" s="464"/>
      <c r="C21" s="838"/>
      <c r="D21" s="896"/>
    </row>
    <row r="22" spans="2:6" ht="14.25">
      <c r="B22" s="99" t="s">
        <v>577</v>
      </c>
      <c r="C22" s="897">
        <f>SUM(C24:C30)</f>
        <v>16809729.640000001</v>
      </c>
      <c r="D22" s="897">
        <f>SUM(D24:D30)</f>
        <v>148256772.50590795</v>
      </c>
    </row>
    <row r="23" spans="2:6">
      <c r="B23" s="464"/>
      <c r="C23" s="839"/>
      <c r="D23" s="985"/>
    </row>
    <row r="24" spans="2:6">
      <c r="B24" s="101" t="s">
        <v>847</v>
      </c>
      <c r="C24" s="898">
        <v>6304069.2999999998</v>
      </c>
      <c r="D24" s="898">
        <v>55600000.00520999</v>
      </c>
    </row>
    <row r="25" spans="2:6">
      <c r="B25" s="101" t="s">
        <v>505</v>
      </c>
      <c r="C25" s="898">
        <v>498687.93000000005</v>
      </c>
      <c r="D25" s="898">
        <v>4398277.9362209998</v>
      </c>
    </row>
    <row r="26" spans="2:6">
      <c r="B26" s="101" t="s">
        <v>848</v>
      </c>
      <c r="C26" s="898">
        <v>0</v>
      </c>
      <c r="D26" s="898">
        <v>0</v>
      </c>
    </row>
    <row r="27" spans="2:6">
      <c r="B27" s="101" t="s">
        <v>849</v>
      </c>
      <c r="C27" s="898">
        <v>3431750.9499999993</v>
      </c>
      <c r="D27" s="898">
        <v>30267013.853714991</v>
      </c>
    </row>
    <row r="28" spans="2:6">
      <c r="B28" s="101" t="s">
        <v>850</v>
      </c>
      <c r="C28" s="898">
        <v>6376554.1699999999</v>
      </c>
      <c r="D28" s="898">
        <v>56239294.813148998</v>
      </c>
    </row>
    <row r="29" spans="2:6">
      <c r="B29" s="101" t="s">
        <v>851</v>
      </c>
      <c r="C29" s="898">
        <v>0</v>
      </c>
      <c r="D29" s="898">
        <v>0</v>
      </c>
    </row>
    <row r="30" spans="2:6">
      <c r="B30" s="101" t="s">
        <v>149</v>
      </c>
      <c r="C30" s="898">
        <v>198667.29</v>
      </c>
      <c r="D30" s="898">
        <v>1752185.8976129999</v>
      </c>
    </row>
    <row r="31" spans="2:6">
      <c r="B31" s="101"/>
      <c r="C31" s="898"/>
      <c r="D31" s="986"/>
    </row>
    <row r="32" spans="2:6">
      <c r="B32" s="464"/>
      <c r="C32" s="839"/>
      <c r="D32" s="985"/>
      <c r="F32" s="600"/>
    </row>
    <row r="33" spans="2:4" ht="14.25">
      <c r="B33" s="99" t="s">
        <v>506</v>
      </c>
      <c r="C33" s="897">
        <f>SUM(C35:C44)</f>
        <v>9420697.2699999996</v>
      </c>
      <c r="D33" s="897">
        <f>SUM(D35:D44)</f>
        <v>83087723.712219</v>
      </c>
    </row>
    <row r="34" spans="2:4" ht="14.25">
      <c r="B34" s="99"/>
      <c r="C34" s="987"/>
      <c r="D34" s="988"/>
    </row>
    <row r="35" spans="2:4">
      <c r="B35" s="101" t="s">
        <v>847</v>
      </c>
      <c r="C35" s="898">
        <v>4648684.2</v>
      </c>
      <c r="D35" s="898">
        <v>41000000.038740002</v>
      </c>
    </row>
    <row r="36" spans="2:4">
      <c r="B36" s="101" t="s">
        <v>505</v>
      </c>
      <c r="C36" s="898">
        <v>498119.54</v>
      </c>
      <c r="D36" s="898">
        <v>4393264.9069379997</v>
      </c>
    </row>
    <row r="37" spans="2:4">
      <c r="B37" s="101" t="s">
        <v>848</v>
      </c>
      <c r="C37" s="898">
        <v>0</v>
      </c>
      <c r="D37" s="898">
        <v>0</v>
      </c>
    </row>
    <row r="38" spans="2:4">
      <c r="B38" s="101" t="s">
        <v>849</v>
      </c>
      <c r="C38" s="898">
        <v>3454372.7199999997</v>
      </c>
      <c r="D38" s="898">
        <v>30466531.078583997</v>
      </c>
    </row>
    <row r="39" spans="2:4">
      <c r="B39" s="101" t="s">
        <v>850</v>
      </c>
      <c r="C39" s="898">
        <v>78593.74000000002</v>
      </c>
      <c r="D39" s="898">
        <v>693173.20867800014</v>
      </c>
    </row>
    <row r="40" spans="2:4">
      <c r="B40" s="101" t="s">
        <v>852</v>
      </c>
      <c r="C40" s="898">
        <v>49482.79</v>
      </c>
      <c r="D40" s="898">
        <v>436423.36296299996</v>
      </c>
    </row>
    <row r="41" spans="2:4">
      <c r="B41" s="101" t="s">
        <v>149</v>
      </c>
      <c r="C41" s="898">
        <v>446732.83</v>
      </c>
      <c r="D41" s="898">
        <v>3940049.5407509999</v>
      </c>
    </row>
    <row r="42" spans="2:4">
      <c r="B42" s="101" t="s">
        <v>166</v>
      </c>
      <c r="C42" s="898">
        <v>109607.84999999999</v>
      </c>
      <c r="D42" s="898">
        <v>966708.35464499984</v>
      </c>
    </row>
    <row r="43" spans="2:4">
      <c r="B43" s="101" t="s">
        <v>126</v>
      </c>
      <c r="C43" s="898">
        <v>133336.15000000002</v>
      </c>
      <c r="D43" s="898">
        <v>1175984.8421550002</v>
      </c>
    </row>
    <row r="44" spans="2:4">
      <c r="B44" s="101" t="s">
        <v>93</v>
      </c>
      <c r="C44" s="898">
        <v>1767.45</v>
      </c>
      <c r="D44" s="898">
        <v>15588.378764999999</v>
      </c>
    </row>
    <row r="45" spans="2:4">
      <c r="B45" s="464"/>
      <c r="C45" s="839"/>
      <c r="D45" s="985"/>
    </row>
    <row r="46" spans="2:4" ht="14.25">
      <c r="B46" s="99" t="s">
        <v>578</v>
      </c>
      <c r="C46" s="840">
        <v>7389032.370000001</v>
      </c>
      <c r="D46" s="989">
        <v>65169048.793688953</v>
      </c>
    </row>
    <row r="47" spans="2:4" ht="14.25">
      <c r="B47" s="69"/>
      <c r="C47" s="807"/>
      <c r="D47" s="989"/>
    </row>
    <row r="48" spans="2:4" ht="14.25">
      <c r="B48" s="99" t="s">
        <v>690</v>
      </c>
      <c r="C48" s="807">
        <v>28406.370000000003</v>
      </c>
      <c r="D48" s="807">
        <v>250535.66148899999</v>
      </c>
    </row>
    <row r="49" spans="2:6" ht="15">
      <c r="B49" s="99"/>
      <c r="C49" s="808"/>
      <c r="D49" s="990"/>
    </row>
    <row r="50" spans="2:6" ht="14.25">
      <c r="B50" s="99" t="s">
        <v>867</v>
      </c>
      <c r="C50" s="807">
        <v>-56417.229999999981</v>
      </c>
      <c r="D50" s="807">
        <v>-497583.04343099979</v>
      </c>
    </row>
    <row r="51" spans="2:6" ht="15">
      <c r="B51" s="102"/>
      <c r="C51" s="808"/>
      <c r="D51" s="990"/>
    </row>
    <row r="52" spans="2:6" ht="14.25">
      <c r="B52" s="99" t="s">
        <v>737</v>
      </c>
      <c r="C52" s="807">
        <f>SUM(C54:C57)</f>
        <v>-1034676.8600000001</v>
      </c>
      <c r="D52" s="989">
        <f>SUM(D54:D57)</f>
        <v>51258848.106687002</v>
      </c>
      <c r="F52" s="299"/>
    </row>
    <row r="53" spans="2:6">
      <c r="B53" s="464"/>
      <c r="C53" s="839"/>
      <c r="D53" s="985"/>
    </row>
    <row r="54" spans="2:6">
      <c r="B54" s="101" t="s">
        <v>96</v>
      </c>
      <c r="C54" s="898">
        <v>-1135385.06</v>
      </c>
      <c r="D54" s="898">
        <v>44687983.93</v>
      </c>
    </row>
    <row r="55" spans="2:6">
      <c r="B55" s="101" t="s">
        <v>97</v>
      </c>
      <c r="C55" s="898">
        <v>100556.49</v>
      </c>
      <c r="D55" s="898">
        <v>6569526.1399999997</v>
      </c>
      <c r="F55" s="299"/>
    </row>
    <row r="56" spans="2:6">
      <c r="B56" s="101" t="s">
        <v>98</v>
      </c>
      <c r="C56" s="898">
        <v>151.71</v>
      </c>
      <c r="D56" s="898">
        <v>1338.036687</v>
      </c>
    </row>
    <row r="57" spans="2:6">
      <c r="B57" s="101" t="s">
        <v>107</v>
      </c>
      <c r="C57" s="898">
        <v>0</v>
      </c>
      <c r="D57" s="898">
        <v>0</v>
      </c>
    </row>
    <row r="58" spans="2:6">
      <c r="B58" s="464"/>
      <c r="C58" s="839"/>
      <c r="D58" s="985"/>
    </row>
    <row r="59" spans="2:6" ht="14.25">
      <c r="B59" s="99" t="s">
        <v>738</v>
      </c>
      <c r="C59" s="807">
        <f>SUM(C61:C63)</f>
        <v>109855.56</v>
      </c>
      <c r="D59" s="989">
        <f>SUM(D61:D63)</f>
        <v>4036034.7</v>
      </c>
    </row>
    <row r="60" spans="2:6">
      <c r="B60" s="464"/>
      <c r="C60" s="839"/>
      <c r="D60" s="985"/>
    </row>
    <row r="61" spans="2:6">
      <c r="B61" s="101" t="s">
        <v>96</v>
      </c>
      <c r="C61" s="898">
        <v>109436.8</v>
      </c>
      <c r="D61" s="898">
        <v>4008676.6100000003</v>
      </c>
    </row>
    <row r="62" spans="2:6">
      <c r="B62" s="101" t="s">
        <v>97</v>
      </c>
      <c r="C62" s="898">
        <v>418.76</v>
      </c>
      <c r="D62" s="898">
        <v>27358.09</v>
      </c>
    </row>
    <row r="63" spans="2:6">
      <c r="B63" s="101" t="s">
        <v>107</v>
      </c>
      <c r="C63" s="991">
        <v>0</v>
      </c>
      <c r="D63" s="898">
        <v>0</v>
      </c>
    </row>
    <row r="64" spans="2:6">
      <c r="B64" s="101"/>
      <c r="C64" s="808"/>
      <c r="D64" s="992"/>
    </row>
    <row r="65" spans="2:6" ht="14.25">
      <c r="B65" s="99" t="s">
        <v>739</v>
      </c>
      <c r="C65" s="807">
        <f>SUM(C66:C67)</f>
        <v>81227.179999999993</v>
      </c>
      <c r="D65" s="989">
        <f>SUM(D66:D67)</f>
        <v>716399.35944599984</v>
      </c>
    </row>
    <row r="66" spans="2:6">
      <c r="B66" s="101" t="s">
        <v>508</v>
      </c>
      <c r="C66" s="898">
        <v>81227.179999999993</v>
      </c>
      <c r="D66" s="898">
        <v>716399.35944599984</v>
      </c>
    </row>
    <row r="67" spans="2:6">
      <c r="B67" s="101" t="s">
        <v>745</v>
      </c>
      <c r="C67" s="991">
        <v>0</v>
      </c>
      <c r="D67" s="986">
        <v>0</v>
      </c>
    </row>
    <row r="68" spans="2:6">
      <c r="B68" s="101"/>
      <c r="C68" s="808"/>
      <c r="D68" s="986"/>
    </row>
    <row r="69" spans="2:6">
      <c r="B69" s="101"/>
      <c r="C69" s="808"/>
      <c r="D69" s="992"/>
    </row>
    <row r="70" spans="2:6" ht="15.75">
      <c r="B70" s="84" t="s">
        <v>740</v>
      </c>
      <c r="C70" s="993">
        <f>+C46+C48+C50+C52+C59+C65</f>
        <v>6517427.3900000006</v>
      </c>
      <c r="D70" s="993">
        <f>+D46+D48+D50+D52+D59+D65</f>
        <v>120933283.57787997</v>
      </c>
      <c r="F70" s="540"/>
    </row>
    <row r="71" spans="2:6" ht="15.75">
      <c r="B71" s="84"/>
      <c r="C71" s="841"/>
      <c r="D71" s="899"/>
    </row>
    <row r="72" spans="2:6" ht="19.5">
      <c r="B72" s="463" t="s">
        <v>853</v>
      </c>
      <c r="C72" s="806">
        <f>+C18+C70</f>
        <v>237824322.43413126</v>
      </c>
      <c r="D72" s="806">
        <f>+D18+D70</f>
        <v>2160990705.798604</v>
      </c>
    </row>
    <row r="73" spans="2:6">
      <c r="B73" s="834"/>
      <c r="C73" s="835"/>
      <c r="D73" s="835"/>
    </row>
    <row r="74" spans="2:6" ht="19.5">
      <c r="B74" s="463" t="s">
        <v>854</v>
      </c>
      <c r="C74" s="806">
        <v>11496033.052417675</v>
      </c>
      <c r="D74" s="806">
        <v>104458704.33</v>
      </c>
    </row>
    <row r="75" spans="2:6">
      <c r="B75" s="834"/>
      <c r="C75" s="835"/>
      <c r="D75" s="835"/>
    </row>
    <row r="76" spans="2:6" ht="19.5">
      <c r="B76" s="463" t="s">
        <v>855</v>
      </c>
      <c r="C76" s="806">
        <f>+C72-C74</f>
        <v>226328289.3817136</v>
      </c>
      <c r="D76" s="806">
        <f>+D72-D74</f>
        <v>2056532001.4686041</v>
      </c>
    </row>
    <row r="79" spans="2:6">
      <c r="B79" t="s">
        <v>630</v>
      </c>
    </row>
    <row r="88" spans="2:5" ht="14.25">
      <c r="B88" s="32" t="s">
        <v>569</v>
      </c>
      <c r="C88" s="52"/>
      <c r="D88" s="52"/>
    </row>
    <row r="89" spans="2:5" ht="14.25">
      <c r="B89" s="31" t="s">
        <v>570</v>
      </c>
      <c r="C89" s="52"/>
      <c r="D89" s="52"/>
    </row>
    <row r="90" spans="2:5">
      <c r="B90" s="52"/>
      <c r="C90" s="52"/>
      <c r="D90" s="52"/>
    </row>
    <row r="91" spans="2:5">
      <c r="B91" s="52"/>
      <c r="C91" s="52"/>
      <c r="D91" s="52"/>
    </row>
    <row r="92" spans="2:5">
      <c r="B92" s="52"/>
      <c r="C92" s="52"/>
      <c r="D92" s="52"/>
      <c r="E92" s="52"/>
    </row>
    <row r="93" spans="2:5" ht="16.5">
      <c r="B93" s="1103" t="s">
        <v>114</v>
      </c>
      <c r="C93" s="1103"/>
      <c r="D93" s="1103"/>
      <c r="E93" s="1103"/>
    </row>
    <row r="94" spans="2:5">
      <c r="B94" s="52"/>
      <c r="C94" s="52"/>
      <c r="D94" s="52"/>
      <c r="E94" s="52"/>
    </row>
    <row r="95" spans="2:5">
      <c r="B95" s="103"/>
      <c r="C95" s="103"/>
      <c r="D95" s="52"/>
      <c r="E95" s="52"/>
    </row>
    <row r="96" spans="2:5" ht="13.5" thickBot="1">
      <c r="B96" s="38" t="s">
        <v>313</v>
      </c>
      <c r="C96" s="38"/>
      <c r="D96" s="38"/>
      <c r="E96" s="52"/>
    </row>
    <row r="97" spans="2:7" ht="15" thickTop="1">
      <c r="B97" s="1188" t="s">
        <v>542</v>
      </c>
      <c r="C97" s="591" t="s">
        <v>87</v>
      </c>
      <c r="D97" s="593"/>
      <c r="E97" s="594"/>
    </row>
    <row r="98" spans="2:7" ht="15" thickBot="1">
      <c r="B98" s="1189"/>
      <c r="C98" s="104" t="s">
        <v>88</v>
      </c>
      <c r="D98" s="105" t="s">
        <v>89</v>
      </c>
      <c r="E98" s="106" t="s">
        <v>548</v>
      </c>
      <c r="G98" s="608"/>
    </row>
    <row r="99" spans="2:7" ht="13.5" thickTop="1">
      <c r="B99" s="859"/>
      <c r="C99" s="1076"/>
      <c r="D99" s="1077"/>
      <c r="E99" s="1078"/>
    </row>
    <row r="100" spans="2:7">
      <c r="B100" s="65" t="s">
        <v>180</v>
      </c>
      <c r="C100" s="1079">
        <v>-1746.8463715098801</v>
      </c>
      <c r="D100" s="860">
        <v>-0.16</v>
      </c>
      <c r="E100" s="1080">
        <v>-1747.0063715098802</v>
      </c>
    </row>
    <row r="101" spans="2:7">
      <c r="B101" s="65" t="s">
        <v>181</v>
      </c>
      <c r="C101" s="1079">
        <v>631.80931755191807</v>
      </c>
      <c r="D101" s="860">
        <v>105.7</v>
      </c>
      <c r="E101" s="1080">
        <v>737.50931755191812</v>
      </c>
    </row>
    <row r="102" spans="2:7">
      <c r="B102" s="65" t="s">
        <v>632</v>
      </c>
      <c r="C102" s="1079">
        <v>0.48801847154434397</v>
      </c>
      <c r="D102" s="860">
        <v>0</v>
      </c>
      <c r="E102" s="1080">
        <v>0.48801847154434397</v>
      </c>
    </row>
    <row r="103" spans="2:7">
      <c r="B103" s="65" t="s">
        <v>182</v>
      </c>
      <c r="C103" s="1079">
        <v>-36.613957534396647</v>
      </c>
      <c r="D103" s="860">
        <v>-0.63</v>
      </c>
      <c r="E103" s="1080">
        <v>-37.24395753439665</v>
      </c>
    </row>
    <row r="104" spans="2:7">
      <c r="B104" s="65" t="s">
        <v>183</v>
      </c>
      <c r="C104" s="1079">
        <v>16.374473622479677</v>
      </c>
      <c r="D104" s="860">
        <v>0.68</v>
      </c>
      <c r="E104" s="1080">
        <v>17.054473622479676</v>
      </c>
    </row>
    <row r="105" spans="2:7">
      <c r="B105" s="65" t="s">
        <v>153</v>
      </c>
      <c r="C105" s="1079">
        <v>1.3925915806106179</v>
      </c>
      <c r="D105" s="860">
        <v>0.52</v>
      </c>
      <c r="E105" s="1080">
        <v>1.912591580610618</v>
      </c>
    </row>
    <row r="106" spans="2:7">
      <c r="B106" s="65" t="s">
        <v>633</v>
      </c>
      <c r="C106" s="1079">
        <v>1.3409735912916672</v>
      </c>
      <c r="D106" s="860">
        <v>0</v>
      </c>
      <c r="E106" s="1080">
        <v>1.3409735912916672</v>
      </c>
    </row>
    <row r="107" spans="2:7">
      <c r="B107" s="65"/>
      <c r="C107" s="1081"/>
      <c r="D107" s="1082"/>
      <c r="E107" s="1083"/>
      <c r="F107" s="543"/>
    </row>
    <row r="108" spans="2:7" ht="15" thickBot="1">
      <c r="B108" s="107" t="s">
        <v>548</v>
      </c>
      <c r="C108" s="1084">
        <f>SUM(C100:C107)</f>
        <v>-1132.0549542264325</v>
      </c>
      <c r="D108" s="1085">
        <f>SUM(D100:D107)</f>
        <v>106.11000000000001</v>
      </c>
      <c r="E108" s="1086">
        <f>SUM(E100:E106)</f>
        <v>-1025.9449542264324</v>
      </c>
    </row>
    <row r="109" spans="2:7" ht="13.5" thickTop="1">
      <c r="B109" s="52"/>
      <c r="C109" s="38"/>
      <c r="D109" s="38"/>
      <c r="E109" s="54"/>
    </row>
    <row r="110" spans="2:7">
      <c r="B110" s="38" t="s">
        <v>634</v>
      </c>
      <c r="C110" s="38"/>
      <c r="D110" s="38"/>
      <c r="E110" s="54"/>
    </row>
    <row r="111" spans="2:7">
      <c r="B111" s="38" t="s">
        <v>744</v>
      </c>
      <c r="C111" s="38"/>
      <c r="D111" s="38"/>
      <c r="E111" s="38"/>
    </row>
    <row r="112" spans="2:7">
      <c r="B112" s="54"/>
    </row>
    <row r="113" spans="2:2">
      <c r="B113" s="38"/>
    </row>
  </sheetData>
  <mergeCells count="4">
    <mergeCell ref="B9:D9"/>
    <mergeCell ref="B97:B98"/>
    <mergeCell ref="B10:D10"/>
    <mergeCell ref="B93:E93"/>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64" orientation="portrait" horizontalDpi="4294967293" r:id="rId1"/>
  <headerFooter differentFirst="1" scaleWithDoc="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1"/>
  <sheetViews>
    <sheetView view="pageBreakPreview" zoomScale="85" zoomScaleNormal="85" zoomScaleSheetLayoutView="85" workbookViewId="0"/>
  </sheetViews>
  <sheetFormatPr baseColWidth="10" defaultRowHeight="12.75"/>
  <cols>
    <col min="1" max="1" width="6.7109375" customWidth="1"/>
    <col min="2" max="2" width="102" customWidth="1"/>
    <col min="3" max="3" width="18.28515625" bestFit="1" customWidth="1"/>
    <col min="4" max="4" width="23.140625" style="825" customWidth="1"/>
    <col min="5" max="5" width="13.85546875" style="845" bestFit="1" customWidth="1"/>
    <col min="6" max="6" width="17.85546875" style="447" bestFit="1" customWidth="1"/>
    <col min="7" max="7" width="15.28515625" customWidth="1"/>
    <col min="8" max="8" width="4.85546875" bestFit="1" customWidth="1"/>
    <col min="9" max="9" width="25.28515625" bestFit="1" customWidth="1"/>
    <col min="10" max="10" width="14.85546875" bestFit="1" customWidth="1"/>
    <col min="257" max="257" width="6.7109375" customWidth="1"/>
    <col min="258" max="258" width="102" customWidth="1"/>
    <col min="259" max="259" width="18.28515625" bestFit="1" customWidth="1"/>
    <col min="260" max="260" width="23.140625" customWidth="1"/>
    <col min="261" max="261" width="13.85546875" bestFit="1" customWidth="1"/>
    <col min="262" max="262" width="17.85546875" bestFit="1" customWidth="1"/>
    <col min="263" max="263" width="15.28515625" customWidth="1"/>
    <col min="264" max="264" width="4.85546875" bestFit="1" customWidth="1"/>
    <col min="265" max="265" width="25.28515625" bestFit="1" customWidth="1"/>
    <col min="266" max="266" width="14.85546875" bestFit="1" customWidth="1"/>
    <col min="513" max="513" width="6.7109375" customWidth="1"/>
    <col min="514" max="514" width="102" customWidth="1"/>
    <col min="515" max="515" width="18.28515625" bestFit="1" customWidth="1"/>
    <col min="516" max="516" width="23.140625" customWidth="1"/>
    <col min="517" max="517" width="13.85546875" bestFit="1" customWidth="1"/>
    <col min="518" max="518" width="17.85546875" bestFit="1" customWidth="1"/>
    <col min="519" max="519" width="15.28515625" customWidth="1"/>
    <col min="520" max="520" width="4.85546875" bestFit="1" customWidth="1"/>
    <col min="521" max="521" width="25.28515625" bestFit="1" customWidth="1"/>
    <col min="522" max="522" width="14.85546875" bestFit="1" customWidth="1"/>
    <col min="769" max="769" width="6.7109375" customWidth="1"/>
    <col min="770" max="770" width="102" customWidth="1"/>
    <col min="771" max="771" width="18.28515625" bestFit="1" customWidth="1"/>
    <col min="772" max="772" width="23.140625" customWidth="1"/>
    <col min="773" max="773" width="13.85546875" bestFit="1" customWidth="1"/>
    <col min="774" max="774" width="17.85546875" bestFit="1" customWidth="1"/>
    <col min="775" max="775" width="15.28515625" customWidth="1"/>
    <col min="776" max="776" width="4.85546875" bestFit="1" customWidth="1"/>
    <col min="777" max="777" width="25.28515625" bestFit="1" customWidth="1"/>
    <col min="778" max="778" width="14.85546875" bestFit="1" customWidth="1"/>
    <col min="1025" max="1025" width="6.7109375" customWidth="1"/>
    <col min="1026" max="1026" width="102" customWidth="1"/>
    <col min="1027" max="1027" width="18.28515625" bestFit="1" customWidth="1"/>
    <col min="1028" max="1028" width="23.140625" customWidth="1"/>
    <col min="1029" max="1029" width="13.85546875" bestFit="1" customWidth="1"/>
    <col min="1030" max="1030" width="17.85546875" bestFit="1" customWidth="1"/>
    <col min="1031" max="1031" width="15.28515625" customWidth="1"/>
    <col min="1032" max="1032" width="4.85546875" bestFit="1" customWidth="1"/>
    <col min="1033" max="1033" width="25.28515625" bestFit="1" customWidth="1"/>
    <col min="1034" max="1034" width="14.85546875" bestFit="1" customWidth="1"/>
    <col min="1281" max="1281" width="6.7109375" customWidth="1"/>
    <col min="1282" max="1282" width="102" customWidth="1"/>
    <col min="1283" max="1283" width="18.28515625" bestFit="1" customWidth="1"/>
    <col min="1284" max="1284" width="23.140625" customWidth="1"/>
    <col min="1285" max="1285" width="13.85546875" bestFit="1" customWidth="1"/>
    <col min="1286" max="1286" width="17.85546875" bestFit="1" customWidth="1"/>
    <col min="1287" max="1287" width="15.28515625" customWidth="1"/>
    <col min="1288" max="1288" width="4.85546875" bestFit="1" customWidth="1"/>
    <col min="1289" max="1289" width="25.28515625" bestFit="1" customWidth="1"/>
    <col min="1290" max="1290" width="14.85546875" bestFit="1" customWidth="1"/>
    <col min="1537" max="1537" width="6.7109375" customWidth="1"/>
    <col min="1538" max="1538" width="102" customWidth="1"/>
    <col min="1539" max="1539" width="18.28515625" bestFit="1" customWidth="1"/>
    <col min="1540" max="1540" width="23.140625" customWidth="1"/>
    <col min="1541" max="1541" width="13.85546875" bestFit="1" customWidth="1"/>
    <col min="1542" max="1542" width="17.85546875" bestFit="1" customWidth="1"/>
    <col min="1543" max="1543" width="15.28515625" customWidth="1"/>
    <col min="1544" max="1544" width="4.85546875" bestFit="1" customWidth="1"/>
    <col min="1545" max="1545" width="25.28515625" bestFit="1" customWidth="1"/>
    <col min="1546" max="1546" width="14.85546875" bestFit="1" customWidth="1"/>
    <col min="1793" max="1793" width="6.7109375" customWidth="1"/>
    <col min="1794" max="1794" width="102" customWidth="1"/>
    <col min="1795" max="1795" width="18.28515625" bestFit="1" customWidth="1"/>
    <col min="1796" max="1796" width="23.140625" customWidth="1"/>
    <col min="1797" max="1797" width="13.85546875" bestFit="1" customWidth="1"/>
    <col min="1798" max="1798" width="17.85546875" bestFit="1" customWidth="1"/>
    <col min="1799" max="1799" width="15.28515625" customWidth="1"/>
    <col min="1800" max="1800" width="4.85546875" bestFit="1" customWidth="1"/>
    <col min="1801" max="1801" width="25.28515625" bestFit="1" customWidth="1"/>
    <col min="1802" max="1802" width="14.85546875" bestFit="1" customWidth="1"/>
    <col min="2049" max="2049" width="6.7109375" customWidth="1"/>
    <col min="2050" max="2050" width="102" customWidth="1"/>
    <col min="2051" max="2051" width="18.28515625" bestFit="1" customWidth="1"/>
    <col min="2052" max="2052" width="23.140625" customWidth="1"/>
    <col min="2053" max="2053" width="13.85546875" bestFit="1" customWidth="1"/>
    <col min="2054" max="2054" width="17.85546875" bestFit="1" customWidth="1"/>
    <col min="2055" max="2055" width="15.28515625" customWidth="1"/>
    <col min="2056" max="2056" width="4.85546875" bestFit="1" customWidth="1"/>
    <col min="2057" max="2057" width="25.28515625" bestFit="1" customWidth="1"/>
    <col min="2058" max="2058" width="14.85546875" bestFit="1" customWidth="1"/>
    <col min="2305" max="2305" width="6.7109375" customWidth="1"/>
    <col min="2306" max="2306" width="102" customWidth="1"/>
    <col min="2307" max="2307" width="18.28515625" bestFit="1" customWidth="1"/>
    <col min="2308" max="2308" width="23.140625" customWidth="1"/>
    <col min="2309" max="2309" width="13.85546875" bestFit="1" customWidth="1"/>
    <col min="2310" max="2310" width="17.85546875" bestFit="1" customWidth="1"/>
    <col min="2311" max="2311" width="15.28515625" customWidth="1"/>
    <col min="2312" max="2312" width="4.85546875" bestFit="1" customWidth="1"/>
    <col min="2313" max="2313" width="25.28515625" bestFit="1" customWidth="1"/>
    <col min="2314" max="2314" width="14.85546875" bestFit="1" customWidth="1"/>
    <col min="2561" max="2561" width="6.7109375" customWidth="1"/>
    <col min="2562" max="2562" width="102" customWidth="1"/>
    <col min="2563" max="2563" width="18.28515625" bestFit="1" customWidth="1"/>
    <col min="2564" max="2564" width="23.140625" customWidth="1"/>
    <col min="2565" max="2565" width="13.85546875" bestFit="1" customWidth="1"/>
    <col min="2566" max="2566" width="17.85546875" bestFit="1" customWidth="1"/>
    <col min="2567" max="2567" width="15.28515625" customWidth="1"/>
    <col min="2568" max="2568" width="4.85546875" bestFit="1" customWidth="1"/>
    <col min="2569" max="2569" width="25.28515625" bestFit="1" customWidth="1"/>
    <col min="2570" max="2570" width="14.85546875" bestFit="1" customWidth="1"/>
    <col min="2817" max="2817" width="6.7109375" customWidth="1"/>
    <col min="2818" max="2818" width="102" customWidth="1"/>
    <col min="2819" max="2819" width="18.28515625" bestFit="1" customWidth="1"/>
    <col min="2820" max="2820" width="23.140625" customWidth="1"/>
    <col min="2821" max="2821" width="13.85546875" bestFit="1" customWidth="1"/>
    <col min="2822" max="2822" width="17.85546875" bestFit="1" customWidth="1"/>
    <col min="2823" max="2823" width="15.28515625" customWidth="1"/>
    <col min="2824" max="2824" width="4.85546875" bestFit="1" customWidth="1"/>
    <col min="2825" max="2825" width="25.28515625" bestFit="1" customWidth="1"/>
    <col min="2826" max="2826" width="14.85546875" bestFit="1" customWidth="1"/>
    <col min="3073" max="3073" width="6.7109375" customWidth="1"/>
    <col min="3074" max="3074" width="102" customWidth="1"/>
    <col min="3075" max="3075" width="18.28515625" bestFit="1" customWidth="1"/>
    <col min="3076" max="3076" width="23.140625" customWidth="1"/>
    <col min="3077" max="3077" width="13.85546875" bestFit="1" customWidth="1"/>
    <col min="3078" max="3078" width="17.85546875" bestFit="1" customWidth="1"/>
    <col min="3079" max="3079" width="15.28515625" customWidth="1"/>
    <col min="3080" max="3080" width="4.85546875" bestFit="1" customWidth="1"/>
    <col min="3081" max="3081" width="25.28515625" bestFit="1" customWidth="1"/>
    <col min="3082" max="3082" width="14.85546875" bestFit="1" customWidth="1"/>
    <col min="3329" max="3329" width="6.7109375" customWidth="1"/>
    <col min="3330" max="3330" width="102" customWidth="1"/>
    <col min="3331" max="3331" width="18.28515625" bestFit="1" customWidth="1"/>
    <col min="3332" max="3332" width="23.140625" customWidth="1"/>
    <col min="3333" max="3333" width="13.85546875" bestFit="1" customWidth="1"/>
    <col min="3334" max="3334" width="17.85546875" bestFit="1" customWidth="1"/>
    <col min="3335" max="3335" width="15.28515625" customWidth="1"/>
    <col min="3336" max="3336" width="4.85546875" bestFit="1" customWidth="1"/>
    <col min="3337" max="3337" width="25.28515625" bestFit="1" customWidth="1"/>
    <col min="3338" max="3338" width="14.85546875" bestFit="1" customWidth="1"/>
    <col min="3585" max="3585" width="6.7109375" customWidth="1"/>
    <col min="3586" max="3586" width="102" customWidth="1"/>
    <col min="3587" max="3587" width="18.28515625" bestFit="1" customWidth="1"/>
    <col min="3588" max="3588" width="23.140625" customWidth="1"/>
    <col min="3589" max="3589" width="13.85546875" bestFit="1" customWidth="1"/>
    <col min="3590" max="3590" width="17.85546875" bestFit="1" customWidth="1"/>
    <col min="3591" max="3591" width="15.28515625" customWidth="1"/>
    <col min="3592" max="3592" width="4.85546875" bestFit="1" customWidth="1"/>
    <col min="3593" max="3593" width="25.28515625" bestFit="1" customWidth="1"/>
    <col min="3594" max="3594" width="14.85546875" bestFit="1" customWidth="1"/>
    <col min="3841" max="3841" width="6.7109375" customWidth="1"/>
    <col min="3842" max="3842" width="102" customWidth="1"/>
    <col min="3843" max="3843" width="18.28515625" bestFit="1" customWidth="1"/>
    <col min="3844" max="3844" width="23.140625" customWidth="1"/>
    <col min="3845" max="3845" width="13.85546875" bestFit="1" customWidth="1"/>
    <col min="3846" max="3846" width="17.85546875" bestFit="1" customWidth="1"/>
    <col min="3847" max="3847" width="15.28515625" customWidth="1"/>
    <col min="3848" max="3848" width="4.85546875" bestFit="1" customWidth="1"/>
    <col min="3849" max="3849" width="25.28515625" bestFit="1" customWidth="1"/>
    <col min="3850" max="3850" width="14.85546875" bestFit="1" customWidth="1"/>
    <col min="4097" max="4097" width="6.7109375" customWidth="1"/>
    <col min="4098" max="4098" width="102" customWidth="1"/>
    <col min="4099" max="4099" width="18.28515625" bestFit="1" customWidth="1"/>
    <col min="4100" max="4100" width="23.140625" customWidth="1"/>
    <col min="4101" max="4101" width="13.85546875" bestFit="1" customWidth="1"/>
    <col min="4102" max="4102" width="17.85546875" bestFit="1" customWidth="1"/>
    <col min="4103" max="4103" width="15.28515625" customWidth="1"/>
    <col min="4104" max="4104" width="4.85546875" bestFit="1" customWidth="1"/>
    <col min="4105" max="4105" width="25.28515625" bestFit="1" customWidth="1"/>
    <col min="4106" max="4106" width="14.85546875" bestFit="1" customWidth="1"/>
    <col min="4353" max="4353" width="6.7109375" customWidth="1"/>
    <col min="4354" max="4354" width="102" customWidth="1"/>
    <col min="4355" max="4355" width="18.28515625" bestFit="1" customWidth="1"/>
    <col min="4356" max="4356" width="23.140625" customWidth="1"/>
    <col min="4357" max="4357" width="13.85546875" bestFit="1" customWidth="1"/>
    <col min="4358" max="4358" width="17.85546875" bestFit="1" customWidth="1"/>
    <col min="4359" max="4359" width="15.28515625" customWidth="1"/>
    <col min="4360" max="4360" width="4.85546875" bestFit="1" customWidth="1"/>
    <col min="4361" max="4361" width="25.28515625" bestFit="1" customWidth="1"/>
    <col min="4362" max="4362" width="14.85546875" bestFit="1" customWidth="1"/>
    <col min="4609" max="4609" width="6.7109375" customWidth="1"/>
    <col min="4610" max="4610" width="102" customWidth="1"/>
    <col min="4611" max="4611" width="18.28515625" bestFit="1" customWidth="1"/>
    <col min="4612" max="4612" width="23.140625" customWidth="1"/>
    <col min="4613" max="4613" width="13.85546875" bestFit="1" customWidth="1"/>
    <col min="4614" max="4614" width="17.85546875" bestFit="1" customWidth="1"/>
    <col min="4615" max="4615" width="15.28515625" customWidth="1"/>
    <col min="4616" max="4616" width="4.85546875" bestFit="1" customWidth="1"/>
    <col min="4617" max="4617" width="25.28515625" bestFit="1" customWidth="1"/>
    <col min="4618" max="4618" width="14.85546875" bestFit="1" customWidth="1"/>
    <col min="4865" max="4865" width="6.7109375" customWidth="1"/>
    <col min="4866" max="4866" width="102" customWidth="1"/>
    <col min="4867" max="4867" width="18.28515625" bestFit="1" customWidth="1"/>
    <col min="4868" max="4868" width="23.140625" customWidth="1"/>
    <col min="4869" max="4869" width="13.85546875" bestFit="1" customWidth="1"/>
    <col min="4870" max="4870" width="17.85546875" bestFit="1" customWidth="1"/>
    <col min="4871" max="4871" width="15.28515625" customWidth="1"/>
    <col min="4872" max="4872" width="4.85546875" bestFit="1" customWidth="1"/>
    <col min="4873" max="4873" width="25.28515625" bestFit="1" customWidth="1"/>
    <col min="4874" max="4874" width="14.85546875" bestFit="1" customWidth="1"/>
    <col min="5121" max="5121" width="6.7109375" customWidth="1"/>
    <col min="5122" max="5122" width="102" customWidth="1"/>
    <col min="5123" max="5123" width="18.28515625" bestFit="1" customWidth="1"/>
    <col min="5124" max="5124" width="23.140625" customWidth="1"/>
    <col min="5125" max="5125" width="13.85546875" bestFit="1" customWidth="1"/>
    <col min="5126" max="5126" width="17.85546875" bestFit="1" customWidth="1"/>
    <col min="5127" max="5127" width="15.28515625" customWidth="1"/>
    <col min="5128" max="5128" width="4.85546875" bestFit="1" customWidth="1"/>
    <col min="5129" max="5129" width="25.28515625" bestFit="1" customWidth="1"/>
    <col min="5130" max="5130" width="14.85546875" bestFit="1" customWidth="1"/>
    <col min="5377" max="5377" width="6.7109375" customWidth="1"/>
    <col min="5378" max="5378" width="102" customWidth="1"/>
    <col min="5379" max="5379" width="18.28515625" bestFit="1" customWidth="1"/>
    <col min="5380" max="5380" width="23.140625" customWidth="1"/>
    <col min="5381" max="5381" width="13.85546875" bestFit="1" customWidth="1"/>
    <col min="5382" max="5382" width="17.85546875" bestFit="1" customWidth="1"/>
    <col min="5383" max="5383" width="15.28515625" customWidth="1"/>
    <col min="5384" max="5384" width="4.85546875" bestFit="1" customWidth="1"/>
    <col min="5385" max="5385" width="25.28515625" bestFit="1" customWidth="1"/>
    <col min="5386" max="5386" width="14.85546875" bestFit="1" customWidth="1"/>
    <col min="5633" max="5633" width="6.7109375" customWidth="1"/>
    <col min="5634" max="5634" width="102" customWidth="1"/>
    <col min="5635" max="5635" width="18.28515625" bestFit="1" customWidth="1"/>
    <col min="5636" max="5636" width="23.140625" customWidth="1"/>
    <col min="5637" max="5637" width="13.85546875" bestFit="1" customWidth="1"/>
    <col min="5638" max="5638" width="17.85546875" bestFit="1" customWidth="1"/>
    <col min="5639" max="5639" width="15.28515625" customWidth="1"/>
    <col min="5640" max="5640" width="4.85546875" bestFit="1" customWidth="1"/>
    <col min="5641" max="5641" width="25.28515625" bestFit="1" customWidth="1"/>
    <col min="5642" max="5642" width="14.85546875" bestFit="1" customWidth="1"/>
    <col min="5889" max="5889" width="6.7109375" customWidth="1"/>
    <col min="5890" max="5890" width="102" customWidth="1"/>
    <col min="5891" max="5891" width="18.28515625" bestFit="1" customWidth="1"/>
    <col min="5892" max="5892" width="23.140625" customWidth="1"/>
    <col min="5893" max="5893" width="13.85546875" bestFit="1" customWidth="1"/>
    <col min="5894" max="5894" width="17.85546875" bestFit="1" customWidth="1"/>
    <col min="5895" max="5895" width="15.28515625" customWidth="1"/>
    <col min="5896" max="5896" width="4.85546875" bestFit="1" customWidth="1"/>
    <col min="5897" max="5897" width="25.28515625" bestFit="1" customWidth="1"/>
    <col min="5898" max="5898" width="14.85546875" bestFit="1" customWidth="1"/>
    <col min="6145" max="6145" width="6.7109375" customWidth="1"/>
    <col min="6146" max="6146" width="102" customWidth="1"/>
    <col min="6147" max="6147" width="18.28515625" bestFit="1" customWidth="1"/>
    <col min="6148" max="6148" width="23.140625" customWidth="1"/>
    <col min="6149" max="6149" width="13.85546875" bestFit="1" customWidth="1"/>
    <col min="6150" max="6150" width="17.85546875" bestFit="1" customWidth="1"/>
    <col min="6151" max="6151" width="15.28515625" customWidth="1"/>
    <col min="6152" max="6152" width="4.85546875" bestFit="1" customWidth="1"/>
    <col min="6153" max="6153" width="25.28515625" bestFit="1" customWidth="1"/>
    <col min="6154" max="6154" width="14.85546875" bestFit="1" customWidth="1"/>
    <col min="6401" max="6401" width="6.7109375" customWidth="1"/>
    <col min="6402" max="6402" width="102" customWidth="1"/>
    <col min="6403" max="6403" width="18.28515625" bestFit="1" customWidth="1"/>
    <col min="6404" max="6404" width="23.140625" customWidth="1"/>
    <col min="6405" max="6405" width="13.85546875" bestFit="1" customWidth="1"/>
    <col min="6406" max="6406" width="17.85546875" bestFit="1" customWidth="1"/>
    <col min="6407" max="6407" width="15.28515625" customWidth="1"/>
    <col min="6408" max="6408" width="4.85546875" bestFit="1" customWidth="1"/>
    <col min="6409" max="6409" width="25.28515625" bestFit="1" customWidth="1"/>
    <col min="6410" max="6410" width="14.85546875" bestFit="1" customWidth="1"/>
    <col min="6657" max="6657" width="6.7109375" customWidth="1"/>
    <col min="6658" max="6658" width="102" customWidth="1"/>
    <col min="6659" max="6659" width="18.28515625" bestFit="1" customWidth="1"/>
    <col min="6660" max="6660" width="23.140625" customWidth="1"/>
    <col min="6661" max="6661" width="13.85546875" bestFit="1" customWidth="1"/>
    <col min="6662" max="6662" width="17.85546875" bestFit="1" customWidth="1"/>
    <col min="6663" max="6663" width="15.28515625" customWidth="1"/>
    <col min="6664" max="6664" width="4.85546875" bestFit="1" customWidth="1"/>
    <col min="6665" max="6665" width="25.28515625" bestFit="1" customWidth="1"/>
    <col min="6666" max="6666" width="14.85546875" bestFit="1" customWidth="1"/>
    <col min="6913" max="6913" width="6.7109375" customWidth="1"/>
    <col min="6914" max="6914" width="102" customWidth="1"/>
    <col min="6915" max="6915" width="18.28515625" bestFit="1" customWidth="1"/>
    <col min="6916" max="6916" width="23.140625" customWidth="1"/>
    <col min="6917" max="6917" width="13.85546875" bestFit="1" customWidth="1"/>
    <col min="6918" max="6918" width="17.85546875" bestFit="1" customWidth="1"/>
    <col min="6919" max="6919" width="15.28515625" customWidth="1"/>
    <col min="6920" max="6920" width="4.85546875" bestFit="1" customWidth="1"/>
    <col min="6921" max="6921" width="25.28515625" bestFit="1" customWidth="1"/>
    <col min="6922" max="6922" width="14.85546875" bestFit="1" customWidth="1"/>
    <col min="7169" max="7169" width="6.7109375" customWidth="1"/>
    <col min="7170" max="7170" width="102" customWidth="1"/>
    <col min="7171" max="7171" width="18.28515625" bestFit="1" customWidth="1"/>
    <col min="7172" max="7172" width="23.140625" customWidth="1"/>
    <col min="7173" max="7173" width="13.85546875" bestFit="1" customWidth="1"/>
    <col min="7174" max="7174" width="17.85546875" bestFit="1" customWidth="1"/>
    <col min="7175" max="7175" width="15.28515625" customWidth="1"/>
    <col min="7176" max="7176" width="4.85546875" bestFit="1" customWidth="1"/>
    <col min="7177" max="7177" width="25.28515625" bestFit="1" customWidth="1"/>
    <col min="7178" max="7178" width="14.85546875" bestFit="1" customWidth="1"/>
    <col min="7425" max="7425" width="6.7109375" customWidth="1"/>
    <col min="7426" max="7426" width="102" customWidth="1"/>
    <col min="7427" max="7427" width="18.28515625" bestFit="1" customWidth="1"/>
    <col min="7428" max="7428" width="23.140625" customWidth="1"/>
    <col min="7429" max="7429" width="13.85546875" bestFit="1" customWidth="1"/>
    <col min="7430" max="7430" width="17.85546875" bestFit="1" customWidth="1"/>
    <col min="7431" max="7431" width="15.28515625" customWidth="1"/>
    <col min="7432" max="7432" width="4.85546875" bestFit="1" customWidth="1"/>
    <col min="7433" max="7433" width="25.28515625" bestFit="1" customWidth="1"/>
    <col min="7434" max="7434" width="14.85546875" bestFit="1" customWidth="1"/>
    <col min="7681" max="7681" width="6.7109375" customWidth="1"/>
    <col min="7682" max="7682" width="102" customWidth="1"/>
    <col min="7683" max="7683" width="18.28515625" bestFit="1" customWidth="1"/>
    <col min="7684" max="7684" width="23.140625" customWidth="1"/>
    <col min="7685" max="7685" width="13.85546875" bestFit="1" customWidth="1"/>
    <col min="7686" max="7686" width="17.85546875" bestFit="1" customWidth="1"/>
    <col min="7687" max="7687" width="15.28515625" customWidth="1"/>
    <col min="7688" max="7688" width="4.85546875" bestFit="1" customWidth="1"/>
    <col min="7689" max="7689" width="25.28515625" bestFit="1" customWidth="1"/>
    <col min="7690" max="7690" width="14.85546875" bestFit="1" customWidth="1"/>
    <col min="7937" max="7937" width="6.7109375" customWidth="1"/>
    <col min="7938" max="7938" width="102" customWidth="1"/>
    <col min="7939" max="7939" width="18.28515625" bestFit="1" customWidth="1"/>
    <col min="7940" max="7940" width="23.140625" customWidth="1"/>
    <col min="7941" max="7941" width="13.85546875" bestFit="1" customWidth="1"/>
    <col min="7942" max="7942" width="17.85546875" bestFit="1" customWidth="1"/>
    <col min="7943" max="7943" width="15.28515625" customWidth="1"/>
    <col min="7944" max="7944" width="4.85546875" bestFit="1" customWidth="1"/>
    <col min="7945" max="7945" width="25.28515625" bestFit="1" customWidth="1"/>
    <col min="7946" max="7946" width="14.85546875" bestFit="1" customWidth="1"/>
    <col min="8193" max="8193" width="6.7109375" customWidth="1"/>
    <col min="8194" max="8194" width="102" customWidth="1"/>
    <col min="8195" max="8195" width="18.28515625" bestFit="1" customWidth="1"/>
    <col min="8196" max="8196" width="23.140625" customWidth="1"/>
    <col min="8197" max="8197" width="13.85546875" bestFit="1" customWidth="1"/>
    <col min="8198" max="8198" width="17.85546875" bestFit="1" customWidth="1"/>
    <col min="8199" max="8199" width="15.28515625" customWidth="1"/>
    <col min="8200" max="8200" width="4.85546875" bestFit="1" customWidth="1"/>
    <col min="8201" max="8201" width="25.28515625" bestFit="1" customWidth="1"/>
    <col min="8202" max="8202" width="14.85546875" bestFit="1" customWidth="1"/>
    <col min="8449" max="8449" width="6.7109375" customWidth="1"/>
    <col min="8450" max="8450" width="102" customWidth="1"/>
    <col min="8451" max="8451" width="18.28515625" bestFit="1" customWidth="1"/>
    <col min="8452" max="8452" width="23.140625" customWidth="1"/>
    <col min="8453" max="8453" width="13.85546875" bestFit="1" customWidth="1"/>
    <col min="8454" max="8454" width="17.85546875" bestFit="1" customWidth="1"/>
    <col min="8455" max="8455" width="15.28515625" customWidth="1"/>
    <col min="8456" max="8456" width="4.85546875" bestFit="1" customWidth="1"/>
    <col min="8457" max="8457" width="25.28515625" bestFit="1" customWidth="1"/>
    <col min="8458" max="8458" width="14.85546875" bestFit="1" customWidth="1"/>
    <col min="8705" max="8705" width="6.7109375" customWidth="1"/>
    <col min="8706" max="8706" width="102" customWidth="1"/>
    <col min="8707" max="8707" width="18.28515625" bestFit="1" customWidth="1"/>
    <col min="8708" max="8708" width="23.140625" customWidth="1"/>
    <col min="8709" max="8709" width="13.85546875" bestFit="1" customWidth="1"/>
    <col min="8710" max="8710" width="17.85546875" bestFit="1" customWidth="1"/>
    <col min="8711" max="8711" width="15.28515625" customWidth="1"/>
    <col min="8712" max="8712" width="4.85546875" bestFit="1" customWidth="1"/>
    <col min="8713" max="8713" width="25.28515625" bestFit="1" customWidth="1"/>
    <col min="8714" max="8714" width="14.85546875" bestFit="1" customWidth="1"/>
    <col min="8961" max="8961" width="6.7109375" customWidth="1"/>
    <col min="8962" max="8962" width="102" customWidth="1"/>
    <col min="8963" max="8963" width="18.28515625" bestFit="1" customWidth="1"/>
    <col min="8964" max="8964" width="23.140625" customWidth="1"/>
    <col min="8965" max="8965" width="13.85546875" bestFit="1" customWidth="1"/>
    <col min="8966" max="8966" width="17.85546875" bestFit="1" customWidth="1"/>
    <col min="8967" max="8967" width="15.28515625" customWidth="1"/>
    <col min="8968" max="8968" width="4.85546875" bestFit="1" customWidth="1"/>
    <col min="8969" max="8969" width="25.28515625" bestFit="1" customWidth="1"/>
    <col min="8970" max="8970" width="14.85546875" bestFit="1" customWidth="1"/>
    <col min="9217" max="9217" width="6.7109375" customWidth="1"/>
    <col min="9218" max="9218" width="102" customWidth="1"/>
    <col min="9219" max="9219" width="18.28515625" bestFit="1" customWidth="1"/>
    <col min="9220" max="9220" width="23.140625" customWidth="1"/>
    <col min="9221" max="9221" width="13.85546875" bestFit="1" customWidth="1"/>
    <col min="9222" max="9222" width="17.85546875" bestFit="1" customWidth="1"/>
    <col min="9223" max="9223" width="15.28515625" customWidth="1"/>
    <col min="9224" max="9224" width="4.85546875" bestFit="1" customWidth="1"/>
    <col min="9225" max="9225" width="25.28515625" bestFit="1" customWidth="1"/>
    <col min="9226" max="9226" width="14.85546875" bestFit="1" customWidth="1"/>
    <col min="9473" max="9473" width="6.7109375" customWidth="1"/>
    <col min="9474" max="9474" width="102" customWidth="1"/>
    <col min="9475" max="9475" width="18.28515625" bestFit="1" customWidth="1"/>
    <col min="9476" max="9476" width="23.140625" customWidth="1"/>
    <col min="9477" max="9477" width="13.85546875" bestFit="1" customWidth="1"/>
    <col min="9478" max="9478" width="17.85546875" bestFit="1" customWidth="1"/>
    <col min="9479" max="9479" width="15.28515625" customWidth="1"/>
    <col min="9480" max="9480" width="4.85546875" bestFit="1" customWidth="1"/>
    <col min="9481" max="9481" width="25.28515625" bestFit="1" customWidth="1"/>
    <col min="9482" max="9482" width="14.85546875" bestFit="1" customWidth="1"/>
    <col min="9729" max="9729" width="6.7109375" customWidth="1"/>
    <col min="9730" max="9730" width="102" customWidth="1"/>
    <col min="9731" max="9731" width="18.28515625" bestFit="1" customWidth="1"/>
    <col min="9732" max="9732" width="23.140625" customWidth="1"/>
    <col min="9733" max="9733" width="13.85546875" bestFit="1" customWidth="1"/>
    <col min="9734" max="9734" width="17.85546875" bestFit="1" customWidth="1"/>
    <col min="9735" max="9735" width="15.28515625" customWidth="1"/>
    <col min="9736" max="9736" width="4.85546875" bestFit="1" customWidth="1"/>
    <col min="9737" max="9737" width="25.28515625" bestFit="1" customWidth="1"/>
    <col min="9738" max="9738" width="14.85546875" bestFit="1" customWidth="1"/>
    <col min="9985" max="9985" width="6.7109375" customWidth="1"/>
    <col min="9986" max="9986" width="102" customWidth="1"/>
    <col min="9987" max="9987" width="18.28515625" bestFit="1" customWidth="1"/>
    <col min="9988" max="9988" width="23.140625" customWidth="1"/>
    <col min="9989" max="9989" width="13.85546875" bestFit="1" customWidth="1"/>
    <col min="9990" max="9990" width="17.85546875" bestFit="1" customWidth="1"/>
    <col min="9991" max="9991" width="15.28515625" customWidth="1"/>
    <col min="9992" max="9992" width="4.85546875" bestFit="1" customWidth="1"/>
    <col min="9993" max="9993" width="25.28515625" bestFit="1" customWidth="1"/>
    <col min="9994" max="9994" width="14.85546875" bestFit="1" customWidth="1"/>
    <col min="10241" max="10241" width="6.7109375" customWidth="1"/>
    <col min="10242" max="10242" width="102" customWidth="1"/>
    <col min="10243" max="10243" width="18.28515625" bestFit="1" customWidth="1"/>
    <col min="10244" max="10244" width="23.140625" customWidth="1"/>
    <col min="10245" max="10245" width="13.85546875" bestFit="1" customWidth="1"/>
    <col min="10246" max="10246" width="17.85546875" bestFit="1" customWidth="1"/>
    <col min="10247" max="10247" width="15.28515625" customWidth="1"/>
    <col min="10248" max="10248" width="4.85546875" bestFit="1" customWidth="1"/>
    <col min="10249" max="10249" width="25.28515625" bestFit="1" customWidth="1"/>
    <col min="10250" max="10250" width="14.85546875" bestFit="1" customWidth="1"/>
    <col min="10497" max="10497" width="6.7109375" customWidth="1"/>
    <col min="10498" max="10498" width="102" customWidth="1"/>
    <col min="10499" max="10499" width="18.28515625" bestFit="1" customWidth="1"/>
    <col min="10500" max="10500" width="23.140625" customWidth="1"/>
    <col min="10501" max="10501" width="13.85546875" bestFit="1" customWidth="1"/>
    <col min="10502" max="10502" width="17.85546875" bestFit="1" customWidth="1"/>
    <col min="10503" max="10503" width="15.28515625" customWidth="1"/>
    <col min="10504" max="10504" width="4.85546875" bestFit="1" customWidth="1"/>
    <col min="10505" max="10505" width="25.28515625" bestFit="1" customWidth="1"/>
    <col min="10506" max="10506" width="14.85546875" bestFit="1" customWidth="1"/>
    <col min="10753" max="10753" width="6.7109375" customWidth="1"/>
    <col min="10754" max="10754" width="102" customWidth="1"/>
    <col min="10755" max="10755" width="18.28515625" bestFit="1" customWidth="1"/>
    <col min="10756" max="10756" width="23.140625" customWidth="1"/>
    <col min="10757" max="10757" width="13.85546875" bestFit="1" customWidth="1"/>
    <col min="10758" max="10758" width="17.85546875" bestFit="1" customWidth="1"/>
    <col min="10759" max="10759" width="15.28515625" customWidth="1"/>
    <col min="10760" max="10760" width="4.85546875" bestFit="1" customWidth="1"/>
    <col min="10761" max="10761" width="25.28515625" bestFit="1" customWidth="1"/>
    <col min="10762" max="10762" width="14.85546875" bestFit="1" customWidth="1"/>
    <col min="11009" max="11009" width="6.7109375" customWidth="1"/>
    <col min="11010" max="11010" width="102" customWidth="1"/>
    <col min="11011" max="11011" width="18.28515625" bestFit="1" customWidth="1"/>
    <col min="11012" max="11012" width="23.140625" customWidth="1"/>
    <col min="11013" max="11013" width="13.85546875" bestFit="1" customWidth="1"/>
    <col min="11014" max="11014" width="17.85546875" bestFit="1" customWidth="1"/>
    <col min="11015" max="11015" width="15.28515625" customWidth="1"/>
    <col min="11016" max="11016" width="4.85546875" bestFit="1" customWidth="1"/>
    <col min="11017" max="11017" width="25.28515625" bestFit="1" customWidth="1"/>
    <col min="11018" max="11018" width="14.85546875" bestFit="1" customWidth="1"/>
    <col min="11265" max="11265" width="6.7109375" customWidth="1"/>
    <col min="11266" max="11266" width="102" customWidth="1"/>
    <col min="11267" max="11267" width="18.28515625" bestFit="1" customWidth="1"/>
    <col min="11268" max="11268" width="23.140625" customWidth="1"/>
    <col min="11269" max="11269" width="13.85546875" bestFit="1" customWidth="1"/>
    <col min="11270" max="11270" width="17.85546875" bestFit="1" customWidth="1"/>
    <col min="11271" max="11271" width="15.28515625" customWidth="1"/>
    <col min="11272" max="11272" width="4.85546875" bestFit="1" customWidth="1"/>
    <col min="11273" max="11273" width="25.28515625" bestFit="1" customWidth="1"/>
    <col min="11274" max="11274" width="14.85546875" bestFit="1" customWidth="1"/>
    <col min="11521" max="11521" width="6.7109375" customWidth="1"/>
    <col min="11522" max="11522" width="102" customWidth="1"/>
    <col min="11523" max="11523" width="18.28515625" bestFit="1" customWidth="1"/>
    <col min="11524" max="11524" width="23.140625" customWidth="1"/>
    <col min="11525" max="11525" width="13.85546875" bestFit="1" customWidth="1"/>
    <col min="11526" max="11526" width="17.85546875" bestFit="1" customWidth="1"/>
    <col min="11527" max="11527" width="15.28515625" customWidth="1"/>
    <col min="11528" max="11528" width="4.85546875" bestFit="1" customWidth="1"/>
    <col min="11529" max="11529" width="25.28515625" bestFit="1" customWidth="1"/>
    <col min="11530" max="11530" width="14.85546875" bestFit="1" customWidth="1"/>
    <col min="11777" max="11777" width="6.7109375" customWidth="1"/>
    <col min="11778" max="11778" width="102" customWidth="1"/>
    <col min="11779" max="11779" width="18.28515625" bestFit="1" customWidth="1"/>
    <col min="11780" max="11780" width="23.140625" customWidth="1"/>
    <col min="11781" max="11781" width="13.85546875" bestFit="1" customWidth="1"/>
    <col min="11782" max="11782" width="17.85546875" bestFit="1" customWidth="1"/>
    <col min="11783" max="11783" width="15.28515625" customWidth="1"/>
    <col min="11784" max="11784" width="4.85546875" bestFit="1" customWidth="1"/>
    <col min="11785" max="11785" width="25.28515625" bestFit="1" customWidth="1"/>
    <col min="11786" max="11786" width="14.85546875" bestFit="1" customWidth="1"/>
    <col min="12033" max="12033" width="6.7109375" customWidth="1"/>
    <col min="12034" max="12034" width="102" customWidth="1"/>
    <col min="12035" max="12035" width="18.28515625" bestFit="1" customWidth="1"/>
    <col min="12036" max="12036" width="23.140625" customWidth="1"/>
    <col min="12037" max="12037" width="13.85546875" bestFit="1" customWidth="1"/>
    <col min="12038" max="12038" width="17.85546875" bestFit="1" customWidth="1"/>
    <col min="12039" max="12039" width="15.28515625" customWidth="1"/>
    <col min="12040" max="12040" width="4.85546875" bestFit="1" customWidth="1"/>
    <col min="12041" max="12041" width="25.28515625" bestFit="1" customWidth="1"/>
    <col min="12042" max="12042" width="14.85546875" bestFit="1" customWidth="1"/>
    <col min="12289" max="12289" width="6.7109375" customWidth="1"/>
    <col min="12290" max="12290" width="102" customWidth="1"/>
    <col min="12291" max="12291" width="18.28515625" bestFit="1" customWidth="1"/>
    <col min="12292" max="12292" width="23.140625" customWidth="1"/>
    <col min="12293" max="12293" width="13.85546875" bestFit="1" customWidth="1"/>
    <col min="12294" max="12294" width="17.85546875" bestFit="1" customWidth="1"/>
    <col min="12295" max="12295" width="15.28515625" customWidth="1"/>
    <col min="12296" max="12296" width="4.85546875" bestFit="1" customWidth="1"/>
    <col min="12297" max="12297" width="25.28515625" bestFit="1" customWidth="1"/>
    <col min="12298" max="12298" width="14.85546875" bestFit="1" customWidth="1"/>
    <col min="12545" max="12545" width="6.7109375" customWidth="1"/>
    <col min="12546" max="12546" width="102" customWidth="1"/>
    <col min="12547" max="12547" width="18.28515625" bestFit="1" customWidth="1"/>
    <col min="12548" max="12548" width="23.140625" customWidth="1"/>
    <col min="12549" max="12549" width="13.85546875" bestFit="1" customWidth="1"/>
    <col min="12550" max="12550" width="17.85546875" bestFit="1" customWidth="1"/>
    <col min="12551" max="12551" width="15.28515625" customWidth="1"/>
    <col min="12552" max="12552" width="4.85546875" bestFit="1" customWidth="1"/>
    <col min="12553" max="12553" width="25.28515625" bestFit="1" customWidth="1"/>
    <col min="12554" max="12554" width="14.85546875" bestFit="1" customWidth="1"/>
    <col min="12801" max="12801" width="6.7109375" customWidth="1"/>
    <col min="12802" max="12802" width="102" customWidth="1"/>
    <col min="12803" max="12803" width="18.28515625" bestFit="1" customWidth="1"/>
    <col min="12804" max="12804" width="23.140625" customWidth="1"/>
    <col min="12805" max="12805" width="13.85546875" bestFit="1" customWidth="1"/>
    <col min="12806" max="12806" width="17.85546875" bestFit="1" customWidth="1"/>
    <col min="12807" max="12807" width="15.28515625" customWidth="1"/>
    <col min="12808" max="12808" width="4.85546875" bestFit="1" customWidth="1"/>
    <col min="12809" max="12809" width="25.28515625" bestFit="1" customWidth="1"/>
    <col min="12810" max="12810" width="14.85546875" bestFit="1" customWidth="1"/>
    <col min="13057" max="13057" width="6.7109375" customWidth="1"/>
    <col min="13058" max="13058" width="102" customWidth="1"/>
    <col min="13059" max="13059" width="18.28515625" bestFit="1" customWidth="1"/>
    <col min="13060" max="13060" width="23.140625" customWidth="1"/>
    <col min="13061" max="13061" width="13.85546875" bestFit="1" customWidth="1"/>
    <col min="13062" max="13062" width="17.85546875" bestFit="1" customWidth="1"/>
    <col min="13063" max="13063" width="15.28515625" customWidth="1"/>
    <col min="13064" max="13064" width="4.85546875" bestFit="1" customWidth="1"/>
    <col min="13065" max="13065" width="25.28515625" bestFit="1" customWidth="1"/>
    <col min="13066" max="13066" width="14.85546875" bestFit="1" customWidth="1"/>
    <col min="13313" max="13313" width="6.7109375" customWidth="1"/>
    <col min="13314" max="13314" width="102" customWidth="1"/>
    <col min="13315" max="13315" width="18.28515625" bestFit="1" customWidth="1"/>
    <col min="13316" max="13316" width="23.140625" customWidth="1"/>
    <col min="13317" max="13317" width="13.85546875" bestFit="1" customWidth="1"/>
    <col min="13318" max="13318" width="17.85546875" bestFit="1" customWidth="1"/>
    <col min="13319" max="13319" width="15.28515625" customWidth="1"/>
    <col min="13320" max="13320" width="4.85546875" bestFit="1" customWidth="1"/>
    <col min="13321" max="13321" width="25.28515625" bestFit="1" customWidth="1"/>
    <col min="13322" max="13322" width="14.85546875" bestFit="1" customWidth="1"/>
    <col min="13569" max="13569" width="6.7109375" customWidth="1"/>
    <col min="13570" max="13570" width="102" customWidth="1"/>
    <col min="13571" max="13571" width="18.28515625" bestFit="1" customWidth="1"/>
    <col min="13572" max="13572" width="23.140625" customWidth="1"/>
    <col min="13573" max="13573" width="13.85546875" bestFit="1" customWidth="1"/>
    <col min="13574" max="13574" width="17.85546875" bestFit="1" customWidth="1"/>
    <col min="13575" max="13575" width="15.28515625" customWidth="1"/>
    <col min="13576" max="13576" width="4.85546875" bestFit="1" customWidth="1"/>
    <col min="13577" max="13577" width="25.28515625" bestFit="1" customWidth="1"/>
    <col min="13578" max="13578" width="14.85546875" bestFit="1" customWidth="1"/>
    <col min="13825" max="13825" width="6.7109375" customWidth="1"/>
    <col min="13826" max="13826" width="102" customWidth="1"/>
    <col min="13827" max="13827" width="18.28515625" bestFit="1" customWidth="1"/>
    <col min="13828" max="13828" width="23.140625" customWidth="1"/>
    <col min="13829" max="13829" width="13.85546875" bestFit="1" customWidth="1"/>
    <col min="13830" max="13830" width="17.85546875" bestFit="1" customWidth="1"/>
    <col min="13831" max="13831" width="15.28515625" customWidth="1"/>
    <col min="13832" max="13832" width="4.85546875" bestFit="1" customWidth="1"/>
    <col min="13833" max="13833" width="25.28515625" bestFit="1" customWidth="1"/>
    <col min="13834" max="13834" width="14.85546875" bestFit="1" customWidth="1"/>
    <col min="14081" max="14081" width="6.7109375" customWidth="1"/>
    <col min="14082" max="14082" width="102" customWidth="1"/>
    <col min="14083" max="14083" width="18.28515625" bestFit="1" customWidth="1"/>
    <col min="14084" max="14084" width="23.140625" customWidth="1"/>
    <col min="14085" max="14085" width="13.85546875" bestFit="1" customWidth="1"/>
    <col min="14086" max="14086" width="17.85546875" bestFit="1" customWidth="1"/>
    <col min="14087" max="14087" width="15.28515625" customWidth="1"/>
    <col min="14088" max="14088" width="4.85546875" bestFit="1" customWidth="1"/>
    <col min="14089" max="14089" width="25.28515625" bestFit="1" customWidth="1"/>
    <col min="14090" max="14090" width="14.85546875" bestFit="1" customWidth="1"/>
    <col min="14337" max="14337" width="6.7109375" customWidth="1"/>
    <col min="14338" max="14338" width="102" customWidth="1"/>
    <col min="14339" max="14339" width="18.28515625" bestFit="1" customWidth="1"/>
    <col min="14340" max="14340" width="23.140625" customWidth="1"/>
    <col min="14341" max="14341" width="13.85546875" bestFit="1" customWidth="1"/>
    <col min="14342" max="14342" width="17.85546875" bestFit="1" customWidth="1"/>
    <col min="14343" max="14343" width="15.28515625" customWidth="1"/>
    <col min="14344" max="14344" width="4.85546875" bestFit="1" customWidth="1"/>
    <col min="14345" max="14345" width="25.28515625" bestFit="1" customWidth="1"/>
    <col min="14346" max="14346" width="14.85546875" bestFit="1" customWidth="1"/>
    <col min="14593" max="14593" width="6.7109375" customWidth="1"/>
    <col min="14594" max="14594" width="102" customWidth="1"/>
    <col min="14595" max="14595" width="18.28515625" bestFit="1" customWidth="1"/>
    <col min="14596" max="14596" width="23.140625" customWidth="1"/>
    <col min="14597" max="14597" width="13.85546875" bestFit="1" customWidth="1"/>
    <col min="14598" max="14598" width="17.85546875" bestFit="1" customWidth="1"/>
    <col min="14599" max="14599" width="15.28515625" customWidth="1"/>
    <col min="14600" max="14600" width="4.85546875" bestFit="1" customWidth="1"/>
    <col min="14601" max="14601" width="25.28515625" bestFit="1" customWidth="1"/>
    <col min="14602" max="14602" width="14.85546875" bestFit="1" customWidth="1"/>
    <col min="14849" max="14849" width="6.7109375" customWidth="1"/>
    <col min="14850" max="14850" width="102" customWidth="1"/>
    <col min="14851" max="14851" width="18.28515625" bestFit="1" customWidth="1"/>
    <col min="14852" max="14852" width="23.140625" customWidth="1"/>
    <col min="14853" max="14853" width="13.85546875" bestFit="1" customWidth="1"/>
    <col min="14854" max="14854" width="17.85546875" bestFit="1" customWidth="1"/>
    <col min="14855" max="14855" width="15.28515625" customWidth="1"/>
    <col min="14856" max="14856" width="4.85546875" bestFit="1" customWidth="1"/>
    <col min="14857" max="14857" width="25.28515625" bestFit="1" customWidth="1"/>
    <col min="14858" max="14858" width="14.85546875" bestFit="1" customWidth="1"/>
    <col min="15105" max="15105" width="6.7109375" customWidth="1"/>
    <col min="15106" max="15106" width="102" customWidth="1"/>
    <col min="15107" max="15107" width="18.28515625" bestFit="1" customWidth="1"/>
    <col min="15108" max="15108" width="23.140625" customWidth="1"/>
    <col min="15109" max="15109" width="13.85546875" bestFit="1" customWidth="1"/>
    <col min="15110" max="15110" width="17.85546875" bestFit="1" customWidth="1"/>
    <col min="15111" max="15111" width="15.28515625" customWidth="1"/>
    <col min="15112" max="15112" width="4.85546875" bestFit="1" customWidth="1"/>
    <col min="15113" max="15113" width="25.28515625" bestFit="1" customWidth="1"/>
    <col min="15114" max="15114" width="14.85546875" bestFit="1" customWidth="1"/>
    <col min="15361" max="15361" width="6.7109375" customWidth="1"/>
    <col min="15362" max="15362" width="102" customWidth="1"/>
    <col min="15363" max="15363" width="18.28515625" bestFit="1" customWidth="1"/>
    <col min="15364" max="15364" width="23.140625" customWidth="1"/>
    <col min="15365" max="15365" width="13.85546875" bestFit="1" customWidth="1"/>
    <col min="15366" max="15366" width="17.85546875" bestFit="1" customWidth="1"/>
    <col min="15367" max="15367" width="15.28515625" customWidth="1"/>
    <col min="15368" max="15368" width="4.85546875" bestFit="1" customWidth="1"/>
    <col min="15369" max="15369" width="25.28515625" bestFit="1" customWidth="1"/>
    <col min="15370" max="15370" width="14.85546875" bestFit="1" customWidth="1"/>
    <col min="15617" max="15617" width="6.7109375" customWidth="1"/>
    <col min="15618" max="15618" width="102" customWidth="1"/>
    <col min="15619" max="15619" width="18.28515625" bestFit="1" customWidth="1"/>
    <col min="15620" max="15620" width="23.140625" customWidth="1"/>
    <col min="15621" max="15621" width="13.85546875" bestFit="1" customWidth="1"/>
    <col min="15622" max="15622" width="17.85546875" bestFit="1" customWidth="1"/>
    <col min="15623" max="15623" width="15.28515625" customWidth="1"/>
    <col min="15624" max="15624" width="4.85546875" bestFit="1" customWidth="1"/>
    <col min="15625" max="15625" width="25.28515625" bestFit="1" customWidth="1"/>
    <col min="15626" max="15626" width="14.85546875" bestFit="1" customWidth="1"/>
    <col min="15873" max="15873" width="6.7109375" customWidth="1"/>
    <col min="15874" max="15874" width="102" customWidth="1"/>
    <col min="15875" max="15875" width="18.28515625" bestFit="1" customWidth="1"/>
    <col min="15876" max="15876" width="23.140625" customWidth="1"/>
    <col min="15877" max="15877" width="13.85546875" bestFit="1" customWidth="1"/>
    <col min="15878" max="15878" width="17.85546875" bestFit="1" customWidth="1"/>
    <col min="15879" max="15879" width="15.28515625" customWidth="1"/>
    <col min="15880" max="15880" width="4.85546875" bestFit="1" customWidth="1"/>
    <col min="15881" max="15881" width="25.28515625" bestFit="1" customWidth="1"/>
    <col min="15882" max="15882" width="14.85546875" bestFit="1" customWidth="1"/>
    <col min="16129" max="16129" width="6.7109375" customWidth="1"/>
    <col min="16130" max="16130" width="102" customWidth="1"/>
    <col min="16131" max="16131" width="18.28515625" bestFit="1" customWidth="1"/>
    <col min="16132" max="16132" width="23.140625" customWidth="1"/>
    <col min="16133" max="16133" width="13.85546875" bestFit="1" customWidth="1"/>
    <col min="16134" max="16134" width="17.85546875" bestFit="1" customWidth="1"/>
    <col min="16135" max="16135" width="15.28515625" customWidth="1"/>
    <col min="16136" max="16136" width="4.85546875" bestFit="1" customWidth="1"/>
    <col min="16137" max="16137" width="25.28515625" bestFit="1" customWidth="1"/>
    <col min="16138" max="16138" width="14.85546875" bestFit="1" customWidth="1"/>
  </cols>
  <sheetData>
    <row r="1" spans="1:29">
      <c r="A1" s="204" t="s">
        <v>419</v>
      </c>
      <c r="B1" s="52"/>
      <c r="C1" s="26"/>
      <c r="E1" s="825"/>
      <c r="F1" s="528"/>
      <c r="G1" s="26"/>
      <c r="H1" s="26"/>
      <c r="I1" s="26"/>
      <c r="J1" s="26"/>
      <c r="K1" s="26"/>
      <c r="L1" s="26"/>
      <c r="M1" s="26"/>
      <c r="N1" s="26"/>
      <c r="O1" s="26"/>
      <c r="P1" s="26"/>
      <c r="Q1" s="26"/>
      <c r="R1" s="26"/>
      <c r="S1" s="26"/>
      <c r="T1" s="26"/>
      <c r="U1" s="26"/>
      <c r="V1" s="26"/>
      <c r="W1" s="26"/>
      <c r="X1" s="26"/>
      <c r="Y1" s="26"/>
      <c r="Z1" s="26"/>
      <c r="AA1" s="26"/>
      <c r="AB1" s="26"/>
      <c r="AC1" s="26"/>
    </row>
    <row r="2" spans="1:29" s="26" customFormat="1" ht="14.25">
      <c r="B2" s="32" t="s">
        <v>569</v>
      </c>
      <c r="C2" s="826"/>
      <c r="D2" s="827"/>
      <c r="E2" s="825"/>
      <c r="F2" s="528"/>
    </row>
    <row r="3" spans="1:29" s="26" customFormat="1" ht="14.25">
      <c r="B3" s="32" t="s">
        <v>245</v>
      </c>
      <c r="C3" s="828"/>
      <c r="D3" s="827"/>
      <c r="E3" s="825"/>
      <c r="F3" s="528"/>
    </row>
    <row r="4" spans="1:29" s="26" customFormat="1">
      <c r="B4" s="824"/>
      <c r="C4" s="828"/>
      <c r="D4" s="827"/>
      <c r="E4" s="825"/>
      <c r="F4" s="528"/>
    </row>
    <row r="5" spans="1:29" s="26" customFormat="1">
      <c r="B5" s="824"/>
      <c r="C5" s="828"/>
      <c r="D5" s="827"/>
      <c r="E5" s="825"/>
      <c r="F5" s="528"/>
    </row>
    <row r="6" spans="1:29" s="26" customFormat="1">
      <c r="B6" s="829"/>
      <c r="C6" s="830"/>
      <c r="D6" s="831"/>
      <c r="E6" s="528"/>
      <c r="F6" s="528"/>
      <c r="G6" s="528"/>
    </row>
    <row r="7" spans="1:29" s="26" customFormat="1" ht="19.5">
      <c r="B7" s="1191" t="s">
        <v>528</v>
      </c>
      <c r="C7" s="1191"/>
      <c r="D7" s="900"/>
      <c r="E7" s="528"/>
      <c r="F7" s="528"/>
      <c r="G7" s="528"/>
    </row>
    <row r="8" spans="1:29" s="26" customFormat="1" ht="17.25">
      <c r="B8" s="1192" t="s">
        <v>870</v>
      </c>
      <c r="C8" s="1192"/>
      <c r="D8" s="901"/>
      <c r="E8" s="528"/>
      <c r="F8" s="528"/>
      <c r="G8" s="528"/>
    </row>
    <row r="9" spans="1:29" s="26" customFormat="1" ht="16.5" thickBot="1">
      <c r="B9" s="109"/>
      <c r="C9" s="110"/>
      <c r="D9" s="109"/>
      <c r="E9" s="528"/>
      <c r="F9" s="528"/>
      <c r="G9" s="528"/>
    </row>
    <row r="10" spans="1:29" s="26" customFormat="1" ht="17.25" thickTop="1" thickBot="1">
      <c r="B10" s="832"/>
      <c r="C10" s="833" t="s">
        <v>520</v>
      </c>
      <c r="D10" s="833" t="s">
        <v>521</v>
      </c>
      <c r="E10" s="528"/>
      <c r="F10" s="528"/>
      <c r="G10" s="528"/>
    </row>
    <row r="11" spans="1:29" s="26" customFormat="1" ht="16.5" thickTop="1">
      <c r="B11" s="460"/>
      <c r="C11" s="461"/>
      <c r="D11" s="462"/>
      <c r="E11" s="528"/>
      <c r="F11" s="528"/>
      <c r="G11" s="528"/>
    </row>
    <row r="12" spans="1:29" s="26" customFormat="1" ht="19.5">
      <c r="A12"/>
      <c r="B12" s="463" t="s">
        <v>805</v>
      </c>
      <c r="C12" s="806">
        <v>221747982.485165</v>
      </c>
      <c r="D12" s="806">
        <v>1896388746.213131</v>
      </c>
      <c r="E12" s="528"/>
      <c r="F12" s="528"/>
      <c r="G12" s="528"/>
    </row>
    <row r="13" spans="1:29" s="26" customFormat="1">
      <c r="B13" s="834"/>
      <c r="C13" s="835"/>
      <c r="D13" s="835"/>
      <c r="E13" s="528"/>
      <c r="F13" s="528"/>
      <c r="G13" s="528"/>
    </row>
    <row r="14" spans="1:29" s="26" customFormat="1" ht="19.5">
      <c r="B14" s="463" t="s">
        <v>806</v>
      </c>
      <c r="C14" s="806">
        <v>11632687.370000001</v>
      </c>
      <c r="D14" s="806">
        <v>99482742.38824001</v>
      </c>
      <c r="E14" s="528"/>
      <c r="F14" s="528"/>
      <c r="G14" s="528"/>
    </row>
    <row r="15" spans="1:29" s="26" customFormat="1">
      <c r="B15" s="834"/>
      <c r="C15" s="835"/>
      <c r="D15" s="835"/>
      <c r="E15" s="528"/>
      <c r="F15" s="528"/>
      <c r="G15" s="528"/>
    </row>
    <row r="16" spans="1:29" s="26" customFormat="1" ht="19.5">
      <c r="B16" s="463" t="s">
        <v>807</v>
      </c>
      <c r="C16" s="806">
        <v>233380669.855165</v>
      </c>
      <c r="D16" s="806">
        <v>1995871488.601371</v>
      </c>
      <c r="E16" s="528"/>
      <c r="F16" s="528"/>
      <c r="G16" s="528"/>
    </row>
    <row r="17" spans="2:7" s="26" customFormat="1">
      <c r="B17" s="101"/>
      <c r="C17" s="836"/>
      <c r="D17" s="894"/>
      <c r="E17" s="528"/>
      <c r="F17" s="528"/>
      <c r="G17" s="528"/>
    </row>
    <row r="18" spans="2:7" s="26" customFormat="1" ht="14.25">
      <c r="B18" s="99" t="s">
        <v>504</v>
      </c>
      <c r="C18" s="837"/>
      <c r="D18" s="895"/>
      <c r="E18" s="528"/>
      <c r="F18" s="528"/>
      <c r="G18" s="528"/>
    </row>
    <row r="19" spans="2:7" s="26" customFormat="1">
      <c r="B19" s="464"/>
      <c r="C19" s="838"/>
      <c r="D19" s="896"/>
      <c r="E19" s="528"/>
      <c r="F19" s="528"/>
      <c r="G19" s="528"/>
    </row>
    <row r="20" spans="2:7" s="26" customFormat="1" ht="14.25">
      <c r="B20" s="99" t="s">
        <v>577</v>
      </c>
      <c r="C20" s="897">
        <f>SUM(C22:C28)</f>
        <v>23914728.659999996</v>
      </c>
      <c r="D20" s="897">
        <f>SUM(D22:D28)</f>
        <v>209018724.12494797</v>
      </c>
      <c r="E20" s="528"/>
      <c r="F20" s="528"/>
      <c r="G20" s="528"/>
    </row>
    <row r="21" spans="2:7" s="26" customFormat="1">
      <c r="B21" s="464"/>
      <c r="C21" s="839"/>
      <c r="D21" s="839"/>
      <c r="E21" s="528"/>
      <c r="F21" s="528"/>
      <c r="G21" s="528"/>
    </row>
    <row r="22" spans="2:7" s="26" customFormat="1">
      <c r="B22" s="101" t="s">
        <v>847</v>
      </c>
      <c r="C22" s="898">
        <v>9952338.709999999</v>
      </c>
      <c r="D22" s="898">
        <v>86799999.999529988</v>
      </c>
      <c r="E22" s="528"/>
      <c r="F22" s="528"/>
      <c r="G22" s="528"/>
    </row>
    <row r="23" spans="2:7" s="26" customFormat="1">
      <c r="B23" s="101" t="s">
        <v>505</v>
      </c>
      <c r="C23" s="898">
        <v>728143.25</v>
      </c>
      <c r="D23" s="898">
        <v>6360579.8328609997</v>
      </c>
      <c r="E23" s="528"/>
      <c r="F23" s="528"/>
      <c r="G23" s="528"/>
    </row>
    <row r="24" spans="2:7" s="26" customFormat="1">
      <c r="B24" s="101" t="s">
        <v>848</v>
      </c>
      <c r="C24" s="898">
        <v>935453.7</v>
      </c>
      <c r="D24" s="898">
        <v>8000000.0423999997</v>
      </c>
      <c r="E24" s="528"/>
      <c r="F24" s="528"/>
      <c r="G24" s="528"/>
    </row>
    <row r="25" spans="2:7" s="26" customFormat="1">
      <c r="B25" s="101" t="s">
        <v>849</v>
      </c>
      <c r="C25" s="898">
        <v>4788204.5699999994</v>
      </c>
      <c r="D25" s="898">
        <v>41867405.211954996</v>
      </c>
      <c r="E25" s="528"/>
      <c r="F25" s="528"/>
      <c r="G25" s="528"/>
    </row>
    <row r="26" spans="2:7" s="26" customFormat="1">
      <c r="B26" s="101" t="s">
        <v>850</v>
      </c>
      <c r="C26" s="898">
        <v>6985612.3599999994</v>
      </c>
      <c r="D26" s="898">
        <v>61447960.454028994</v>
      </c>
      <c r="E26" s="528"/>
      <c r="F26" s="528"/>
      <c r="G26" s="528"/>
    </row>
    <row r="27" spans="2:7" s="26" customFormat="1">
      <c r="B27" s="101" t="s">
        <v>851</v>
      </c>
      <c r="C27" s="898">
        <v>0</v>
      </c>
      <c r="D27" s="898">
        <v>0</v>
      </c>
      <c r="E27" s="528"/>
      <c r="F27" s="528"/>
      <c r="G27" s="528"/>
    </row>
    <row r="28" spans="2:7" s="26" customFormat="1">
      <c r="B28" s="101" t="s">
        <v>149</v>
      </c>
      <c r="C28" s="898">
        <v>524976.07000000007</v>
      </c>
      <c r="D28" s="898">
        <v>4542778.5841730004</v>
      </c>
      <c r="E28" s="528"/>
      <c r="F28" s="528"/>
      <c r="G28" s="528"/>
    </row>
    <row r="29" spans="2:7" s="26" customFormat="1">
      <c r="B29" s="101"/>
      <c r="C29" s="898"/>
      <c r="D29" s="898"/>
      <c r="E29" s="528"/>
      <c r="F29" s="528"/>
      <c r="G29" s="528"/>
    </row>
    <row r="30" spans="2:7" s="26" customFormat="1" ht="14.25">
      <c r="B30" s="99" t="s">
        <v>506</v>
      </c>
      <c r="C30" s="897">
        <f>SUM(C32:C41)</f>
        <v>14415981.789999999</v>
      </c>
      <c r="D30" s="897">
        <f>SUM(D32:D41)</f>
        <v>125807396.92433399</v>
      </c>
      <c r="E30" s="528"/>
      <c r="F30" s="528"/>
      <c r="G30" s="528"/>
    </row>
    <row r="31" spans="2:7" s="26" customFormat="1">
      <c r="B31" s="464"/>
      <c r="C31" s="839"/>
      <c r="D31" s="839"/>
      <c r="E31" s="528"/>
      <c r="F31" s="528"/>
      <c r="G31" s="528"/>
    </row>
    <row r="32" spans="2:7" s="26" customFormat="1">
      <c r="B32" s="101" t="s">
        <v>847</v>
      </c>
      <c r="C32" s="808">
        <v>7560283.8300000001</v>
      </c>
      <c r="D32" s="808">
        <v>65900000.074499995</v>
      </c>
      <c r="E32" s="528"/>
      <c r="F32" s="528"/>
      <c r="G32" s="528"/>
    </row>
    <row r="33" spans="2:7" s="26" customFormat="1">
      <c r="B33" s="101" t="s">
        <v>505</v>
      </c>
      <c r="C33" s="808">
        <v>923402.56</v>
      </c>
      <c r="D33" s="808">
        <v>8030285.2939780001</v>
      </c>
      <c r="E33" s="528"/>
      <c r="F33" s="528"/>
      <c r="G33" s="528"/>
    </row>
    <row r="34" spans="2:7" s="26" customFormat="1">
      <c r="B34" s="101" t="s">
        <v>848</v>
      </c>
      <c r="C34" s="808">
        <v>0</v>
      </c>
      <c r="D34" s="808">
        <v>0</v>
      </c>
      <c r="E34" s="528"/>
      <c r="F34" s="528"/>
      <c r="G34" s="528"/>
    </row>
    <row r="35" spans="2:7" s="26" customFormat="1">
      <c r="B35" s="101" t="s">
        <v>849</v>
      </c>
      <c r="C35" s="808">
        <v>4779327.33</v>
      </c>
      <c r="D35" s="808">
        <v>41797542.903303996</v>
      </c>
      <c r="E35" s="528"/>
      <c r="F35" s="528"/>
      <c r="G35" s="528"/>
    </row>
    <row r="36" spans="2:7" s="26" customFormat="1">
      <c r="B36" s="101" t="s">
        <v>850</v>
      </c>
      <c r="C36" s="808">
        <v>312192.04000000004</v>
      </c>
      <c r="D36" s="808">
        <v>2690905.8702779999</v>
      </c>
      <c r="E36" s="528"/>
      <c r="F36" s="528"/>
      <c r="G36" s="528"/>
    </row>
    <row r="37" spans="2:7" s="26" customFormat="1">
      <c r="B37" s="101" t="s">
        <v>852</v>
      </c>
      <c r="C37" s="808">
        <v>81519.540000000008</v>
      </c>
      <c r="D37" s="808">
        <v>710401.64896299993</v>
      </c>
      <c r="E37" s="528"/>
      <c r="F37" s="528"/>
      <c r="G37" s="528"/>
    </row>
    <row r="38" spans="2:7" s="26" customFormat="1">
      <c r="B38" s="101" t="s">
        <v>149</v>
      </c>
      <c r="C38" s="808">
        <v>469244.79000000004</v>
      </c>
      <c r="D38" s="808">
        <v>4132571.8226709999</v>
      </c>
      <c r="E38" s="528"/>
      <c r="F38" s="528"/>
      <c r="G38" s="528"/>
    </row>
    <row r="39" spans="2:7" s="26" customFormat="1">
      <c r="B39" s="101" t="s">
        <v>166</v>
      </c>
      <c r="C39" s="808">
        <v>152978.13999999998</v>
      </c>
      <c r="D39" s="808">
        <v>1337611.0747249997</v>
      </c>
      <c r="E39" s="528"/>
      <c r="F39" s="528"/>
      <c r="G39" s="528"/>
    </row>
    <row r="40" spans="2:7" s="26" customFormat="1">
      <c r="B40" s="101" t="s">
        <v>126</v>
      </c>
      <c r="C40" s="808">
        <v>133448.53000000003</v>
      </c>
      <c r="D40" s="808">
        <v>1176945.9159150003</v>
      </c>
      <c r="E40" s="528"/>
      <c r="F40" s="528"/>
      <c r="G40" s="528"/>
    </row>
    <row r="41" spans="2:7" s="26" customFormat="1">
      <c r="B41" s="101" t="s">
        <v>868</v>
      </c>
      <c r="C41" s="808">
        <v>3585.0299999999997</v>
      </c>
      <c r="D41" s="808">
        <v>31132.32</v>
      </c>
      <c r="E41" s="528"/>
      <c r="F41" s="528"/>
      <c r="G41" s="528"/>
    </row>
    <row r="42" spans="2:7" s="26" customFormat="1">
      <c r="B42" s="464"/>
      <c r="C42" s="839"/>
      <c r="D42" s="839"/>
      <c r="E42" s="528"/>
      <c r="F42" s="528"/>
      <c r="G42" s="528"/>
    </row>
    <row r="43" spans="2:7" s="26" customFormat="1" ht="14.25">
      <c r="B43" s="99" t="s">
        <v>578</v>
      </c>
      <c r="C43" s="839">
        <f>+C20-C30</f>
        <v>9498746.8699999973</v>
      </c>
      <c r="D43" s="839">
        <f>+D20-D30</f>
        <v>83211327.200613976</v>
      </c>
      <c r="E43" s="528"/>
      <c r="F43" s="528"/>
      <c r="G43" s="528"/>
    </row>
    <row r="44" spans="2:7" s="26" customFormat="1" ht="14.25">
      <c r="B44" s="69"/>
      <c r="C44" s="839"/>
      <c r="D44" s="807"/>
      <c r="E44" s="528"/>
      <c r="F44" s="528"/>
      <c r="G44" s="528"/>
    </row>
    <row r="45" spans="2:7" s="26" customFormat="1" ht="14.25">
      <c r="B45" s="99" t="s">
        <v>690</v>
      </c>
      <c r="C45" s="839">
        <v>63512.62</v>
      </c>
      <c r="D45" s="807">
        <v>550764.31148899999</v>
      </c>
      <c r="E45" s="528"/>
      <c r="F45" s="528"/>
      <c r="G45" s="528"/>
    </row>
    <row r="46" spans="2:7" s="26" customFormat="1" ht="14.25">
      <c r="B46" s="99"/>
      <c r="C46" s="807"/>
      <c r="D46" s="807"/>
      <c r="E46" s="528"/>
      <c r="F46" s="528"/>
      <c r="G46" s="528"/>
    </row>
    <row r="47" spans="2:7" s="26" customFormat="1" ht="14.25">
      <c r="B47" s="99" t="s">
        <v>867</v>
      </c>
      <c r="C47" s="839">
        <v>-75341.969999999987</v>
      </c>
      <c r="D47" s="839">
        <v>-659427.41991099983</v>
      </c>
      <c r="E47" s="528"/>
      <c r="F47" s="528"/>
      <c r="G47" s="528"/>
    </row>
    <row r="48" spans="2:7" s="26" customFormat="1" ht="15">
      <c r="B48" s="102"/>
      <c r="C48" s="808"/>
      <c r="D48" s="808"/>
      <c r="E48" s="528"/>
      <c r="F48" s="528"/>
      <c r="G48" s="528"/>
    </row>
    <row r="49" spans="2:10" s="26" customFormat="1" ht="14.25">
      <c r="B49" s="99" t="s">
        <v>737</v>
      </c>
      <c r="C49" s="839">
        <f>SUM(C51:C54)</f>
        <v>-4906610.5699999994</v>
      </c>
      <c r="D49" s="839">
        <f>SUM(D51:D54)</f>
        <v>77040591.590000004</v>
      </c>
      <c r="E49" s="528"/>
      <c r="F49" s="528"/>
      <c r="G49" s="528"/>
    </row>
    <row r="50" spans="2:10" s="26" customFormat="1">
      <c r="B50" s="464"/>
      <c r="C50" s="839"/>
      <c r="D50" s="839"/>
      <c r="E50" s="528"/>
      <c r="F50" s="528"/>
      <c r="G50" s="528"/>
    </row>
    <row r="51" spans="2:10" s="26" customFormat="1">
      <c r="B51" s="101" t="s">
        <v>96</v>
      </c>
      <c r="C51" s="808">
        <v>-4998213.54</v>
      </c>
      <c r="D51" s="808">
        <v>64825513.75</v>
      </c>
      <c r="E51" s="528"/>
      <c r="F51" s="528"/>
      <c r="G51" s="528"/>
    </row>
    <row r="52" spans="2:10" s="26" customFormat="1">
      <c r="B52" s="101" t="s">
        <v>97</v>
      </c>
      <c r="C52" s="808">
        <v>99560.98000000001</v>
      </c>
      <c r="D52" s="808">
        <v>12283094.120000001</v>
      </c>
      <c r="E52" s="528"/>
      <c r="F52" s="528"/>
      <c r="G52" s="528"/>
    </row>
    <row r="53" spans="2:10" s="26" customFormat="1">
      <c r="B53" s="101" t="s">
        <v>98</v>
      </c>
      <c r="C53" s="808">
        <v>155.04000000000002</v>
      </c>
      <c r="D53" s="808">
        <v>1366.51</v>
      </c>
      <c r="E53" s="528"/>
      <c r="F53" s="528"/>
      <c r="G53" s="528"/>
    </row>
    <row r="54" spans="2:10" s="26" customFormat="1">
      <c r="B54" s="599" t="s">
        <v>107</v>
      </c>
      <c r="C54" s="808">
        <v>-8113.05</v>
      </c>
      <c r="D54" s="808">
        <v>-69382.789999999994</v>
      </c>
      <c r="E54" s="528"/>
      <c r="F54" s="528"/>
      <c r="G54" s="528"/>
    </row>
    <row r="55" spans="2:10" s="26" customFormat="1">
      <c r="B55" s="464"/>
      <c r="C55" s="839"/>
      <c r="D55" s="839"/>
      <c r="E55" s="528"/>
      <c r="F55" s="528"/>
      <c r="G55" s="528"/>
    </row>
    <row r="56" spans="2:10" s="26" customFormat="1" ht="14.25">
      <c r="B56" s="99" t="s">
        <v>738</v>
      </c>
      <c r="C56" s="839">
        <f>SUM(C58:C61)</f>
        <v>-257980</v>
      </c>
      <c r="D56" s="839">
        <f>SUM(D58:D61)</f>
        <v>3916640.3400000003</v>
      </c>
      <c r="E56" s="528"/>
      <c r="F56" s="528"/>
      <c r="G56" s="528"/>
    </row>
    <row r="57" spans="2:10" s="26" customFormat="1">
      <c r="B57" s="464"/>
      <c r="C57" s="839"/>
      <c r="D57" s="839"/>
      <c r="E57" s="528"/>
      <c r="F57" s="528"/>
      <c r="G57" s="528"/>
    </row>
    <row r="58" spans="2:10" s="26" customFormat="1">
      <c r="B58" s="101" t="s">
        <v>96</v>
      </c>
      <c r="C58" s="808">
        <v>-258394.6</v>
      </c>
      <c r="D58" s="808">
        <v>3865684.93</v>
      </c>
      <c r="E58" s="528"/>
      <c r="F58" s="528"/>
      <c r="G58" s="528"/>
    </row>
    <row r="59" spans="2:10" s="26" customFormat="1">
      <c r="B59" s="101" t="s">
        <v>97</v>
      </c>
      <c r="C59" s="808">
        <v>414.6</v>
      </c>
      <c r="D59" s="808">
        <v>50955.41</v>
      </c>
      <c r="E59" s="528"/>
      <c r="F59" s="528"/>
      <c r="G59" s="528"/>
    </row>
    <row r="60" spans="2:10" s="26" customFormat="1">
      <c r="B60" s="101" t="s">
        <v>107</v>
      </c>
      <c r="C60" s="808">
        <v>0</v>
      </c>
      <c r="D60" s="808">
        <v>0</v>
      </c>
      <c r="E60" s="528"/>
      <c r="F60" s="528"/>
      <c r="G60" s="528"/>
    </row>
    <row r="61" spans="2:10" s="26" customFormat="1">
      <c r="B61" s="101"/>
      <c r="C61" s="808"/>
      <c r="D61" s="808"/>
      <c r="E61" s="528"/>
      <c r="F61" s="528"/>
      <c r="G61" s="528"/>
    </row>
    <row r="62" spans="2:10" s="26" customFormat="1" ht="14.25">
      <c r="B62" s="99" t="s">
        <v>739</v>
      </c>
      <c r="C62" s="839">
        <f>SUM(C63:C64)</f>
        <v>121325.68</v>
      </c>
      <c r="D62" s="839">
        <f>SUM(D63:D64)</f>
        <v>1059321.73</v>
      </c>
      <c r="E62" s="528"/>
      <c r="F62" s="528"/>
      <c r="G62" s="528"/>
    </row>
    <row r="63" spans="2:10" s="26" customFormat="1">
      <c r="B63" s="101" t="s">
        <v>508</v>
      </c>
      <c r="C63" s="808">
        <v>121325.68</v>
      </c>
      <c r="D63" s="808">
        <v>1059321.73</v>
      </c>
      <c r="E63" s="528"/>
      <c r="F63" s="528"/>
      <c r="G63" s="528"/>
    </row>
    <row r="64" spans="2:10" s="26" customFormat="1">
      <c r="B64" s="101" t="s">
        <v>745</v>
      </c>
      <c r="C64" s="808">
        <v>0</v>
      </c>
      <c r="D64" s="808">
        <v>0</v>
      </c>
      <c r="E64" s="528"/>
      <c r="F64" s="528"/>
      <c r="G64" s="528"/>
      <c r="H64" s="528"/>
      <c r="I64" s="528"/>
      <c r="J64" s="528"/>
    </row>
    <row r="65" spans="2:10" s="26" customFormat="1">
      <c r="B65" s="101"/>
      <c r="C65" s="808"/>
      <c r="D65" s="808"/>
      <c r="E65" s="528"/>
      <c r="F65" s="528"/>
      <c r="G65" s="528"/>
      <c r="H65" s="528"/>
      <c r="I65" s="528"/>
      <c r="J65" s="528"/>
    </row>
    <row r="66" spans="2:10" s="26" customFormat="1" ht="15.75">
      <c r="B66" s="84" t="s">
        <v>869</v>
      </c>
      <c r="C66" s="809">
        <f>+C43+C45+C47+C49+C56+C62</f>
        <v>4443652.6299999962</v>
      </c>
      <c r="D66" s="809">
        <f>+D43+D45+D47+D49+D56+D62</f>
        <v>165119217.75219196</v>
      </c>
      <c r="E66" s="528"/>
      <c r="F66" s="528"/>
      <c r="G66" s="528"/>
    </row>
    <row r="67" spans="2:10" s="26" customFormat="1" ht="15.75">
      <c r="B67" s="84"/>
      <c r="C67" s="841"/>
      <c r="D67" s="841"/>
      <c r="E67" s="528"/>
      <c r="F67" s="528"/>
      <c r="G67" s="528"/>
    </row>
    <row r="68" spans="2:10" s="26" customFormat="1" ht="19.5">
      <c r="B68" s="463" t="s">
        <v>853</v>
      </c>
      <c r="C68" s="806">
        <f>+C16+C66</f>
        <v>237824322.485165</v>
      </c>
      <c r="D68" s="806">
        <f>+D16+D66</f>
        <v>2160990706.3535628</v>
      </c>
      <c r="E68" s="528"/>
      <c r="F68" s="528"/>
      <c r="G68" s="528"/>
    </row>
    <row r="69" spans="2:10" s="26" customFormat="1">
      <c r="B69" s="1070"/>
      <c r="C69" s="835"/>
      <c r="D69" s="835"/>
      <c r="E69" s="528"/>
      <c r="F69" s="528"/>
      <c r="G69" s="528"/>
    </row>
    <row r="70" spans="2:10" s="26" customFormat="1" ht="19.5">
      <c r="B70" s="463" t="s">
        <v>854</v>
      </c>
      <c r="C70" s="806">
        <v>11496033.052417699</v>
      </c>
      <c r="D70" s="806">
        <v>104458704.33079319</v>
      </c>
      <c r="E70" s="528"/>
      <c r="F70" s="528"/>
      <c r="G70" s="528"/>
    </row>
    <row r="71" spans="2:10" s="26" customFormat="1">
      <c r="B71" s="1070"/>
      <c r="C71" s="835"/>
      <c r="D71" s="835"/>
      <c r="E71" s="528"/>
      <c r="F71" s="528"/>
      <c r="G71" s="528"/>
    </row>
    <row r="72" spans="2:10" s="26" customFormat="1" ht="19.5">
      <c r="B72" s="463" t="s">
        <v>855</v>
      </c>
      <c r="C72" s="806">
        <v>226328289.42485008</v>
      </c>
      <c r="D72" s="806">
        <v>2056532001.3305204</v>
      </c>
      <c r="E72" s="528"/>
      <c r="F72" s="528"/>
      <c r="G72" s="528"/>
    </row>
    <row r="73" spans="2:10" s="26" customFormat="1" ht="13.5" thickBot="1">
      <c r="B73" s="465"/>
      <c r="C73" s="842"/>
      <c r="D73" s="842"/>
      <c r="E73" s="528"/>
      <c r="F73" s="528"/>
      <c r="G73" s="528"/>
    </row>
    <row r="74" spans="2:10" s="26" customFormat="1" ht="13.5" thickTop="1">
      <c r="B74" s="52"/>
      <c r="C74" s="843"/>
      <c r="D74" s="843"/>
      <c r="E74" s="528"/>
      <c r="F74" s="528"/>
      <c r="G74" s="528"/>
    </row>
    <row r="75" spans="2:10" s="26" customFormat="1">
      <c r="B75" s="490" t="s">
        <v>630</v>
      </c>
      <c r="C75" s="824"/>
      <c r="D75" s="844"/>
      <c r="E75" s="528"/>
      <c r="F75" s="528"/>
      <c r="G75" s="528"/>
    </row>
    <row r="76" spans="2:10" s="26" customFormat="1">
      <c r="C76" s="528"/>
      <c r="D76" s="825"/>
      <c r="E76" s="528"/>
      <c r="F76" s="528"/>
      <c r="G76" s="528"/>
    </row>
    <row r="77" spans="2:10" s="26" customFormat="1">
      <c r="D77" s="825"/>
      <c r="E77" s="528"/>
      <c r="F77" s="528"/>
      <c r="G77" s="528"/>
    </row>
    <row r="78" spans="2:10" s="26" customFormat="1">
      <c r="D78" s="825"/>
      <c r="E78" s="528"/>
      <c r="F78" s="528"/>
      <c r="G78" s="528"/>
    </row>
    <row r="79" spans="2:10" s="26" customFormat="1">
      <c r="D79" s="825"/>
      <c r="E79" s="528"/>
      <c r="F79" s="528"/>
      <c r="G79" s="528"/>
    </row>
    <row r="80" spans="2:10" s="26" customFormat="1">
      <c r="D80" s="825"/>
      <c r="E80" s="528"/>
      <c r="F80" s="528"/>
      <c r="G80" s="528"/>
    </row>
    <row r="81" spans="4:7" s="26" customFormat="1">
      <c r="D81" s="825"/>
      <c r="E81" s="528"/>
      <c r="F81" s="528"/>
      <c r="G81" s="528"/>
    </row>
    <row r="82" spans="4:7" s="26" customFormat="1">
      <c r="D82" s="825"/>
      <c r="E82" s="528"/>
      <c r="F82" s="528"/>
      <c r="G82" s="528"/>
    </row>
    <row r="83" spans="4:7" s="26" customFormat="1">
      <c r="D83" s="825"/>
      <c r="E83" s="528"/>
      <c r="F83" s="528"/>
      <c r="G83" s="528"/>
    </row>
    <row r="84" spans="4:7" s="26" customFormat="1">
      <c r="D84" s="825"/>
      <c r="E84" s="528"/>
      <c r="F84" s="528"/>
      <c r="G84" s="528"/>
    </row>
    <row r="85" spans="4:7" s="26" customFormat="1">
      <c r="D85" s="825"/>
      <c r="E85" s="528"/>
      <c r="F85" s="528"/>
      <c r="G85" s="528"/>
    </row>
    <row r="86" spans="4:7" s="26" customFormat="1">
      <c r="D86" s="825"/>
      <c r="E86" s="528"/>
      <c r="F86" s="528"/>
      <c r="G86" s="528"/>
    </row>
    <row r="87" spans="4:7" s="26" customFormat="1">
      <c r="D87" s="825"/>
      <c r="E87" s="528"/>
      <c r="F87" s="528"/>
      <c r="G87" s="528"/>
    </row>
    <row r="88" spans="4:7" s="26" customFormat="1">
      <c r="D88" s="825"/>
      <c r="E88" s="528"/>
      <c r="F88" s="528"/>
      <c r="G88" s="528"/>
    </row>
    <row r="89" spans="4:7" s="26" customFormat="1">
      <c r="D89" s="825"/>
      <c r="E89" s="528"/>
      <c r="F89" s="528"/>
      <c r="G89" s="528"/>
    </row>
    <row r="90" spans="4:7" s="26" customFormat="1">
      <c r="D90" s="825"/>
      <c r="E90" s="528"/>
      <c r="F90" s="528"/>
      <c r="G90" s="528"/>
    </row>
    <row r="91" spans="4:7" s="26" customFormat="1">
      <c r="D91" s="825"/>
      <c r="E91" s="528"/>
      <c r="F91" s="528"/>
      <c r="G91" s="528"/>
    </row>
    <row r="92" spans="4:7" s="26" customFormat="1">
      <c r="D92" s="825"/>
      <c r="E92" s="528"/>
      <c r="F92" s="528"/>
      <c r="G92" s="528"/>
    </row>
    <row r="93" spans="4:7" s="26" customFormat="1">
      <c r="D93" s="825"/>
      <c r="E93" s="528"/>
      <c r="F93" s="528"/>
      <c r="G93" s="528"/>
    </row>
    <row r="94" spans="4:7" s="26" customFormat="1">
      <c r="D94" s="825"/>
      <c r="E94" s="528"/>
      <c r="F94" s="528"/>
      <c r="G94" s="528"/>
    </row>
    <row r="95" spans="4:7" s="26" customFormat="1">
      <c r="D95" s="825"/>
      <c r="E95" s="528"/>
      <c r="F95" s="528"/>
      <c r="G95" s="528"/>
    </row>
    <row r="96" spans="4:7" s="26" customFormat="1">
      <c r="D96" s="825"/>
      <c r="E96" s="528"/>
      <c r="F96" s="528"/>
      <c r="G96" s="528"/>
    </row>
    <row r="97" spans="4:7" s="26" customFormat="1">
      <c r="D97" s="825"/>
      <c r="E97" s="528"/>
      <c r="F97" s="528"/>
      <c r="G97" s="528"/>
    </row>
    <row r="98" spans="4:7" s="26" customFormat="1">
      <c r="D98" s="825"/>
      <c r="E98" s="528"/>
      <c r="F98" s="528"/>
      <c r="G98" s="528"/>
    </row>
    <row r="99" spans="4:7" s="26" customFormat="1">
      <c r="D99" s="825"/>
      <c r="E99" s="528"/>
      <c r="F99" s="528"/>
      <c r="G99" s="528"/>
    </row>
    <row r="100" spans="4:7" s="26" customFormat="1">
      <c r="D100" s="825"/>
      <c r="E100" s="528"/>
      <c r="F100" s="528"/>
      <c r="G100" s="528"/>
    </row>
    <row r="101" spans="4:7" s="26" customFormat="1">
      <c r="D101" s="825"/>
      <c r="E101" s="528"/>
      <c r="F101" s="528"/>
      <c r="G101" s="528"/>
    </row>
    <row r="102" spans="4:7" s="26" customFormat="1">
      <c r="D102" s="825"/>
      <c r="E102" s="528"/>
      <c r="F102" s="528"/>
      <c r="G102" s="528"/>
    </row>
    <row r="103" spans="4:7" s="26" customFormat="1">
      <c r="D103" s="825"/>
      <c r="E103" s="528"/>
      <c r="F103" s="528"/>
      <c r="G103" s="528"/>
    </row>
    <row r="104" spans="4:7" s="26" customFormat="1">
      <c r="D104" s="825"/>
      <c r="E104" s="528"/>
      <c r="F104" s="528"/>
      <c r="G104" s="528"/>
    </row>
    <row r="105" spans="4:7" s="26" customFormat="1">
      <c r="D105" s="825"/>
      <c r="E105" s="528"/>
      <c r="F105" s="528"/>
      <c r="G105" s="528"/>
    </row>
    <row r="106" spans="4:7" s="26" customFormat="1">
      <c r="D106" s="825"/>
      <c r="E106" s="528"/>
      <c r="F106" s="528"/>
      <c r="G106" s="528"/>
    </row>
    <row r="107" spans="4:7" s="26" customFormat="1">
      <c r="D107" s="825"/>
      <c r="E107" s="528"/>
      <c r="F107" s="528"/>
      <c r="G107" s="528"/>
    </row>
    <row r="108" spans="4:7" s="26" customFormat="1">
      <c r="D108" s="825"/>
      <c r="E108" s="528"/>
      <c r="F108" s="528"/>
      <c r="G108" s="528"/>
    </row>
    <row r="109" spans="4:7" s="26" customFormat="1">
      <c r="D109" s="825"/>
      <c r="E109" s="528"/>
      <c r="F109" s="528"/>
      <c r="G109" s="528"/>
    </row>
    <row r="110" spans="4:7" s="26" customFormat="1">
      <c r="D110" s="825"/>
      <c r="E110" s="528"/>
      <c r="F110" s="528"/>
      <c r="G110" s="528"/>
    </row>
    <row r="111" spans="4:7" s="26" customFormat="1">
      <c r="D111" s="825"/>
      <c r="E111" s="825"/>
      <c r="F111" s="528"/>
    </row>
    <row r="112" spans="4:7" s="26" customFormat="1">
      <c r="D112" s="825"/>
      <c r="E112" s="825"/>
      <c r="F112" s="528"/>
    </row>
    <row r="113" spans="2:6" s="26" customFormat="1">
      <c r="D113" s="825"/>
      <c r="E113" s="825"/>
      <c r="F113" s="528"/>
    </row>
    <row r="114" spans="2:6" s="26" customFormat="1">
      <c r="D114" s="825"/>
      <c r="E114" s="825"/>
      <c r="F114" s="528"/>
    </row>
    <row r="115" spans="2:6" s="26" customFormat="1">
      <c r="D115" s="825"/>
      <c r="E115" s="825"/>
      <c r="F115" s="528"/>
    </row>
    <row r="116" spans="2:6" s="26" customFormat="1">
      <c r="D116" s="825"/>
      <c r="E116" s="825"/>
      <c r="F116" s="528"/>
    </row>
    <row r="117" spans="2:6" s="26" customFormat="1">
      <c r="D117" s="825"/>
      <c r="E117" s="825"/>
      <c r="F117" s="528"/>
    </row>
    <row r="118" spans="2:6" s="26" customFormat="1">
      <c r="D118" s="825"/>
      <c r="E118" s="825"/>
      <c r="F118" s="528"/>
    </row>
    <row r="119" spans="2:6" s="26" customFormat="1">
      <c r="D119" s="825"/>
      <c r="E119" s="825"/>
      <c r="F119" s="528"/>
    </row>
    <row r="120" spans="2:6" s="26" customFormat="1">
      <c r="D120" s="825"/>
      <c r="E120" s="825"/>
      <c r="F120" s="528"/>
    </row>
    <row r="121" spans="2:6" s="26" customFormat="1">
      <c r="D121" s="825"/>
      <c r="E121" s="825"/>
      <c r="F121" s="528"/>
    </row>
    <row r="122" spans="2:6" s="26" customFormat="1">
      <c r="D122" s="825"/>
      <c r="E122" s="825"/>
      <c r="F122" s="528"/>
    </row>
    <row r="123" spans="2:6" s="26" customFormat="1">
      <c r="D123" s="825"/>
      <c r="E123" s="825"/>
      <c r="F123" s="528"/>
    </row>
    <row r="124" spans="2:6" s="26" customFormat="1">
      <c r="D124" s="825"/>
      <c r="E124" s="825"/>
      <c r="F124" s="528"/>
    </row>
    <row r="125" spans="2:6" s="26" customFormat="1">
      <c r="D125" s="825"/>
      <c r="E125" s="825"/>
      <c r="F125" s="528"/>
    </row>
    <row r="126" spans="2:6" s="26" customFormat="1">
      <c r="B126"/>
      <c r="C126"/>
      <c r="D126" s="825"/>
      <c r="E126" s="825"/>
      <c r="F126" s="528"/>
    </row>
    <row r="127" spans="2:6" s="26" customFormat="1">
      <c r="B127"/>
      <c r="C127"/>
      <c r="D127" s="825"/>
      <c r="E127" s="825"/>
      <c r="F127" s="528"/>
    </row>
    <row r="128" spans="2:6" s="26" customFormat="1">
      <c r="B128"/>
      <c r="C128"/>
      <c r="D128" s="825"/>
      <c r="E128" s="825"/>
      <c r="F128" s="528"/>
    </row>
    <row r="129" spans="2:6" s="26" customFormat="1">
      <c r="B129"/>
      <c r="C129"/>
      <c r="D129" s="825"/>
      <c r="E129" s="825"/>
      <c r="F129" s="528"/>
    </row>
    <row r="130" spans="2:6" s="26" customFormat="1">
      <c r="B130"/>
      <c r="C130"/>
      <c r="D130" s="825"/>
      <c r="E130" s="825"/>
      <c r="F130" s="528"/>
    </row>
    <row r="131" spans="2:6" s="26" customFormat="1">
      <c r="B131"/>
      <c r="C131"/>
      <c r="D131" s="825"/>
      <c r="E131" s="825"/>
      <c r="F131" s="528"/>
    </row>
  </sheetData>
  <mergeCells count="2">
    <mergeCell ref="B7:C7"/>
    <mergeCell ref="B8:C8"/>
  </mergeCells>
  <hyperlinks>
    <hyperlink ref="A1" location="INDICE!A1" display="Indice"/>
  </hyperlinks>
  <printOptions horizontalCentered="1"/>
  <pageMargins left="0.39370078740157483" right="0.39370078740157483" top="0.19685039370078741" bottom="0.19685039370078741" header="0.15748031496062992" footer="0"/>
  <pageSetup paperSize="9" scale="70" orientation="portrait" r:id="rId1"/>
  <headerFooter differentFirst="1" scaleWithDoc="0">
    <oddFooter>&amp;R&amp;A</oddFooter>
  </headerFooter>
  <colBreaks count="1" manualBreakCount="1">
    <brk id="1" max="13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pageSetUpPr fitToPage="1"/>
  </sheetPr>
  <dimension ref="A1:J73"/>
  <sheetViews>
    <sheetView showGridLines="0" view="pageBreakPreview" zoomScale="90" zoomScaleSheetLayoutView="90" workbookViewId="0"/>
  </sheetViews>
  <sheetFormatPr baseColWidth="10" defaultColWidth="11.42578125" defaultRowHeight="12.75"/>
  <cols>
    <col min="1" max="1" width="7.140625" customWidth="1"/>
    <col min="2" max="2" width="25.140625" style="108" customWidth="1"/>
    <col min="3" max="4" width="15.7109375" style="108" customWidth="1"/>
    <col min="5" max="6" width="15.85546875" style="108" customWidth="1"/>
  </cols>
  <sheetData>
    <row r="1" spans="1:10">
      <c r="A1" s="204" t="s">
        <v>419</v>
      </c>
      <c r="B1" s="52"/>
      <c r="C1" s="52"/>
      <c r="D1" s="52"/>
      <c r="E1" s="52"/>
      <c r="F1" s="52"/>
    </row>
    <row r="2" spans="1:10" ht="15.75">
      <c r="A2" s="9"/>
      <c r="B2" s="402"/>
      <c r="C2" s="52"/>
      <c r="D2" s="52"/>
      <c r="E2" s="52"/>
      <c r="F2" s="52"/>
    </row>
    <row r="3" spans="1:10">
      <c r="B3" s="52"/>
      <c r="C3" s="52"/>
      <c r="D3" s="52"/>
      <c r="E3" s="52"/>
      <c r="F3" s="52"/>
    </row>
    <row r="4" spans="1:10" ht="14.25">
      <c r="B4" s="32" t="s">
        <v>569</v>
      </c>
      <c r="C4" s="52"/>
      <c r="D4" s="52"/>
      <c r="E4" s="52"/>
      <c r="F4" s="52"/>
    </row>
    <row r="5" spans="1:10" ht="14.25">
      <c r="B5" s="31" t="s">
        <v>570</v>
      </c>
      <c r="C5" s="52"/>
      <c r="D5" s="52"/>
      <c r="E5" s="52"/>
      <c r="F5" s="52"/>
    </row>
    <row r="6" spans="1:10">
      <c r="B6" s="52"/>
      <c r="C6" s="52"/>
      <c r="D6" s="52"/>
      <c r="E6" s="52"/>
      <c r="F6" s="52"/>
    </row>
    <row r="7" spans="1:10">
      <c r="B7" s="52"/>
      <c r="C7" s="52"/>
      <c r="D7" s="52"/>
      <c r="E7" s="52"/>
      <c r="F7" s="52"/>
    </row>
    <row r="8" spans="1:10" ht="16.5">
      <c r="B8" s="1103" t="s">
        <v>167</v>
      </c>
      <c r="C8" s="1103"/>
      <c r="D8" s="1103"/>
      <c r="E8" s="1103"/>
      <c r="F8" s="1103"/>
    </row>
    <row r="9" spans="1:10">
      <c r="B9" s="38"/>
      <c r="C9" s="38"/>
      <c r="D9" s="38"/>
      <c r="E9" s="38"/>
      <c r="F9" s="52"/>
    </row>
    <row r="10" spans="1:10" ht="13.5" thickBot="1">
      <c r="B10" s="38"/>
      <c r="C10" s="38"/>
      <c r="D10" s="38"/>
      <c r="E10" s="38"/>
      <c r="F10" s="52"/>
    </row>
    <row r="11" spans="1:10" ht="27" thickTop="1" thickBot="1">
      <c r="B11" s="503" t="s">
        <v>168</v>
      </c>
      <c r="C11" s="504" t="s">
        <v>169</v>
      </c>
      <c r="D11" s="505" t="s">
        <v>635</v>
      </c>
      <c r="E11" s="505" t="s">
        <v>170</v>
      </c>
      <c r="F11" s="506" t="s">
        <v>171</v>
      </c>
    </row>
    <row r="12" spans="1:10" ht="13.5" thickTop="1">
      <c r="B12" s="420">
        <v>37290</v>
      </c>
      <c r="C12" s="421">
        <v>1</v>
      </c>
      <c r="D12" s="421">
        <v>1.3999590337802097</v>
      </c>
      <c r="E12" s="421">
        <v>1.4</v>
      </c>
      <c r="F12" s="934">
        <v>1.2063999999999999</v>
      </c>
      <c r="G12" s="887"/>
      <c r="H12" s="887"/>
      <c r="I12" s="887"/>
      <c r="J12" s="887"/>
    </row>
    <row r="13" spans="1:10">
      <c r="B13" s="420">
        <v>37346</v>
      </c>
      <c r="C13" s="421">
        <v>1.0481</v>
      </c>
      <c r="D13" s="421">
        <v>1.4673678494766407</v>
      </c>
      <c r="E13" s="421">
        <v>2.9</v>
      </c>
      <c r="F13" s="934">
        <v>2.5363000000000002</v>
      </c>
      <c r="G13" s="887"/>
      <c r="H13" s="887"/>
      <c r="I13" s="887"/>
      <c r="J13" s="887"/>
    </row>
    <row r="14" spans="1:10">
      <c r="B14" s="420">
        <v>37437</v>
      </c>
      <c r="C14" s="421">
        <v>1.2495000000000001</v>
      </c>
      <c r="D14" s="421">
        <v>1.749237448677363</v>
      </c>
      <c r="E14" s="421">
        <v>3.8</v>
      </c>
      <c r="F14" s="934">
        <v>3.7549000000000001</v>
      </c>
      <c r="G14" s="887"/>
      <c r="H14" s="887"/>
      <c r="I14" s="887"/>
      <c r="J14" s="887"/>
    </row>
    <row r="15" spans="1:10">
      <c r="B15" s="420">
        <v>37529</v>
      </c>
      <c r="C15" s="421">
        <v>1.3715999999999999</v>
      </c>
      <c r="D15" s="421">
        <v>1.9202837030972117</v>
      </c>
      <c r="E15" s="421">
        <v>3.75</v>
      </c>
      <c r="F15" s="934">
        <v>3.6941999999999999</v>
      </c>
      <c r="G15" s="887"/>
      <c r="H15" s="887"/>
      <c r="I15" s="887"/>
      <c r="J15" s="887"/>
    </row>
    <row r="16" spans="1:10">
      <c r="B16" s="420">
        <v>37621</v>
      </c>
      <c r="C16" s="421">
        <v>1.4053</v>
      </c>
      <c r="D16" s="421">
        <v>1.9674070109433832</v>
      </c>
      <c r="E16" s="421">
        <v>3.4</v>
      </c>
      <c r="F16" s="934">
        <v>3.5409000000000002</v>
      </c>
      <c r="G16" s="887"/>
      <c r="H16" s="887"/>
      <c r="I16" s="887"/>
      <c r="J16" s="887"/>
    </row>
    <row r="17" spans="2:10">
      <c r="B17" s="420">
        <v>37711</v>
      </c>
      <c r="C17" s="421">
        <v>1.4340999999999999</v>
      </c>
      <c r="D17" s="421">
        <v>2.0077399999999996</v>
      </c>
      <c r="E17" s="421">
        <v>2.88</v>
      </c>
      <c r="F17" s="934">
        <v>3.1358999999999999</v>
      </c>
      <c r="G17" s="887"/>
      <c r="H17" s="887"/>
      <c r="I17" s="887"/>
      <c r="J17" s="887"/>
    </row>
    <row r="18" spans="2:10">
      <c r="B18" s="420">
        <v>37802</v>
      </c>
      <c r="C18" s="421">
        <v>1.4403999999999999</v>
      </c>
      <c r="D18" s="421">
        <v>2.0165599999999997</v>
      </c>
      <c r="E18" s="421">
        <v>2.8</v>
      </c>
      <c r="F18" s="934">
        <v>3.2225000000000001</v>
      </c>
      <c r="G18" s="887"/>
      <c r="H18" s="887"/>
      <c r="I18" s="887"/>
      <c r="J18" s="887"/>
    </row>
    <row r="19" spans="2:10">
      <c r="B19" s="420">
        <v>37894</v>
      </c>
      <c r="C19" s="421">
        <v>1.4448000000000001</v>
      </c>
      <c r="D19" s="421">
        <v>2.0227200000000001</v>
      </c>
      <c r="E19" s="421">
        <v>2.915</v>
      </c>
      <c r="F19" s="934">
        <v>3.3969999999999998</v>
      </c>
      <c r="G19" s="887"/>
      <c r="H19" s="887"/>
      <c r="I19" s="887"/>
      <c r="J19" s="887"/>
    </row>
    <row r="20" spans="2:10">
      <c r="B20" s="420">
        <v>37986</v>
      </c>
      <c r="C20" s="421">
        <v>1.4568000000000001</v>
      </c>
      <c r="D20" s="421">
        <v>2.03952</v>
      </c>
      <c r="E20" s="421">
        <v>2.9175</v>
      </c>
      <c r="F20" s="934">
        <v>3.6720999999999999</v>
      </c>
      <c r="G20" s="887"/>
      <c r="H20" s="887"/>
      <c r="I20" s="887"/>
      <c r="J20" s="887"/>
    </row>
    <row r="21" spans="2:10">
      <c r="B21" s="420">
        <v>38077</v>
      </c>
      <c r="C21" s="421">
        <v>1.4678</v>
      </c>
      <c r="D21" s="421">
        <v>2.0549200000000001</v>
      </c>
      <c r="E21" s="421">
        <v>2.86</v>
      </c>
      <c r="F21" s="934">
        <v>3.5173999999999999</v>
      </c>
      <c r="G21" s="887"/>
      <c r="H21" s="887"/>
      <c r="I21" s="887"/>
      <c r="J21" s="887"/>
    </row>
    <row r="22" spans="2:10">
      <c r="B22" s="420">
        <v>38168</v>
      </c>
      <c r="C22" s="421">
        <v>1.4983</v>
      </c>
      <c r="D22" s="421">
        <v>2.09762</v>
      </c>
      <c r="E22" s="421">
        <v>2.9580000000000002</v>
      </c>
      <c r="F22" s="934">
        <v>3.6029</v>
      </c>
      <c r="G22" s="887"/>
      <c r="H22" s="887"/>
      <c r="I22" s="887"/>
      <c r="J22" s="887"/>
    </row>
    <row r="23" spans="2:10">
      <c r="B23" s="420">
        <v>38260</v>
      </c>
      <c r="C23" s="421">
        <v>1.52</v>
      </c>
      <c r="D23" s="421">
        <v>2.1279999999999997</v>
      </c>
      <c r="E23" s="421">
        <v>2.9809999999999999</v>
      </c>
      <c r="F23" s="934">
        <v>3.7073</v>
      </c>
      <c r="G23" s="887"/>
      <c r="H23" s="887"/>
      <c r="I23" s="887"/>
      <c r="J23" s="887"/>
    </row>
    <row r="24" spans="2:10">
      <c r="B24" s="420">
        <v>38352</v>
      </c>
      <c r="C24" s="421">
        <v>1.5367</v>
      </c>
      <c r="D24" s="421">
        <v>2.1513799999999996</v>
      </c>
      <c r="E24" s="421">
        <v>2.9790000000000001</v>
      </c>
      <c r="F24" s="934">
        <v>4.0530999999999997</v>
      </c>
      <c r="G24" s="887"/>
      <c r="H24" s="887"/>
      <c r="I24" s="887"/>
      <c r="J24" s="887"/>
    </row>
    <row r="25" spans="2:10">
      <c r="B25" s="420">
        <v>38442</v>
      </c>
      <c r="C25" s="421">
        <v>1.5844</v>
      </c>
      <c r="D25" s="421">
        <v>2.2181599999999997</v>
      </c>
      <c r="E25" s="421">
        <v>2.9169999999999998</v>
      </c>
      <c r="F25" s="934">
        <v>3.7824</v>
      </c>
      <c r="G25" s="887"/>
      <c r="H25" s="887"/>
      <c r="I25" s="887"/>
      <c r="J25" s="887"/>
    </row>
    <row r="26" spans="2:10">
      <c r="B26" s="420">
        <v>38533</v>
      </c>
      <c r="C26" s="421">
        <v>1.6274</v>
      </c>
      <c r="D26" s="421">
        <v>2.2783599999999997</v>
      </c>
      <c r="E26" s="421">
        <v>2.887</v>
      </c>
      <c r="F26" s="934">
        <v>3.4922</v>
      </c>
      <c r="G26" s="887"/>
      <c r="H26" s="887"/>
      <c r="I26" s="887"/>
      <c r="J26" s="887"/>
    </row>
    <row r="27" spans="2:10">
      <c r="B27" s="420">
        <v>38625</v>
      </c>
      <c r="C27" s="421">
        <v>1.6667000000000001</v>
      </c>
      <c r="D27" s="421">
        <v>2.33338</v>
      </c>
      <c r="E27" s="421">
        <v>2.91</v>
      </c>
      <c r="F27" s="934">
        <v>3.4971999999999999</v>
      </c>
      <c r="G27" s="887"/>
      <c r="H27" s="887"/>
      <c r="I27" s="887"/>
      <c r="J27" s="887"/>
    </row>
    <row r="28" spans="2:10">
      <c r="B28" s="420">
        <v>38717</v>
      </c>
      <c r="C28" s="421">
        <v>1.7173</v>
      </c>
      <c r="D28" s="421">
        <v>2.4041757275690854</v>
      </c>
      <c r="E28" s="421">
        <v>3.04</v>
      </c>
      <c r="F28" s="934">
        <v>3.6019000000000001</v>
      </c>
      <c r="G28" s="887"/>
      <c r="H28" s="887"/>
      <c r="I28" s="887"/>
      <c r="J28" s="887"/>
    </row>
    <row r="29" spans="2:10">
      <c r="B29" s="420">
        <v>38807</v>
      </c>
      <c r="C29" s="421">
        <v>1.7682</v>
      </c>
      <c r="D29" s="421">
        <v>2.4754799999999997</v>
      </c>
      <c r="E29" s="421">
        <v>3.0819999999999999</v>
      </c>
      <c r="F29" s="934">
        <v>3.7362000000000002</v>
      </c>
      <c r="G29" s="887"/>
      <c r="H29" s="887"/>
      <c r="I29" s="887"/>
      <c r="J29" s="887"/>
    </row>
    <row r="30" spans="2:10">
      <c r="B30" s="420">
        <v>38898</v>
      </c>
      <c r="C30" s="421">
        <v>1.8150999999999999</v>
      </c>
      <c r="D30" s="421">
        <v>2.54114</v>
      </c>
      <c r="E30" s="421">
        <v>3.0859999999999999</v>
      </c>
      <c r="F30" s="934">
        <v>3.9438</v>
      </c>
      <c r="G30" s="887"/>
      <c r="H30" s="887"/>
      <c r="I30" s="887"/>
      <c r="J30" s="887"/>
    </row>
    <row r="31" spans="2:10">
      <c r="B31" s="420">
        <v>38990</v>
      </c>
      <c r="C31" s="421">
        <v>1.8451</v>
      </c>
      <c r="D31" s="421">
        <v>2.5831399999999998</v>
      </c>
      <c r="E31" s="421">
        <v>3.1040000000000001</v>
      </c>
      <c r="F31" s="934">
        <v>3.9361000000000002</v>
      </c>
      <c r="G31" s="887"/>
      <c r="H31" s="887"/>
      <c r="I31" s="887"/>
      <c r="J31" s="887"/>
    </row>
    <row r="32" spans="2:10">
      <c r="B32" s="420">
        <v>39082</v>
      </c>
      <c r="C32" s="421">
        <v>1.8904000000000001</v>
      </c>
      <c r="D32" s="421">
        <v>2.64656</v>
      </c>
      <c r="E32" s="421">
        <v>3.0619999999999998</v>
      </c>
      <c r="F32" s="934">
        <v>4.0406000000000004</v>
      </c>
      <c r="G32" s="887"/>
      <c r="H32" s="887"/>
      <c r="I32" s="887"/>
      <c r="J32" s="887"/>
    </row>
    <row r="33" spans="2:10">
      <c r="B33" s="420">
        <v>39172</v>
      </c>
      <c r="C33" s="421">
        <v>1.9380999999999999</v>
      </c>
      <c r="D33" s="421">
        <v>2.7133399999999996</v>
      </c>
      <c r="E33" s="421">
        <v>3.1</v>
      </c>
      <c r="F33" s="934">
        <v>4.1399999999999997</v>
      </c>
      <c r="G33" s="887"/>
      <c r="H33" s="887"/>
      <c r="I33" s="887"/>
      <c r="J33" s="887"/>
    </row>
    <row r="34" spans="2:10">
      <c r="B34" s="420">
        <v>39263</v>
      </c>
      <c r="C34" s="421">
        <v>1.9752000000000001</v>
      </c>
      <c r="D34" s="421">
        <v>2.7652799999999997</v>
      </c>
      <c r="E34" s="421">
        <v>3.093</v>
      </c>
      <c r="F34" s="934">
        <v>4.1864999999999997</v>
      </c>
      <c r="G34" s="887"/>
      <c r="H34" s="887"/>
      <c r="I34" s="887"/>
      <c r="J34" s="887"/>
    </row>
    <row r="35" spans="2:10">
      <c r="B35" s="420">
        <v>39355</v>
      </c>
      <c r="C35" s="421">
        <v>2.0047999999999999</v>
      </c>
      <c r="D35" s="421">
        <v>2.8067199999999999</v>
      </c>
      <c r="E35" s="421">
        <v>3.15</v>
      </c>
      <c r="F35" s="934">
        <v>4.4928999999999997</v>
      </c>
      <c r="G35" s="887"/>
      <c r="H35" s="887"/>
      <c r="I35" s="887"/>
      <c r="J35" s="887"/>
    </row>
    <row r="36" spans="2:10">
      <c r="B36" s="420">
        <v>39447</v>
      </c>
      <c r="C36" s="421">
        <v>2.0510000000000002</v>
      </c>
      <c r="D36" s="421">
        <v>2.8714</v>
      </c>
      <c r="E36" s="421">
        <v>3.149</v>
      </c>
      <c r="F36" s="934">
        <v>4.6336000000000004</v>
      </c>
      <c r="G36" s="887"/>
      <c r="H36" s="887"/>
      <c r="I36" s="887"/>
      <c r="J36" s="887"/>
    </row>
    <row r="37" spans="2:10">
      <c r="B37" s="420">
        <v>39538</v>
      </c>
      <c r="C37" s="421">
        <v>2.1006</v>
      </c>
      <c r="D37" s="421">
        <v>2.9408399999999997</v>
      </c>
      <c r="E37" s="421">
        <v>3.1680000000000001</v>
      </c>
      <c r="F37" s="934">
        <v>4.9984000000000002</v>
      </c>
      <c r="G37" s="887"/>
      <c r="H37" s="887"/>
      <c r="I37" s="887"/>
      <c r="J37" s="887"/>
    </row>
    <row r="38" spans="2:10">
      <c r="B38" s="420">
        <v>39629</v>
      </c>
      <c r="C38" s="421">
        <v>2.1535000000000002</v>
      </c>
      <c r="D38" s="421">
        <v>3.0148999999999999</v>
      </c>
      <c r="E38" s="421">
        <v>3.0249999999999999</v>
      </c>
      <c r="F38" s="934">
        <v>4.7637999999999998</v>
      </c>
      <c r="G38" s="887"/>
      <c r="H38" s="887"/>
      <c r="I38" s="887"/>
      <c r="J38" s="887"/>
    </row>
    <row r="39" spans="2:10">
      <c r="B39" s="420">
        <v>39721</v>
      </c>
      <c r="C39" s="421">
        <v>2.1858</v>
      </c>
      <c r="D39" s="421">
        <v>3.06012</v>
      </c>
      <c r="E39" s="421">
        <v>3.1349999999999998</v>
      </c>
      <c r="F39" s="934">
        <v>4.4111000000000002</v>
      </c>
      <c r="G39" s="887"/>
      <c r="H39" s="887"/>
      <c r="I39" s="887"/>
      <c r="J39" s="887"/>
    </row>
    <row r="40" spans="2:10">
      <c r="B40" s="420">
        <v>39813</v>
      </c>
      <c r="C40" s="421">
        <v>2.2143999999999999</v>
      </c>
      <c r="D40" s="421">
        <v>3.1001599999999998</v>
      </c>
      <c r="E40" s="421">
        <v>3.452</v>
      </c>
      <c r="F40" s="934">
        <v>4.8735999999999997</v>
      </c>
      <c r="G40" s="887"/>
      <c r="H40" s="887"/>
      <c r="I40" s="887"/>
      <c r="J40" s="887"/>
    </row>
    <row r="41" spans="2:10">
      <c r="B41" s="420">
        <v>39903</v>
      </c>
      <c r="C41" s="421">
        <v>2.2429000000000001</v>
      </c>
      <c r="D41" s="421">
        <v>3.1400600000000001</v>
      </c>
      <c r="E41" s="421">
        <v>3.72</v>
      </c>
      <c r="F41" s="934">
        <v>4.9416000000000002</v>
      </c>
      <c r="G41" s="887"/>
      <c r="H41" s="887"/>
      <c r="I41" s="887"/>
      <c r="J41" s="887"/>
    </row>
    <row r="42" spans="2:10">
      <c r="B42" s="420">
        <v>39994</v>
      </c>
      <c r="C42" s="421">
        <v>2.2726000000000002</v>
      </c>
      <c r="D42" s="421">
        <v>3.1816400000000002</v>
      </c>
      <c r="E42" s="421">
        <v>3.7970000000000002</v>
      </c>
      <c r="F42" s="934">
        <v>5.3284000000000002</v>
      </c>
      <c r="G42" s="887"/>
      <c r="H42" s="887"/>
      <c r="I42" s="887"/>
      <c r="J42" s="887"/>
    </row>
    <row r="43" spans="2:10">
      <c r="B43" s="420">
        <v>40086</v>
      </c>
      <c r="C43" s="421">
        <v>2.3132000000000001</v>
      </c>
      <c r="D43" s="421">
        <v>3.23848</v>
      </c>
      <c r="E43" s="421">
        <v>3.843</v>
      </c>
      <c r="F43" s="934">
        <v>5.6224999999999996</v>
      </c>
      <c r="G43" s="887"/>
      <c r="H43" s="887"/>
      <c r="I43" s="887"/>
      <c r="J43" s="887"/>
    </row>
    <row r="44" spans="2:10">
      <c r="B44" s="420">
        <v>40178</v>
      </c>
      <c r="C44" s="421">
        <v>2.3683999999999998</v>
      </c>
      <c r="D44" s="421">
        <v>3.3157599999999996</v>
      </c>
      <c r="E44" s="421">
        <v>3.8</v>
      </c>
      <c r="F44" s="934">
        <v>5.4401999999999999</v>
      </c>
      <c r="G44" s="887"/>
      <c r="H44" s="887"/>
      <c r="I44" s="887"/>
      <c r="J44" s="887"/>
    </row>
    <row r="45" spans="2:10">
      <c r="B45" s="420">
        <v>40268</v>
      </c>
      <c r="C45" s="421">
        <v>2.4432999999999998</v>
      </c>
      <c r="D45" s="421">
        <v>3.4206199999999995</v>
      </c>
      <c r="E45" s="421">
        <v>3.8780000000000001</v>
      </c>
      <c r="F45" s="934">
        <v>5.2384000000000004</v>
      </c>
      <c r="G45" s="887"/>
      <c r="H45" s="887"/>
      <c r="I45" s="887"/>
      <c r="J45" s="887"/>
    </row>
    <row r="46" spans="2:10">
      <c r="B46" s="420">
        <v>40359</v>
      </c>
      <c r="C46" s="421">
        <v>2.5129000000000001</v>
      </c>
      <c r="D46" s="421">
        <v>3.5180599999999997</v>
      </c>
      <c r="E46" s="421">
        <v>3.931</v>
      </c>
      <c r="F46" s="934">
        <v>4.8086000000000002</v>
      </c>
      <c r="G46" s="887"/>
      <c r="H46" s="887"/>
      <c r="I46" s="887"/>
      <c r="J46" s="887"/>
    </row>
    <row r="47" spans="2:10">
      <c r="B47" s="420">
        <v>40451</v>
      </c>
      <c r="C47" s="421">
        <v>2.5705</v>
      </c>
      <c r="D47" s="421">
        <v>3.5986999999999996</v>
      </c>
      <c r="E47" s="421">
        <v>3.96</v>
      </c>
      <c r="F47" s="934">
        <v>5.3965658217497952</v>
      </c>
      <c r="G47" s="887"/>
      <c r="H47" s="887"/>
      <c r="I47" s="887"/>
      <c r="J47" s="887"/>
    </row>
    <row r="48" spans="2:10">
      <c r="B48" s="420">
        <v>40543</v>
      </c>
      <c r="C48" s="421">
        <v>2.63</v>
      </c>
      <c r="D48" s="421">
        <v>3.6819999999999995</v>
      </c>
      <c r="E48" s="421">
        <v>3.976</v>
      </c>
      <c r="F48" s="934">
        <v>5.3183520599250933</v>
      </c>
      <c r="G48" s="887"/>
      <c r="H48" s="887"/>
      <c r="I48" s="887"/>
      <c r="J48" s="887"/>
    </row>
    <row r="49" spans="1:10">
      <c r="B49" s="420">
        <v>40633</v>
      </c>
      <c r="C49" s="421">
        <v>2.6911</v>
      </c>
      <c r="D49" s="421">
        <v>3.7675399999999999</v>
      </c>
      <c r="E49" s="421">
        <v>4.0540000000000003</v>
      </c>
      <c r="F49" s="934">
        <v>5.7430230910893894</v>
      </c>
      <c r="G49" s="887"/>
      <c r="H49" s="887"/>
      <c r="I49" s="887"/>
      <c r="J49" s="887"/>
    </row>
    <row r="50" spans="1:10">
      <c r="B50" s="420">
        <v>40724</v>
      </c>
      <c r="C50" s="421">
        <v>2.7566000000000002</v>
      </c>
      <c r="D50" s="421">
        <v>3.8592399999999998</v>
      </c>
      <c r="E50" s="421">
        <v>4.1100000000000003</v>
      </c>
      <c r="F50" s="934">
        <v>5.9608411892675859</v>
      </c>
      <c r="G50" s="887"/>
      <c r="H50" s="887"/>
      <c r="I50" s="887"/>
      <c r="J50" s="887"/>
    </row>
    <row r="51" spans="1:10">
      <c r="B51" s="420">
        <v>40816</v>
      </c>
      <c r="C51" s="421">
        <v>2.8210999999999999</v>
      </c>
      <c r="D51" s="421">
        <v>3.9495399999999998</v>
      </c>
      <c r="E51" s="421">
        <v>4.2050000000000001</v>
      </c>
      <c r="F51" s="934">
        <v>5.6299370732360403</v>
      </c>
      <c r="G51" s="887"/>
      <c r="H51" s="887"/>
      <c r="I51" s="887"/>
      <c r="J51" s="887"/>
    </row>
    <row r="52" spans="1:10">
      <c r="B52" s="420">
        <v>40908</v>
      </c>
      <c r="C52" s="421">
        <v>2.8809</v>
      </c>
      <c r="D52" s="421">
        <v>4.0332599999999994</v>
      </c>
      <c r="E52" s="421">
        <v>4.3040000000000003</v>
      </c>
      <c r="F52" s="934">
        <v>5.5845335409368104</v>
      </c>
      <c r="G52" s="887"/>
      <c r="H52" s="887"/>
      <c r="I52" s="887"/>
      <c r="J52" s="887"/>
    </row>
    <row r="53" spans="1:10">
      <c r="B53" s="420">
        <v>40999</v>
      </c>
      <c r="C53" s="421">
        <v>2.9523999999999999</v>
      </c>
      <c r="D53" s="421">
        <v>4.1333599999999997</v>
      </c>
      <c r="E53" s="421">
        <v>4.3789999999999996</v>
      </c>
      <c r="F53" s="934">
        <v>5.8425617078052001</v>
      </c>
      <c r="G53" s="887"/>
      <c r="H53" s="887"/>
      <c r="I53" s="887"/>
      <c r="J53" s="887"/>
    </row>
    <row r="54" spans="1:10">
      <c r="A54" s="379"/>
      <c r="B54" s="420">
        <v>41090</v>
      </c>
      <c r="C54" s="421">
        <v>3.0287999999999999</v>
      </c>
      <c r="D54" s="421">
        <v>4.2403199999999996</v>
      </c>
      <c r="E54" s="421">
        <v>4.5270000000000001</v>
      </c>
      <c r="F54" s="934">
        <v>5.7267552182163204</v>
      </c>
      <c r="G54" s="887"/>
      <c r="H54" s="887"/>
      <c r="I54" s="887"/>
      <c r="J54" s="887"/>
    </row>
    <row r="55" spans="1:10">
      <c r="A55" s="379"/>
      <c r="B55" s="420">
        <v>41182</v>
      </c>
      <c r="C55" s="421">
        <v>3.1017000000000001</v>
      </c>
      <c r="D55" s="421">
        <v>4.3423799999999995</v>
      </c>
      <c r="E55" s="421">
        <v>4.6970000000000001</v>
      </c>
      <c r="F55" s="934">
        <v>6.0372750642673498</v>
      </c>
      <c r="G55" s="887"/>
      <c r="H55" s="887"/>
      <c r="I55" s="887"/>
      <c r="J55" s="887"/>
    </row>
    <row r="56" spans="1:10" ht="12.75" customHeight="1">
      <c r="B56" s="420">
        <v>41274</v>
      </c>
      <c r="C56" s="421">
        <v>3.1846999999999999</v>
      </c>
      <c r="D56" s="421">
        <v>4.4585799999999995</v>
      </c>
      <c r="E56" s="421">
        <v>4.9180000000000001</v>
      </c>
      <c r="F56" s="934">
        <v>6.4889827153978104</v>
      </c>
      <c r="G56" s="887"/>
      <c r="H56" s="887"/>
      <c r="I56" s="887"/>
      <c r="J56" s="887"/>
    </row>
    <row r="57" spans="1:10" ht="12.75" customHeight="1">
      <c r="A57" s="542"/>
      <c r="B57" s="564">
        <v>41364</v>
      </c>
      <c r="C57" s="421">
        <v>3.2732999999999999</v>
      </c>
      <c r="D57" s="421">
        <v>4.5826199999999995</v>
      </c>
      <c r="E57" s="421">
        <v>5.1219999999999999</v>
      </c>
      <c r="F57" s="934">
        <v>6.5649833376000002</v>
      </c>
      <c r="G57" s="887"/>
      <c r="H57" s="887"/>
      <c r="I57" s="887"/>
      <c r="J57" s="887"/>
    </row>
    <row r="58" spans="1:10" ht="12.75" customHeight="1">
      <c r="A58" s="542"/>
      <c r="B58" s="420">
        <v>41455</v>
      </c>
      <c r="C58" s="421">
        <v>3.3426</v>
      </c>
      <c r="D58" s="421">
        <v>4.67964</v>
      </c>
      <c r="E58" s="421">
        <v>5.3879999999999999</v>
      </c>
      <c r="F58" s="934">
        <v>7.0128855915999999</v>
      </c>
      <c r="G58" s="887"/>
      <c r="H58" s="887"/>
      <c r="I58" s="887"/>
      <c r="J58" s="887"/>
    </row>
    <row r="59" spans="1:10" ht="12.75" customHeight="1">
      <c r="B59" s="420">
        <v>41547</v>
      </c>
      <c r="C59" s="421">
        <v>3.4291999999999998</v>
      </c>
      <c r="D59" s="421">
        <v>4.8008799999999994</v>
      </c>
      <c r="E59" s="421">
        <v>5.7930000000000001</v>
      </c>
      <c r="F59" s="934">
        <v>7.83473086286177</v>
      </c>
      <c r="G59" s="887"/>
      <c r="H59" s="887"/>
      <c r="I59" s="887"/>
      <c r="J59" s="887"/>
    </row>
    <row r="60" spans="1:10" ht="12.75" customHeight="1">
      <c r="B60" s="564">
        <v>41639</v>
      </c>
      <c r="C60" s="421">
        <v>3.5202</v>
      </c>
      <c r="D60" s="421">
        <v>4.92828</v>
      </c>
      <c r="E60" s="421">
        <v>6.5209999999999999</v>
      </c>
      <c r="F60" s="934">
        <v>8.9635738831615104</v>
      </c>
      <c r="G60" s="887"/>
      <c r="H60" s="887"/>
      <c r="I60" s="887"/>
      <c r="J60" s="887"/>
    </row>
    <row r="61" spans="1:10" ht="12.75" customHeight="1">
      <c r="B61" s="564">
        <v>41729</v>
      </c>
      <c r="C61" s="421">
        <v>3.8069999999999999</v>
      </c>
      <c r="D61" s="421">
        <v>5.3297999999999996</v>
      </c>
      <c r="E61" s="421">
        <v>8.0047999999999995</v>
      </c>
      <c r="F61" s="934">
        <v>11.022858717</v>
      </c>
      <c r="G61" s="887"/>
      <c r="H61" s="887"/>
      <c r="I61" s="887"/>
      <c r="J61" s="887"/>
    </row>
    <row r="62" spans="1:10" ht="12.75" customHeight="1">
      <c r="B62" s="564">
        <v>41820</v>
      </c>
      <c r="C62" s="935">
        <v>4.0480991450047501</v>
      </c>
      <c r="D62" s="934">
        <v>5.6673388030066496</v>
      </c>
      <c r="E62" s="421">
        <v>8.1326999999999998</v>
      </c>
      <c r="F62" s="934">
        <v>11.134583790000001</v>
      </c>
      <c r="G62" s="887"/>
      <c r="H62" s="887"/>
      <c r="I62" s="887"/>
      <c r="J62" s="887"/>
    </row>
    <row r="63" spans="1:10" ht="12.75" customHeight="1">
      <c r="B63" s="420">
        <v>41912</v>
      </c>
      <c r="C63" s="903">
        <v>4.2153999999999998</v>
      </c>
      <c r="D63" s="934">
        <v>5.901559999999999</v>
      </c>
      <c r="E63" s="934">
        <v>8.4642999999999997</v>
      </c>
      <c r="F63" s="1087">
        <v>10.6899469563021</v>
      </c>
      <c r="G63" s="887"/>
      <c r="H63" s="887"/>
      <c r="I63" s="887"/>
      <c r="J63" s="887"/>
    </row>
    <row r="64" spans="1:10" ht="12.75" customHeight="1">
      <c r="B64" s="420">
        <v>42004</v>
      </c>
      <c r="C64" s="903">
        <v>4.3769006916444804</v>
      </c>
      <c r="D64" s="934">
        <v>6.1276609683022718</v>
      </c>
      <c r="E64" s="934">
        <v>8.5519999999999996</v>
      </c>
      <c r="F64" s="1087">
        <v>10.344744163541792</v>
      </c>
      <c r="G64" s="887"/>
      <c r="H64" s="887"/>
      <c r="I64" s="887"/>
      <c r="J64" s="887"/>
    </row>
    <row r="65" spans="2:10" ht="12.75" customHeight="1">
      <c r="B65" s="420">
        <v>42094</v>
      </c>
      <c r="C65" s="903">
        <v>4.5136989280879796</v>
      </c>
      <c r="D65" s="934">
        <v>6.3191784993231712</v>
      </c>
      <c r="E65" s="934">
        <v>8.8196999999999992</v>
      </c>
      <c r="F65" s="1087">
        <v>9.4631974248926998</v>
      </c>
      <c r="G65" s="887"/>
      <c r="H65" s="887"/>
      <c r="I65" s="887"/>
      <c r="J65" s="887"/>
    </row>
    <row r="66" spans="2:10" ht="13.5" thickBot="1">
      <c r="B66" s="1088">
        <v>42185</v>
      </c>
      <c r="C66" s="932">
        <v>4.6722999999999999</v>
      </c>
      <c r="D66" s="904">
        <v>6.5412199999999991</v>
      </c>
      <c r="E66" s="904">
        <v>9.0864999999999991</v>
      </c>
      <c r="F66" s="1089">
        <v>10.1174702148981</v>
      </c>
      <c r="G66" s="887"/>
      <c r="H66" s="887"/>
      <c r="I66" s="887"/>
      <c r="J66" s="887"/>
    </row>
    <row r="67" spans="2:10" ht="13.5" thickTop="1">
      <c r="B67" s="933"/>
      <c r="C67" s="903"/>
      <c r="D67" s="903"/>
      <c r="E67" s="903"/>
      <c r="F67" s="903"/>
    </row>
    <row r="68" spans="2:10">
      <c r="B68" s="933"/>
      <c r="C68" s="903"/>
      <c r="D68" s="903"/>
      <c r="E68" s="903"/>
      <c r="F68" s="903"/>
    </row>
    <row r="69" spans="2:10">
      <c r="B69" s="1193" t="s">
        <v>687</v>
      </c>
      <c r="C69" s="1193"/>
      <c r="D69" s="1193"/>
      <c r="E69" s="1193"/>
      <c r="F69" s="1193"/>
    </row>
    <row r="70" spans="2:10">
      <c r="B70" s="1193"/>
      <c r="C70" s="1193"/>
      <c r="D70" s="1193"/>
      <c r="E70" s="1193"/>
      <c r="F70" s="1193"/>
    </row>
    <row r="71" spans="2:10">
      <c r="B71" s="1193"/>
      <c r="C71" s="1193"/>
      <c r="D71" s="1193"/>
      <c r="E71" s="1193"/>
      <c r="F71" s="1193"/>
    </row>
    <row r="72" spans="2:10">
      <c r="F72" s="52"/>
    </row>
    <row r="73" spans="2:10">
      <c r="C73" s="422"/>
    </row>
  </sheetData>
  <mergeCells count="2">
    <mergeCell ref="B69:F71"/>
    <mergeCell ref="B8:F8"/>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91" orientation="portrait" horizontalDpi="4294967293" r:id="rId1"/>
  <headerFooter differentFirst="1" scaleWithDoc="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enableFormatConditionsCalculation="0">
    <pageSetUpPr fitToPage="1"/>
  </sheetPr>
  <dimension ref="A1:AN69"/>
  <sheetViews>
    <sheetView showRuler="0" view="pageBreakPreview" zoomScale="55" zoomScaleNormal="85" zoomScaleSheetLayoutView="55" workbookViewId="0"/>
  </sheetViews>
  <sheetFormatPr baseColWidth="10" defaultColWidth="11.42578125" defaultRowHeight="12.75" customHeight="1"/>
  <cols>
    <col min="1" max="1" width="6.28515625" style="26" bestFit="1" customWidth="1"/>
    <col min="2" max="2" width="58.5703125" style="8" customWidth="1"/>
    <col min="3" max="8" width="21.5703125" style="8" bestFit="1" customWidth="1"/>
    <col min="9" max="9" width="22" style="8" bestFit="1" customWidth="1"/>
    <col min="10" max="10" width="23.42578125" style="8" bestFit="1" customWidth="1"/>
    <col min="11" max="11" width="23.42578125" style="8" customWidth="1"/>
    <col min="12" max="12" width="23.42578125" style="8" bestFit="1" customWidth="1"/>
    <col min="13" max="13" width="22" style="8" bestFit="1" customWidth="1"/>
    <col min="14" max="14" width="21.5703125" style="8" bestFit="1" customWidth="1"/>
    <col min="15" max="15" width="23" style="8" bestFit="1" customWidth="1"/>
    <col min="16" max="16" width="22" style="8" bestFit="1" customWidth="1"/>
    <col min="17" max="17" width="22.7109375" style="8" bestFit="1" customWidth="1"/>
    <col min="18" max="18" width="8" style="8" customWidth="1"/>
    <col min="19" max="20" width="19" style="8" bestFit="1" customWidth="1"/>
    <col min="21" max="21" width="15.42578125" style="8" bestFit="1" customWidth="1"/>
    <col min="22" max="22" width="18" style="8" bestFit="1" customWidth="1"/>
    <col min="23" max="23" width="9" style="8" bestFit="1" customWidth="1"/>
    <col min="24" max="24" width="14.140625" style="8" bestFit="1" customWidth="1"/>
    <col min="25" max="25" width="13.7109375" style="8" bestFit="1" customWidth="1"/>
    <col min="26" max="28" width="11.42578125" style="8"/>
    <col min="29" max="29" width="16.5703125" style="8" customWidth="1"/>
    <col min="30" max="16384" width="11.42578125" style="8"/>
  </cols>
  <sheetData>
    <row r="1" spans="1:40" ht="18.75" customHeight="1">
      <c r="A1" s="204" t="s">
        <v>419</v>
      </c>
    </row>
    <row r="2" spans="1:40" s="47" customFormat="1" ht="15.75">
      <c r="B2" s="261" t="s">
        <v>569</v>
      </c>
      <c r="C2" s="776"/>
      <c r="D2" s="776"/>
      <c r="E2" s="776"/>
      <c r="F2" s="776"/>
      <c r="G2" s="776"/>
      <c r="H2" s="776"/>
      <c r="I2" s="776"/>
      <c r="J2" s="776"/>
      <c r="K2" s="776"/>
      <c r="L2" s="776"/>
      <c r="M2" s="776"/>
      <c r="N2" s="262"/>
      <c r="O2" s="262"/>
      <c r="P2" s="262"/>
      <c r="Q2" s="262"/>
      <c r="R2" s="262"/>
      <c r="S2" s="262"/>
      <c r="T2" s="262"/>
    </row>
    <row r="3" spans="1:40" s="47" customFormat="1" ht="15.75">
      <c r="B3" s="263" t="s">
        <v>570</v>
      </c>
      <c r="C3" s="777"/>
      <c r="D3" s="777"/>
      <c r="E3" s="777"/>
      <c r="F3" s="777"/>
      <c r="G3" s="777"/>
      <c r="H3" s="777"/>
      <c r="I3" s="777"/>
      <c r="J3" s="777"/>
      <c r="K3" s="777"/>
      <c r="L3" s="777"/>
      <c r="M3" s="777"/>
      <c r="N3" s="264"/>
      <c r="O3" s="264"/>
      <c r="P3" s="264"/>
      <c r="Q3" s="264"/>
      <c r="R3" s="264"/>
      <c r="S3" s="264"/>
      <c r="T3" s="264"/>
    </row>
    <row r="4" spans="1:40" s="47" customFormat="1" ht="15.75">
      <c r="B4" s="777"/>
      <c r="C4" s="777"/>
      <c r="D4" s="777"/>
      <c r="E4" s="777"/>
      <c r="F4" s="777"/>
      <c r="G4" s="777"/>
      <c r="H4" s="777"/>
      <c r="I4" s="777"/>
      <c r="J4" s="777"/>
      <c r="K4" s="777"/>
      <c r="L4" s="777"/>
      <c r="M4" s="777"/>
      <c r="N4" s="264"/>
      <c r="O4" s="264"/>
      <c r="P4" s="264"/>
      <c r="Q4" s="264"/>
      <c r="R4" s="264"/>
      <c r="S4" s="264"/>
      <c r="T4" s="264"/>
    </row>
    <row r="5" spans="1:40" s="177" customFormat="1" ht="15.75" customHeight="1">
      <c r="B5" s="1196" t="s">
        <v>733</v>
      </c>
      <c r="C5" s="1196"/>
      <c r="D5" s="1196"/>
      <c r="E5" s="1196"/>
      <c r="F5" s="1196"/>
      <c r="G5" s="1196"/>
      <c r="H5" s="1196"/>
      <c r="I5" s="1196"/>
      <c r="J5" s="1196"/>
      <c r="K5" s="1196"/>
      <c r="L5" s="1196"/>
      <c r="M5" s="1196"/>
      <c r="N5" s="1196"/>
      <c r="O5" s="1196"/>
      <c r="P5" s="264"/>
      <c r="Q5" s="264"/>
      <c r="R5" s="264"/>
      <c r="S5" s="264"/>
      <c r="T5" s="264"/>
    </row>
    <row r="6" spans="1:40" s="177" customFormat="1" ht="16.5" customHeight="1">
      <c r="B6" s="1197" t="s">
        <v>813</v>
      </c>
      <c r="C6" s="1197"/>
      <c r="D6" s="1197"/>
      <c r="E6" s="1197"/>
      <c r="F6" s="1197"/>
      <c r="G6" s="1197"/>
      <c r="H6" s="1197"/>
      <c r="I6" s="1197"/>
      <c r="J6" s="1197"/>
      <c r="K6" s="1197"/>
      <c r="L6" s="1197"/>
      <c r="M6" s="1197"/>
      <c r="N6" s="1197"/>
      <c r="O6" s="1197"/>
      <c r="P6" s="487"/>
      <c r="Q6" s="487"/>
      <c r="R6" s="487"/>
      <c r="S6" s="487"/>
      <c r="T6" s="265"/>
    </row>
    <row r="7" spans="1:40" ht="16.5" customHeight="1">
      <c r="B7" s="1197" t="s">
        <v>636</v>
      </c>
      <c r="C7" s="1197"/>
      <c r="D7" s="1197"/>
      <c r="E7" s="1197"/>
      <c r="F7" s="1197"/>
      <c r="G7" s="1197"/>
      <c r="H7" s="1197"/>
      <c r="I7" s="1197"/>
      <c r="J7" s="1197"/>
      <c r="K7" s="1197"/>
      <c r="L7" s="1197"/>
      <c r="M7" s="1197"/>
      <c r="N7" s="1197"/>
      <c r="O7" s="1197"/>
      <c r="P7" s="487"/>
      <c r="Q7" s="487"/>
      <c r="R7" s="265"/>
      <c r="S7" s="487"/>
      <c r="T7" s="265"/>
    </row>
    <row r="8" spans="1:40" ht="16.5">
      <c r="B8" s="778"/>
      <c r="C8" s="780"/>
      <c r="D8" s="780"/>
      <c r="E8" s="780"/>
      <c r="F8" s="780"/>
      <c r="G8" s="780"/>
      <c r="H8" s="780"/>
      <c r="I8" s="780"/>
      <c r="J8" s="780"/>
      <c r="K8" s="781"/>
      <c r="L8" s="781"/>
      <c r="M8" s="781"/>
      <c r="N8" s="563"/>
      <c r="O8" s="563"/>
      <c r="P8" s="487"/>
      <c r="Q8" s="487"/>
      <c r="R8" s="487"/>
      <c r="S8" s="487"/>
      <c r="T8" s="277"/>
    </row>
    <row r="9" spans="1:40" ht="10.5" customHeight="1" thickBot="1">
      <c r="B9" s="178" t="s">
        <v>839</v>
      </c>
      <c r="C9" s="780"/>
      <c r="D9" s="780"/>
      <c r="E9" s="778"/>
      <c r="F9" s="778"/>
      <c r="G9" s="779"/>
      <c r="H9" s="782"/>
      <c r="I9" s="783"/>
      <c r="J9" s="783"/>
      <c r="K9" s="780"/>
      <c r="L9" s="780"/>
      <c r="M9" s="780"/>
      <c r="N9" s="558"/>
      <c r="O9" s="499"/>
      <c r="P9" s="487"/>
      <c r="Q9" s="487"/>
      <c r="R9" s="487"/>
      <c r="S9" s="487"/>
      <c r="T9" s="277"/>
    </row>
    <row r="10" spans="1:40" ht="15.75" customHeight="1" thickTop="1" thickBot="1">
      <c r="A10" s="52"/>
      <c r="B10" s="1194"/>
      <c r="C10" s="1198">
        <v>2015</v>
      </c>
      <c r="D10" s="1199"/>
      <c r="E10" s="1199"/>
      <c r="F10" s="1199"/>
      <c r="G10" s="1199"/>
      <c r="H10" s="1200"/>
      <c r="I10" s="847" t="s">
        <v>756</v>
      </c>
      <c r="J10" s="1201">
        <v>2016</v>
      </c>
      <c r="K10" s="1202"/>
      <c r="L10" s="1202"/>
      <c r="M10" s="1202"/>
      <c r="N10" s="1202"/>
      <c r="O10" s="1203"/>
      <c r="P10" s="847" t="s">
        <v>756</v>
      </c>
      <c r="Q10" s="847" t="s">
        <v>548</v>
      </c>
      <c r="R10" s="780"/>
      <c r="S10" s="781"/>
      <c r="T10" s="781"/>
    </row>
    <row r="11" spans="1:40" ht="19.5" customHeight="1" thickTop="1" thickBot="1">
      <c r="A11" s="52"/>
      <c r="B11" s="1195"/>
      <c r="C11" s="849" t="s">
        <v>246</v>
      </c>
      <c r="D11" s="848" t="s">
        <v>299</v>
      </c>
      <c r="E11" s="848" t="s">
        <v>64</v>
      </c>
      <c r="F11" s="849" t="s">
        <v>300</v>
      </c>
      <c r="G11" s="849" t="s">
        <v>301</v>
      </c>
      <c r="H11" s="848" t="s">
        <v>249</v>
      </c>
      <c r="I11" s="849">
        <v>2015</v>
      </c>
      <c r="J11" s="849" t="s">
        <v>814</v>
      </c>
      <c r="K11" s="848" t="s">
        <v>302</v>
      </c>
      <c r="L11" s="848" t="s">
        <v>247</v>
      </c>
      <c r="M11" s="936" t="s">
        <v>297</v>
      </c>
      <c r="N11" s="937" t="s">
        <v>303</v>
      </c>
      <c r="O11" s="937" t="s">
        <v>565</v>
      </c>
      <c r="P11" s="849">
        <v>2016</v>
      </c>
      <c r="Q11" s="849" t="s">
        <v>793</v>
      </c>
      <c r="R11" s="778"/>
      <c r="S11" s="861"/>
      <c r="T11" s="785"/>
    </row>
    <row r="12" spans="1:40" ht="16.5" thickTop="1">
      <c r="B12" s="784"/>
      <c r="C12" s="242"/>
      <c r="D12" s="785"/>
      <c r="E12" s="242"/>
      <c r="F12" s="785"/>
      <c r="G12" s="242"/>
      <c r="H12" s="785"/>
      <c r="I12" s="242"/>
      <c r="J12" s="785"/>
      <c r="K12" s="242"/>
      <c r="L12" s="785"/>
      <c r="M12" s="242"/>
      <c r="N12" s="561"/>
      <c r="O12" s="561"/>
      <c r="P12" s="561"/>
      <c r="Q12" s="561"/>
    </row>
    <row r="13" spans="1:40" ht="14.25" customHeight="1">
      <c r="B13" s="786" t="s">
        <v>456</v>
      </c>
      <c r="C13" s="561">
        <f>+C14+C15</f>
        <v>128914.73014</v>
      </c>
      <c r="D13" s="561">
        <f>+D14+D15</f>
        <v>217885.09823999999</v>
      </c>
      <c r="E13" s="561">
        <f>+E14+E15</f>
        <v>1272531.9338</v>
      </c>
      <c r="F13" s="561">
        <f t="shared" ref="F13:K13" si="0">+F14+F15</f>
        <v>6275690.0839400003</v>
      </c>
      <c r="G13" s="561">
        <f t="shared" si="0"/>
        <v>600269.00353999995</v>
      </c>
      <c r="H13" s="561">
        <f t="shared" si="0"/>
        <v>1922628.0427100002</v>
      </c>
      <c r="I13" s="561">
        <f t="shared" si="0"/>
        <v>10417918.89237</v>
      </c>
      <c r="J13" s="561">
        <f t="shared" si="0"/>
        <v>9628753.8035700005</v>
      </c>
      <c r="K13" s="561">
        <f t="shared" si="0"/>
        <v>207243.67358999999</v>
      </c>
      <c r="L13" s="561">
        <f>+L14+L15</f>
        <v>3548000.2259900002</v>
      </c>
      <c r="M13" s="561">
        <f>+M14+M15</f>
        <v>292262.22781000001</v>
      </c>
      <c r="N13" s="561">
        <f>+N14+N15</f>
        <v>1700564.2302000001</v>
      </c>
      <c r="O13" s="561">
        <f>+O14+O15</f>
        <v>1730589.4691599999</v>
      </c>
      <c r="P13" s="561">
        <f t="shared" ref="P13:Q13" si="1">+P14+P15</f>
        <v>17107413.630320001</v>
      </c>
      <c r="Q13" s="561">
        <f t="shared" si="1"/>
        <v>27525332.522689998</v>
      </c>
      <c r="R13" s="885"/>
      <c r="S13" s="885"/>
      <c r="T13" s="885"/>
      <c r="U13" s="885"/>
      <c r="V13" s="885"/>
      <c r="W13" s="885"/>
      <c r="X13" s="885"/>
      <c r="Y13" s="885"/>
      <c r="Z13" s="885"/>
      <c r="AA13" s="885"/>
      <c r="AB13" s="885"/>
      <c r="AC13" s="885"/>
      <c r="AD13" s="885"/>
      <c r="AE13" s="885"/>
      <c r="AF13" s="885"/>
      <c r="AG13" s="885"/>
      <c r="AH13" s="885"/>
      <c r="AI13" s="885"/>
      <c r="AJ13" s="885"/>
      <c r="AK13" s="885"/>
      <c r="AL13" s="885"/>
      <c r="AM13" s="885"/>
      <c r="AN13" s="885"/>
    </row>
    <row r="14" spans="1:40" ht="15.75" customHeight="1">
      <c r="B14" s="236" t="s">
        <v>522</v>
      </c>
      <c r="C14" s="561">
        <v>93034.093330000003</v>
      </c>
      <c r="D14" s="561">
        <v>14910.052449999999</v>
      </c>
      <c r="E14" s="561">
        <v>234296.61851</v>
      </c>
      <c r="F14" s="561">
        <v>5783615.9596300004</v>
      </c>
      <c r="G14" s="561">
        <v>14910.052449999999</v>
      </c>
      <c r="H14" s="561">
        <v>25792.62457</v>
      </c>
      <c r="I14" s="561">
        <v>6166559.400940001</v>
      </c>
      <c r="J14" s="561">
        <v>9599960.7121200003</v>
      </c>
      <c r="K14" s="561">
        <v>6867.2437399999999</v>
      </c>
      <c r="L14" s="561">
        <v>2530586.3871500003</v>
      </c>
      <c r="M14" s="561">
        <v>6867.2437399999999</v>
      </c>
      <c r="N14" s="561">
        <v>1118030.1593900002</v>
      </c>
      <c r="O14" s="561">
        <v>17749.815859999999</v>
      </c>
      <c r="P14" s="561">
        <v>13280061.562000001</v>
      </c>
      <c r="Q14" s="561">
        <v>19446620.96294</v>
      </c>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row>
    <row r="15" spans="1:40" ht="15.75">
      <c r="B15" s="236" t="s">
        <v>572</v>
      </c>
      <c r="C15" s="561">
        <v>35880.636810000004</v>
      </c>
      <c r="D15" s="561">
        <v>202975.04579</v>
      </c>
      <c r="E15" s="561">
        <v>1038235.3152899999</v>
      </c>
      <c r="F15" s="561">
        <v>492074.12430999998</v>
      </c>
      <c r="G15" s="561">
        <v>585358.95108999999</v>
      </c>
      <c r="H15" s="561">
        <v>1896835.4181400002</v>
      </c>
      <c r="I15" s="561">
        <v>4251359.4914300004</v>
      </c>
      <c r="J15" s="561">
        <v>28793.09145</v>
      </c>
      <c r="K15" s="561">
        <v>200376.42984999999</v>
      </c>
      <c r="L15" s="561">
        <v>1017413.83884</v>
      </c>
      <c r="M15" s="561">
        <v>285394.98407000001</v>
      </c>
      <c r="N15" s="561">
        <v>582534.07080999995</v>
      </c>
      <c r="O15" s="561">
        <v>1712839.6532999999</v>
      </c>
      <c r="P15" s="561">
        <v>3827352.0683200001</v>
      </c>
      <c r="Q15" s="561">
        <v>8078711.55975</v>
      </c>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row>
    <row r="16" spans="1:40" ht="12.75" customHeight="1">
      <c r="B16" s="787"/>
      <c r="C16" s="788"/>
      <c r="D16" s="788"/>
      <c r="E16" s="788"/>
      <c r="F16" s="788"/>
      <c r="G16" s="788"/>
      <c r="H16" s="788"/>
      <c r="I16" s="788"/>
      <c r="J16" s="788"/>
      <c r="K16" s="788"/>
      <c r="L16" s="788"/>
      <c r="M16" s="788"/>
      <c r="N16" s="788"/>
      <c r="O16" s="788"/>
      <c r="P16" s="788"/>
      <c r="Q16" s="788"/>
      <c r="R16" s="885"/>
      <c r="S16" s="885"/>
      <c r="T16" s="885"/>
      <c r="U16" s="885"/>
      <c r="V16" s="885"/>
      <c r="W16" s="885"/>
      <c r="X16" s="885"/>
      <c r="Y16" s="885"/>
      <c r="Z16" s="885"/>
      <c r="AA16" s="885"/>
      <c r="AB16" s="885"/>
      <c r="AC16" s="885"/>
      <c r="AD16" s="885"/>
      <c r="AE16" s="885"/>
      <c r="AF16" s="885"/>
      <c r="AG16" s="885"/>
      <c r="AH16" s="885"/>
      <c r="AI16" s="885"/>
      <c r="AJ16" s="885"/>
      <c r="AK16" s="885"/>
      <c r="AL16" s="885"/>
      <c r="AM16" s="885"/>
      <c r="AN16" s="885"/>
    </row>
    <row r="17" spans="2:40" ht="15.75">
      <c r="B17" s="786"/>
      <c r="C17" s="561"/>
      <c r="D17" s="561"/>
      <c r="E17" s="561"/>
      <c r="F17" s="561"/>
      <c r="G17" s="561"/>
      <c r="H17" s="561"/>
      <c r="I17" s="561"/>
      <c r="J17" s="561"/>
      <c r="K17" s="561"/>
      <c r="L17" s="561"/>
      <c r="M17" s="561"/>
      <c r="N17" s="561"/>
      <c r="O17" s="561"/>
      <c r="P17" s="561"/>
      <c r="Q17" s="561"/>
      <c r="R17" s="885"/>
      <c r="S17" s="885"/>
      <c r="T17" s="885"/>
      <c r="U17" s="885"/>
      <c r="V17" s="885"/>
      <c r="W17" s="885"/>
      <c r="X17" s="885"/>
      <c r="Y17" s="885"/>
      <c r="Z17" s="885"/>
      <c r="AA17" s="885"/>
      <c r="AB17" s="885"/>
      <c r="AC17" s="885"/>
      <c r="AD17" s="885"/>
      <c r="AE17" s="885"/>
      <c r="AF17" s="885"/>
      <c r="AG17" s="885"/>
      <c r="AH17" s="885"/>
      <c r="AI17" s="885"/>
      <c r="AJ17" s="885"/>
      <c r="AK17" s="885"/>
      <c r="AL17" s="885"/>
      <c r="AM17" s="885"/>
      <c r="AN17" s="885"/>
    </row>
    <row r="18" spans="2:40" ht="12.75" customHeight="1">
      <c r="B18" s="786" t="s">
        <v>458</v>
      </c>
      <c r="C18" s="561">
        <f>+C19+C20</f>
        <v>988902.64448999986</v>
      </c>
      <c r="D18" s="561">
        <f>+D19+D20</f>
        <v>940740.65769999998</v>
      </c>
      <c r="E18" s="561">
        <f>+E19+E20</f>
        <v>533117.44065</v>
      </c>
      <c r="F18" s="561">
        <f t="shared" ref="F18:K18" si="2">+F19+F20</f>
        <v>917350.51542999991</v>
      </c>
      <c r="G18" s="561">
        <f t="shared" si="2"/>
        <v>1455792.1119499998</v>
      </c>
      <c r="H18" s="561">
        <f t="shared" si="2"/>
        <v>934370.3904700001</v>
      </c>
      <c r="I18" s="561">
        <f t="shared" si="2"/>
        <v>5770273.7606899999</v>
      </c>
      <c r="J18" s="561">
        <f t="shared" si="2"/>
        <v>89015.694730000003</v>
      </c>
      <c r="K18" s="561">
        <f t="shared" si="2"/>
        <v>126229.28811000001</v>
      </c>
      <c r="L18" s="561">
        <f>+L19+L20</f>
        <v>160698.12026999998</v>
      </c>
      <c r="M18" s="561">
        <f>+M19+M20</f>
        <v>93204.151409999991</v>
      </c>
      <c r="N18" s="561">
        <f>+N19+N20</f>
        <v>122401.02668000001</v>
      </c>
      <c r="O18" s="561">
        <f>+O19+O20</f>
        <v>1049061.56369</v>
      </c>
      <c r="P18" s="561">
        <f t="shared" ref="P18:Q18" si="3">+P19+P20</f>
        <v>1640609.8448899998</v>
      </c>
      <c r="Q18" s="561">
        <f t="shared" si="3"/>
        <v>7410883.6055800002</v>
      </c>
      <c r="R18" s="885"/>
      <c r="S18" s="885"/>
      <c r="T18" s="885"/>
      <c r="U18" s="885"/>
      <c r="V18" s="885"/>
      <c r="W18" s="885"/>
      <c r="X18" s="885"/>
      <c r="Y18" s="885"/>
      <c r="Z18" s="885"/>
      <c r="AA18" s="885"/>
      <c r="AB18" s="885"/>
      <c r="AC18" s="885"/>
      <c r="AD18" s="885"/>
      <c r="AE18" s="885"/>
      <c r="AF18" s="885"/>
      <c r="AG18" s="885"/>
      <c r="AH18" s="885"/>
      <c r="AI18" s="885"/>
      <c r="AJ18" s="885"/>
      <c r="AK18" s="885"/>
      <c r="AL18" s="885"/>
      <c r="AM18" s="885"/>
      <c r="AN18" s="885"/>
    </row>
    <row r="19" spans="2:40" ht="12.75" customHeight="1">
      <c r="B19" s="236" t="s">
        <v>522</v>
      </c>
      <c r="C19" s="561">
        <v>967194.40592999989</v>
      </c>
      <c r="D19" s="561">
        <v>820291.84566999995</v>
      </c>
      <c r="E19" s="561">
        <v>446811.38412</v>
      </c>
      <c r="F19" s="561">
        <v>846877.90024999995</v>
      </c>
      <c r="G19" s="561">
        <v>1357313.1938499999</v>
      </c>
      <c r="H19" s="561">
        <v>792532.88269000011</v>
      </c>
      <c r="I19" s="561">
        <v>5231021.6125100004</v>
      </c>
      <c r="J19" s="561">
        <v>77843.251640000002</v>
      </c>
      <c r="K19" s="561">
        <v>113663.41434</v>
      </c>
      <c r="L19" s="561">
        <v>87522.148349999989</v>
      </c>
      <c r="M19" s="561">
        <v>82186.174209999997</v>
      </c>
      <c r="N19" s="561">
        <v>109732.15661000001</v>
      </c>
      <c r="O19" s="561">
        <v>975699.99966999993</v>
      </c>
      <c r="P19" s="561">
        <v>1446647.1448199998</v>
      </c>
      <c r="Q19" s="561">
        <v>6677668.7573300004</v>
      </c>
      <c r="R19" s="885"/>
      <c r="S19" s="885"/>
      <c r="T19" s="885"/>
      <c r="U19" s="885"/>
      <c r="V19" s="885"/>
      <c r="W19" s="885"/>
      <c r="X19" s="885"/>
      <c r="Y19" s="885"/>
      <c r="Z19" s="885"/>
      <c r="AA19" s="885"/>
      <c r="AB19" s="885"/>
      <c r="AC19" s="885"/>
      <c r="AD19" s="885"/>
      <c r="AE19" s="885"/>
      <c r="AF19" s="885"/>
      <c r="AG19" s="885"/>
      <c r="AH19" s="885"/>
      <c r="AI19" s="885"/>
      <c r="AJ19" s="885"/>
      <c r="AK19" s="885"/>
      <c r="AL19" s="885"/>
      <c r="AM19" s="885"/>
      <c r="AN19" s="885"/>
    </row>
    <row r="20" spans="2:40" ht="12.75" customHeight="1">
      <c r="B20" s="236" t="s">
        <v>572</v>
      </c>
      <c r="C20" s="561">
        <v>21708.238559999998</v>
      </c>
      <c r="D20" s="561">
        <v>120448.81203</v>
      </c>
      <c r="E20" s="561">
        <v>86306.056530000002</v>
      </c>
      <c r="F20" s="561">
        <v>70472.615180000008</v>
      </c>
      <c r="G20" s="561">
        <v>98478.918099999995</v>
      </c>
      <c r="H20" s="561">
        <v>141837.50778000001</v>
      </c>
      <c r="I20" s="561">
        <v>539252.14818000002</v>
      </c>
      <c r="J20" s="561">
        <v>11172.443090000001</v>
      </c>
      <c r="K20" s="561">
        <v>12565.87377</v>
      </c>
      <c r="L20" s="561">
        <v>73175.971919999996</v>
      </c>
      <c r="M20" s="561">
        <v>11017.977199999999</v>
      </c>
      <c r="N20" s="561">
        <v>12668.870070000001</v>
      </c>
      <c r="O20" s="561">
        <v>73361.564019999991</v>
      </c>
      <c r="P20" s="561">
        <v>193962.70006999999</v>
      </c>
      <c r="Q20" s="561">
        <v>733214.84825000004</v>
      </c>
      <c r="R20" s="885"/>
      <c r="S20" s="885"/>
      <c r="T20" s="885"/>
      <c r="U20" s="885"/>
      <c r="V20" s="885"/>
      <c r="W20" s="885"/>
      <c r="X20" s="885"/>
      <c r="Y20" s="885"/>
      <c r="Z20" s="885"/>
      <c r="AA20" s="885"/>
      <c r="AB20" s="885"/>
      <c r="AC20" s="885"/>
      <c r="AD20" s="885"/>
      <c r="AE20" s="885"/>
      <c r="AF20" s="885"/>
      <c r="AG20" s="885"/>
      <c r="AH20" s="885"/>
      <c r="AI20" s="885"/>
      <c r="AJ20" s="885"/>
      <c r="AK20" s="885"/>
      <c r="AL20" s="885"/>
      <c r="AM20" s="885"/>
      <c r="AN20" s="885"/>
    </row>
    <row r="21" spans="2:40" ht="12.75" customHeight="1">
      <c r="B21" s="786"/>
      <c r="C21" s="561"/>
      <c r="D21" s="561"/>
      <c r="E21" s="561"/>
      <c r="F21" s="561"/>
      <c r="G21" s="561"/>
      <c r="H21" s="561"/>
      <c r="I21" s="561"/>
      <c r="J21" s="561"/>
      <c r="K21" s="561"/>
      <c r="L21" s="561"/>
      <c r="M21" s="561"/>
      <c r="N21" s="561"/>
      <c r="O21" s="561"/>
      <c r="P21" s="561"/>
      <c r="Q21" s="561"/>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row>
    <row r="22" spans="2:40" ht="15.75">
      <c r="B22" s="789"/>
      <c r="C22" s="790"/>
      <c r="D22" s="790"/>
      <c r="E22" s="790"/>
      <c r="F22" s="790"/>
      <c r="G22" s="790"/>
      <c r="H22" s="790"/>
      <c r="I22" s="790"/>
      <c r="J22" s="790"/>
      <c r="K22" s="790"/>
      <c r="L22" s="790"/>
      <c r="M22" s="790"/>
      <c r="N22" s="790"/>
      <c r="O22" s="790"/>
      <c r="P22" s="790"/>
      <c r="Q22" s="790"/>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row>
    <row r="23" spans="2:40" ht="12.75" customHeight="1">
      <c r="B23" s="786" t="s">
        <v>307</v>
      </c>
      <c r="C23" s="561">
        <f>+C24+C25</f>
        <v>106636.66796999999</v>
      </c>
      <c r="D23" s="561">
        <f>+D24+D25</f>
        <v>176569.64272</v>
      </c>
      <c r="E23" s="561">
        <f>+E24+E25</f>
        <v>306090.19222999999</v>
      </c>
      <c r="F23" s="561">
        <f t="shared" ref="F23:K23" si="4">+F24+F25</f>
        <v>212504.61347000001</v>
      </c>
      <c r="G23" s="561">
        <f t="shared" si="4"/>
        <v>179632.75467000002</v>
      </c>
      <c r="H23" s="561">
        <f t="shared" si="4"/>
        <v>202453.75367999997</v>
      </c>
      <c r="I23" s="561">
        <f t="shared" si="4"/>
        <v>1183887.6247400001</v>
      </c>
      <c r="J23" s="561">
        <f t="shared" si="4"/>
        <v>110129.21169999999</v>
      </c>
      <c r="K23" s="561">
        <f t="shared" si="4"/>
        <v>177164.73023000002</v>
      </c>
      <c r="L23" s="561">
        <f t="shared" ref="L23:Q23" si="5">+L24+L25</f>
        <v>310979.95559000003</v>
      </c>
      <c r="M23" s="561">
        <f t="shared" si="5"/>
        <v>201877.42416999998</v>
      </c>
      <c r="N23" s="561">
        <f t="shared" si="5"/>
        <v>180498.09808999998</v>
      </c>
      <c r="O23" s="561">
        <f t="shared" si="5"/>
        <v>200931.20944999997</v>
      </c>
      <c r="P23" s="561">
        <f t="shared" si="5"/>
        <v>1181580.6292300001</v>
      </c>
      <c r="Q23" s="561">
        <f t="shared" si="5"/>
        <v>2365468.25397</v>
      </c>
      <c r="R23" s="885"/>
      <c r="S23" s="885"/>
      <c r="T23" s="885"/>
      <c r="U23" s="885"/>
      <c r="V23" s="885"/>
      <c r="W23" s="885"/>
      <c r="X23" s="885"/>
      <c r="Y23" s="885"/>
      <c r="Z23" s="885"/>
      <c r="AA23" s="885"/>
      <c r="AB23" s="885"/>
      <c r="AC23" s="885"/>
      <c r="AD23" s="885"/>
      <c r="AE23" s="885"/>
      <c r="AF23" s="885"/>
      <c r="AG23" s="885"/>
      <c r="AH23" s="885"/>
      <c r="AI23" s="885"/>
      <c r="AJ23" s="885"/>
      <c r="AK23" s="885"/>
      <c r="AL23" s="885"/>
      <c r="AM23" s="885"/>
      <c r="AN23" s="885"/>
    </row>
    <row r="24" spans="2:40" ht="12.75" customHeight="1">
      <c r="B24" s="236" t="s">
        <v>522</v>
      </c>
      <c r="C24" s="561">
        <v>79748.527119999999</v>
      </c>
      <c r="D24" s="561">
        <v>148563.38260000001</v>
      </c>
      <c r="E24" s="561">
        <v>216265.55532999997</v>
      </c>
      <c r="F24" s="561">
        <v>177349.34985</v>
      </c>
      <c r="G24" s="561">
        <v>125931.67581000002</v>
      </c>
      <c r="H24" s="561">
        <v>162151.51797999998</v>
      </c>
      <c r="I24" s="561">
        <v>910010.00869000005</v>
      </c>
      <c r="J24" s="561">
        <v>78689.548329999991</v>
      </c>
      <c r="K24" s="561">
        <v>150748.70922000002</v>
      </c>
      <c r="L24" s="561">
        <v>218983.30749000001</v>
      </c>
      <c r="M24" s="561">
        <v>167485.7334</v>
      </c>
      <c r="N24" s="561">
        <v>128960.67259</v>
      </c>
      <c r="O24" s="561">
        <v>162803.46828999999</v>
      </c>
      <c r="P24" s="561">
        <v>907671.43932</v>
      </c>
      <c r="Q24" s="561">
        <v>1817681.4480099999</v>
      </c>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row>
    <row r="25" spans="2:40" ht="12.75" customHeight="1">
      <c r="B25" s="236" t="s">
        <v>572</v>
      </c>
      <c r="C25" s="561">
        <v>26888.140849999992</v>
      </c>
      <c r="D25" s="561">
        <v>28006.260119999999</v>
      </c>
      <c r="E25" s="561">
        <v>89824.636899999998</v>
      </c>
      <c r="F25" s="561">
        <v>35155.263620000005</v>
      </c>
      <c r="G25" s="561">
        <v>53701.078860000001</v>
      </c>
      <c r="H25" s="561">
        <v>40302.235700000005</v>
      </c>
      <c r="I25" s="561">
        <v>273877.61605000001</v>
      </c>
      <c r="J25" s="561">
        <v>31439.663369999998</v>
      </c>
      <c r="K25" s="561">
        <v>26416.02101</v>
      </c>
      <c r="L25" s="561">
        <v>91996.648099999991</v>
      </c>
      <c r="M25" s="561">
        <v>34391.690769999994</v>
      </c>
      <c r="N25" s="561">
        <v>51537.425499999998</v>
      </c>
      <c r="O25" s="561">
        <v>38127.74115999999</v>
      </c>
      <c r="P25" s="561">
        <v>273909.18990999996</v>
      </c>
      <c r="Q25" s="561">
        <v>547786.80596000003</v>
      </c>
      <c r="R25" s="885"/>
      <c r="S25" s="885"/>
      <c r="T25" s="885"/>
      <c r="U25" s="885"/>
      <c r="V25" s="885"/>
      <c r="W25" s="885"/>
      <c r="X25" s="885"/>
      <c r="Y25" s="885"/>
      <c r="Z25" s="885"/>
      <c r="AA25" s="885"/>
      <c r="AB25" s="885"/>
      <c r="AC25" s="885"/>
      <c r="AD25" s="885"/>
      <c r="AE25" s="885"/>
      <c r="AF25" s="885"/>
      <c r="AG25" s="885"/>
      <c r="AH25" s="885"/>
      <c r="AI25" s="885"/>
      <c r="AJ25" s="885"/>
      <c r="AK25" s="885"/>
      <c r="AL25" s="885"/>
      <c r="AM25" s="885"/>
      <c r="AN25" s="885"/>
    </row>
    <row r="26" spans="2:40" ht="12.75" customHeight="1">
      <c r="B26" s="787"/>
      <c r="C26" s="788"/>
      <c r="D26" s="788"/>
      <c r="E26" s="788"/>
      <c r="F26" s="788"/>
      <c r="G26" s="788"/>
      <c r="H26" s="788"/>
      <c r="I26" s="788"/>
      <c r="J26" s="788"/>
      <c r="K26" s="788"/>
      <c r="L26" s="788"/>
      <c r="M26" s="788"/>
      <c r="N26" s="788"/>
      <c r="O26" s="788"/>
      <c r="P26" s="788"/>
      <c r="Q26" s="788"/>
      <c r="R26" s="885"/>
      <c r="S26" s="885"/>
      <c r="T26" s="885"/>
      <c r="U26" s="885"/>
      <c r="V26" s="885"/>
      <c r="W26" s="885"/>
      <c r="X26" s="885"/>
      <c r="Y26" s="885"/>
      <c r="Z26" s="885"/>
      <c r="AA26" s="885"/>
      <c r="AB26" s="885"/>
      <c r="AC26" s="885"/>
      <c r="AD26" s="885"/>
      <c r="AE26" s="885"/>
      <c r="AF26" s="885"/>
      <c r="AG26" s="885"/>
      <c r="AH26" s="885"/>
      <c r="AI26" s="885"/>
      <c r="AJ26" s="885"/>
      <c r="AK26" s="885"/>
      <c r="AL26" s="885"/>
      <c r="AM26" s="885"/>
      <c r="AN26" s="885"/>
    </row>
    <row r="27" spans="2:40" ht="15.75">
      <c r="B27" s="786"/>
      <c r="C27" s="561"/>
      <c r="D27" s="561"/>
      <c r="E27" s="561"/>
      <c r="F27" s="561"/>
      <c r="G27" s="561"/>
      <c r="H27" s="561"/>
      <c r="I27" s="561"/>
      <c r="J27" s="561"/>
      <c r="K27" s="561"/>
      <c r="L27" s="561"/>
      <c r="M27" s="561"/>
      <c r="N27" s="561"/>
      <c r="O27" s="561"/>
      <c r="P27" s="561"/>
      <c r="Q27" s="561"/>
      <c r="R27" s="885"/>
      <c r="S27" s="885"/>
      <c r="T27" s="885"/>
      <c r="U27" s="885"/>
      <c r="V27" s="885"/>
      <c r="W27" s="885"/>
      <c r="X27" s="885"/>
      <c r="Y27" s="885"/>
      <c r="Z27" s="885"/>
      <c r="AA27" s="885"/>
      <c r="AB27" s="885"/>
      <c r="AC27" s="885"/>
      <c r="AD27" s="885"/>
      <c r="AE27" s="885"/>
      <c r="AF27" s="885"/>
      <c r="AG27" s="885"/>
      <c r="AH27" s="885"/>
      <c r="AI27" s="885"/>
      <c r="AJ27" s="885"/>
      <c r="AK27" s="885"/>
      <c r="AL27" s="885"/>
      <c r="AM27" s="885"/>
      <c r="AN27" s="885"/>
    </row>
    <row r="28" spans="2:40" ht="12.75" customHeight="1">
      <c r="B28" s="786" t="s">
        <v>309</v>
      </c>
      <c r="C28" s="561">
        <f>+C29+C30</f>
        <v>28384.183779999999</v>
      </c>
      <c r="D28" s="561">
        <f>+D29+D30</f>
        <v>2739.89833</v>
      </c>
      <c r="E28" s="561">
        <f>+E29+E30</f>
        <v>6385.2948500000002</v>
      </c>
      <c r="F28" s="561">
        <f t="shared" ref="F28:K28" si="6">+F29+F30</f>
        <v>57765.558799999999</v>
      </c>
      <c r="G28" s="561">
        <f t="shared" si="6"/>
        <v>4774.76505</v>
      </c>
      <c r="H28" s="561">
        <f t="shared" si="6"/>
        <v>7420.5331400000005</v>
      </c>
      <c r="I28" s="561">
        <f t="shared" si="6"/>
        <v>107470.23395000001</v>
      </c>
      <c r="J28" s="561">
        <f t="shared" si="6"/>
        <v>30302.847320000001</v>
      </c>
      <c r="K28" s="561">
        <f t="shared" si="6"/>
        <v>2689.4115300000003</v>
      </c>
      <c r="L28" s="561">
        <f>+L29+L30</f>
        <v>5877.0199499999999</v>
      </c>
      <c r="M28" s="561">
        <f>+M29+M30</f>
        <v>56680.191920000005</v>
      </c>
      <c r="N28" s="561">
        <f>+N29+N30</f>
        <v>2208357.7444799999</v>
      </c>
      <c r="O28" s="561">
        <f>+O29+O30</f>
        <v>7441.4888300000002</v>
      </c>
      <c r="P28" s="561">
        <f t="shared" ref="P28:Q28" si="7">+P29+P30</f>
        <v>2311348.7040299997</v>
      </c>
      <c r="Q28" s="561">
        <f t="shared" si="7"/>
        <v>2418818.9379799999</v>
      </c>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row>
    <row r="29" spans="2:40" ht="12.75" customHeight="1">
      <c r="B29" s="236" t="s">
        <v>522</v>
      </c>
      <c r="C29" s="561">
        <v>19321.430130000001</v>
      </c>
      <c r="D29" s="561">
        <v>2347.4649300000001</v>
      </c>
      <c r="E29" s="561">
        <v>1143.9548799999998</v>
      </c>
      <c r="F29" s="561">
        <v>54400.481540000001</v>
      </c>
      <c r="G29" s="561">
        <v>4226.8303800000003</v>
      </c>
      <c r="H29" s="561">
        <v>825.01568999999995</v>
      </c>
      <c r="I29" s="561">
        <v>82265.177550000008</v>
      </c>
      <c r="J29" s="561">
        <v>18550.444210000001</v>
      </c>
      <c r="K29" s="561">
        <v>2347.4649300000001</v>
      </c>
      <c r="L29" s="561">
        <v>1143.9548799999998</v>
      </c>
      <c r="M29" s="561">
        <v>54400.373740000003</v>
      </c>
      <c r="N29" s="561">
        <v>1944119.3889199998</v>
      </c>
      <c r="O29" s="561">
        <v>825.01568999999995</v>
      </c>
      <c r="P29" s="561">
        <v>2021386.6423699998</v>
      </c>
      <c r="Q29" s="561">
        <v>2103651.8199199997</v>
      </c>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row>
    <row r="30" spans="2:40" ht="12.75" customHeight="1">
      <c r="B30" s="236" t="s">
        <v>572</v>
      </c>
      <c r="C30" s="561">
        <v>9062.7536500000006</v>
      </c>
      <c r="D30" s="561">
        <v>392.43340000000001</v>
      </c>
      <c r="E30" s="561">
        <v>5241.33997</v>
      </c>
      <c r="F30" s="561">
        <v>3365.0772599999996</v>
      </c>
      <c r="G30" s="561">
        <v>547.9346700000001</v>
      </c>
      <c r="H30" s="561">
        <v>6595.5174500000003</v>
      </c>
      <c r="I30" s="561">
        <f>+SUM(C30:H30)</f>
        <v>25205.056399999998</v>
      </c>
      <c r="J30" s="561">
        <v>11752.403109999999</v>
      </c>
      <c r="K30" s="561">
        <v>341.94659999999999</v>
      </c>
      <c r="L30" s="561">
        <v>4733.0650700000006</v>
      </c>
      <c r="M30" s="561">
        <v>2279.8181800000002</v>
      </c>
      <c r="N30" s="561">
        <v>264238.35556</v>
      </c>
      <c r="O30" s="561">
        <v>6616.4731400000001</v>
      </c>
      <c r="P30" s="561">
        <f>+SUM(J30:O30)</f>
        <v>289962.06166000001</v>
      </c>
      <c r="Q30" s="561">
        <f>+P30+I30</f>
        <v>315167.11806000001</v>
      </c>
      <c r="R30" s="885"/>
      <c r="S30" s="885"/>
      <c r="T30" s="885"/>
      <c r="U30" s="885"/>
      <c r="V30" s="885"/>
      <c r="W30" s="885"/>
      <c r="X30" s="885"/>
      <c r="Y30" s="885"/>
      <c r="Z30" s="885"/>
      <c r="AA30" s="885"/>
      <c r="AB30" s="885"/>
      <c r="AC30" s="885"/>
      <c r="AD30" s="885"/>
      <c r="AE30" s="885"/>
      <c r="AF30" s="885"/>
      <c r="AG30" s="885"/>
      <c r="AH30" s="885"/>
      <c r="AI30" s="885"/>
      <c r="AJ30" s="885"/>
      <c r="AK30" s="885"/>
      <c r="AL30" s="885"/>
      <c r="AM30" s="885"/>
      <c r="AN30" s="885"/>
    </row>
    <row r="31" spans="2:40" ht="12.75" customHeight="1">
      <c r="B31" s="787"/>
      <c r="C31" s="788"/>
      <c r="D31" s="788"/>
      <c r="E31" s="788"/>
      <c r="F31" s="788"/>
      <c r="G31" s="788"/>
      <c r="H31" s="788"/>
      <c r="I31" s="788"/>
      <c r="J31" s="788"/>
      <c r="K31" s="788"/>
      <c r="L31" s="788"/>
      <c r="M31" s="788"/>
      <c r="N31" s="788"/>
      <c r="O31" s="788"/>
      <c r="P31" s="788"/>
      <c r="Q31" s="788"/>
      <c r="R31" s="885"/>
      <c r="S31" s="885"/>
      <c r="T31" s="885"/>
      <c r="U31" s="885"/>
      <c r="V31" s="885"/>
      <c r="W31" s="885"/>
      <c r="X31" s="885"/>
      <c r="Y31" s="885"/>
      <c r="Z31" s="885"/>
      <c r="AA31" s="885"/>
      <c r="AB31" s="885"/>
      <c r="AC31" s="885"/>
      <c r="AD31" s="885"/>
      <c r="AE31" s="885"/>
      <c r="AF31" s="885"/>
      <c r="AG31" s="885"/>
      <c r="AH31" s="885"/>
      <c r="AI31" s="885"/>
      <c r="AJ31" s="885"/>
      <c r="AK31" s="885"/>
      <c r="AL31" s="885"/>
      <c r="AM31" s="885"/>
      <c r="AN31" s="885"/>
    </row>
    <row r="32" spans="2:40" ht="15.75">
      <c r="B32" s="791"/>
      <c r="C32" s="561"/>
      <c r="D32" s="561"/>
      <c r="E32" s="561"/>
      <c r="F32" s="561"/>
      <c r="G32" s="561"/>
      <c r="H32" s="561"/>
      <c r="I32" s="561"/>
      <c r="J32" s="561"/>
      <c r="K32" s="561"/>
      <c r="L32" s="561"/>
      <c r="M32" s="561"/>
      <c r="N32" s="561"/>
      <c r="O32" s="561"/>
      <c r="P32" s="561"/>
      <c r="Q32" s="561"/>
      <c r="R32" s="885"/>
      <c r="S32" s="885"/>
      <c r="T32" s="885"/>
      <c r="U32" s="885"/>
      <c r="V32" s="885"/>
      <c r="W32" s="885"/>
      <c r="X32" s="885"/>
      <c r="Y32" s="885"/>
      <c r="Z32" s="885"/>
      <c r="AA32" s="885"/>
      <c r="AB32" s="885"/>
      <c r="AC32" s="885"/>
      <c r="AD32" s="885"/>
      <c r="AE32" s="885"/>
      <c r="AF32" s="885"/>
      <c r="AG32" s="885"/>
      <c r="AH32" s="885"/>
      <c r="AI32" s="885"/>
      <c r="AJ32" s="885"/>
      <c r="AK32" s="885"/>
      <c r="AL32" s="885"/>
      <c r="AM32" s="885"/>
      <c r="AN32" s="885"/>
    </row>
    <row r="33" spans="2:40" ht="12.75" customHeight="1">
      <c r="B33" s="786" t="s">
        <v>106</v>
      </c>
      <c r="C33" s="561">
        <f>+C34+C35</f>
        <v>11451.04904</v>
      </c>
      <c r="D33" s="561">
        <f>+D34+D35</f>
        <v>11670.6029</v>
      </c>
      <c r="E33" s="561">
        <f>+E34+E35</f>
        <v>11670.442809999999</v>
      </c>
      <c r="F33" s="561">
        <f t="shared" ref="F33:K33" si="8">+F34+F35</f>
        <v>11488.619839999999</v>
      </c>
      <c r="G33" s="561">
        <f t="shared" si="8"/>
        <v>11670.12264</v>
      </c>
      <c r="H33" s="561">
        <f t="shared" si="8"/>
        <v>11488.299749999998</v>
      </c>
      <c r="I33" s="561">
        <f t="shared" si="8"/>
        <v>69439.136979999996</v>
      </c>
      <c r="J33" s="561">
        <f t="shared" si="8"/>
        <v>11669.802459999999</v>
      </c>
      <c r="K33" s="561">
        <f t="shared" si="8"/>
        <v>11669.628849999999</v>
      </c>
      <c r="L33" s="561">
        <f>+L34+L35</f>
        <v>11306.170439999998</v>
      </c>
      <c r="M33" s="561">
        <f>+M34+M35</f>
        <v>11669.322200000001</v>
      </c>
      <c r="N33" s="561">
        <f>+N34+N35</f>
        <v>11487.499509999998</v>
      </c>
      <c r="O33" s="561">
        <f>+O34+O35</f>
        <v>258120.87763999999</v>
      </c>
      <c r="P33" s="561">
        <f t="shared" ref="P33:Q33" si="9">+P34+P35</f>
        <v>315923.30109999998</v>
      </c>
      <c r="Q33" s="561">
        <f t="shared" si="9"/>
        <v>385362.43807999999</v>
      </c>
      <c r="R33" s="885"/>
      <c r="S33" s="885"/>
      <c r="T33" s="885"/>
      <c r="U33" s="885"/>
      <c r="V33" s="885"/>
      <c r="W33" s="885"/>
      <c r="X33" s="885"/>
      <c r="Y33" s="885"/>
      <c r="Z33" s="885"/>
      <c r="AA33" s="885"/>
      <c r="AB33" s="885"/>
      <c r="AC33" s="885"/>
      <c r="AD33" s="885"/>
      <c r="AE33" s="885"/>
      <c r="AF33" s="885"/>
      <c r="AG33" s="885"/>
      <c r="AH33" s="885"/>
      <c r="AI33" s="885"/>
      <c r="AJ33" s="885"/>
      <c r="AK33" s="885"/>
      <c r="AL33" s="885"/>
      <c r="AM33" s="885"/>
      <c r="AN33" s="885"/>
    </row>
    <row r="34" spans="2:40" ht="12.75" customHeight="1">
      <c r="B34" s="236" t="s">
        <v>522</v>
      </c>
      <c r="C34" s="561">
        <v>0</v>
      </c>
      <c r="D34" s="561">
        <v>37.479649999999999</v>
      </c>
      <c r="E34" s="561">
        <v>37.479649999999999</v>
      </c>
      <c r="F34" s="561">
        <v>37.479649999999999</v>
      </c>
      <c r="G34" s="561">
        <v>37.479649999999999</v>
      </c>
      <c r="H34" s="561">
        <v>37.479649999999999</v>
      </c>
      <c r="I34" s="561">
        <v>187.39824999999999</v>
      </c>
      <c r="J34" s="561">
        <v>37.479649999999999</v>
      </c>
      <c r="K34" s="561">
        <v>37.479649999999999</v>
      </c>
      <c r="L34" s="561">
        <v>37.479649999999999</v>
      </c>
      <c r="M34" s="561">
        <v>37.479649999999999</v>
      </c>
      <c r="N34" s="561">
        <v>37.479649999999999</v>
      </c>
      <c r="O34" s="561">
        <v>246489.35527</v>
      </c>
      <c r="P34" s="561">
        <v>246676.75352</v>
      </c>
      <c r="Q34" s="561">
        <v>246864.15177</v>
      </c>
      <c r="R34" s="885"/>
      <c r="S34" s="885"/>
      <c r="T34" s="885"/>
      <c r="U34" s="885"/>
      <c r="V34" s="885"/>
      <c r="W34" s="885"/>
      <c r="X34" s="885"/>
      <c r="Y34" s="885"/>
      <c r="Z34" s="885"/>
      <c r="AA34" s="885"/>
      <c r="AB34" s="885"/>
      <c r="AC34" s="885"/>
      <c r="AD34" s="885"/>
      <c r="AE34" s="885"/>
      <c r="AF34" s="885"/>
      <c r="AG34" s="885"/>
      <c r="AH34" s="885"/>
      <c r="AI34" s="885"/>
      <c r="AJ34" s="885"/>
      <c r="AK34" s="885"/>
      <c r="AL34" s="885"/>
      <c r="AM34" s="885"/>
      <c r="AN34" s="885"/>
    </row>
    <row r="35" spans="2:40" ht="15.75">
      <c r="B35" s="236" t="s">
        <v>572</v>
      </c>
      <c r="C35" s="561">
        <v>11451.04904</v>
      </c>
      <c r="D35" s="561">
        <v>11633.123250000001</v>
      </c>
      <c r="E35" s="561">
        <v>11632.963159999999</v>
      </c>
      <c r="F35" s="561">
        <v>11451.14019</v>
      </c>
      <c r="G35" s="561">
        <v>11632.64299</v>
      </c>
      <c r="H35" s="561">
        <v>11450.820099999999</v>
      </c>
      <c r="I35" s="561">
        <v>69251.738729999997</v>
      </c>
      <c r="J35" s="561">
        <v>11632.32281</v>
      </c>
      <c r="K35" s="561">
        <v>11632.1492</v>
      </c>
      <c r="L35" s="561">
        <v>11268.690789999999</v>
      </c>
      <c r="M35" s="561">
        <v>11631.842550000001</v>
      </c>
      <c r="N35" s="561">
        <v>11450.019859999999</v>
      </c>
      <c r="O35" s="561">
        <v>11631.522369999999</v>
      </c>
      <c r="P35" s="561">
        <v>69246.547579999999</v>
      </c>
      <c r="Q35" s="561">
        <v>138498.28631</v>
      </c>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row>
    <row r="36" spans="2:40" ht="12.75" customHeight="1">
      <c r="B36" s="787"/>
      <c r="C36" s="788"/>
      <c r="D36" s="788"/>
      <c r="E36" s="788"/>
      <c r="F36" s="788"/>
      <c r="G36" s="788"/>
      <c r="H36" s="788"/>
      <c r="I36" s="788"/>
      <c r="J36" s="788"/>
      <c r="K36" s="788"/>
      <c r="L36" s="788"/>
      <c r="M36" s="788"/>
      <c r="N36" s="788"/>
      <c r="O36" s="788"/>
      <c r="P36" s="788"/>
      <c r="Q36" s="788"/>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row>
    <row r="37" spans="2:40" ht="15.75">
      <c r="B37" s="236"/>
      <c r="C37" s="561"/>
      <c r="D37" s="561"/>
      <c r="E37" s="561"/>
      <c r="F37" s="561"/>
      <c r="G37" s="561"/>
      <c r="H37" s="561"/>
      <c r="I37" s="561"/>
      <c r="J37" s="561"/>
      <c r="K37" s="561"/>
      <c r="L37" s="561"/>
      <c r="M37" s="561"/>
      <c r="N37" s="561"/>
      <c r="O37" s="561"/>
      <c r="P37" s="561"/>
      <c r="Q37" s="561"/>
      <c r="R37" s="885"/>
      <c r="S37" s="885"/>
      <c r="T37" s="885"/>
      <c r="U37" s="885"/>
      <c r="V37" s="885"/>
      <c r="W37" s="885"/>
      <c r="X37" s="885"/>
      <c r="Y37" s="885"/>
      <c r="Z37" s="885"/>
      <c r="AA37" s="885"/>
      <c r="AB37" s="885"/>
      <c r="AC37" s="885"/>
      <c r="AD37" s="885"/>
      <c r="AE37" s="885"/>
      <c r="AF37" s="885"/>
      <c r="AG37" s="885"/>
      <c r="AH37" s="885"/>
      <c r="AI37" s="885"/>
      <c r="AJ37" s="885"/>
      <c r="AK37" s="885"/>
      <c r="AL37" s="885"/>
      <c r="AM37" s="885"/>
      <c r="AN37" s="885"/>
    </row>
    <row r="38" spans="2:40" ht="12.75" customHeight="1">
      <c r="B38" s="236" t="s">
        <v>310</v>
      </c>
      <c r="C38" s="561">
        <f>+C39+C40</f>
        <v>1241186.2095699999</v>
      </c>
      <c r="D38" s="561">
        <f>+D39+D40</f>
        <v>207043.71471999999</v>
      </c>
      <c r="E38" s="561">
        <f>+E39+E40</f>
        <v>213204.25547</v>
      </c>
      <c r="F38" s="561">
        <f t="shared" ref="F38:K38" si="10">+F39+F40</f>
        <v>197436.00757999998</v>
      </c>
      <c r="G38" s="561">
        <f t="shared" si="10"/>
        <v>200728.50144999998</v>
      </c>
      <c r="H38" s="561">
        <f t="shared" si="10"/>
        <v>192159.63370999999</v>
      </c>
      <c r="I38" s="561">
        <f t="shared" si="10"/>
        <v>2251758.3224999998</v>
      </c>
      <c r="J38" s="561">
        <f t="shared" si="10"/>
        <v>134830.35232000001</v>
      </c>
      <c r="K38" s="561">
        <f t="shared" si="10"/>
        <v>135343.47362999999</v>
      </c>
      <c r="L38" s="561">
        <f>+L39+L40</f>
        <v>131292.79778999998</v>
      </c>
      <c r="M38" s="561">
        <f>+M39+M40</f>
        <v>129223.67161</v>
      </c>
      <c r="N38" s="561">
        <f>+N39+N40</f>
        <v>130826.19949</v>
      </c>
      <c r="O38" s="561">
        <f>+O39+O40</f>
        <v>126972.86954000001</v>
      </c>
      <c r="P38" s="561">
        <f t="shared" ref="P38:Q38" si="11">+P39+P40</f>
        <v>788489.36437999993</v>
      </c>
      <c r="Q38" s="561">
        <f t="shared" si="11"/>
        <v>3040247.6868799999</v>
      </c>
      <c r="R38" s="885"/>
      <c r="S38" s="885"/>
      <c r="T38" s="885"/>
      <c r="U38" s="885"/>
      <c r="V38" s="885"/>
      <c r="W38" s="885"/>
      <c r="X38" s="885"/>
      <c r="Y38" s="885"/>
      <c r="Z38" s="885"/>
      <c r="AA38" s="885"/>
      <c r="AB38" s="885"/>
      <c r="AC38" s="885"/>
      <c r="AD38" s="885"/>
      <c r="AE38" s="885"/>
      <c r="AF38" s="885"/>
      <c r="AG38" s="885"/>
      <c r="AH38" s="885"/>
      <c r="AI38" s="885"/>
      <c r="AJ38" s="885"/>
      <c r="AK38" s="885"/>
      <c r="AL38" s="885"/>
      <c r="AM38" s="885"/>
      <c r="AN38" s="885"/>
    </row>
    <row r="39" spans="2:40" ht="12.75" customHeight="1">
      <c r="B39" s="236" t="s">
        <v>522</v>
      </c>
      <c r="C39" s="561">
        <v>1186153.02052</v>
      </c>
      <c r="D39" s="561">
        <v>168514.99609</v>
      </c>
      <c r="E39" s="561">
        <v>179010.58509000001</v>
      </c>
      <c r="F39" s="561">
        <v>166846.20341999998</v>
      </c>
      <c r="G39" s="561">
        <v>168514.58171999999</v>
      </c>
      <c r="H39" s="561">
        <v>166842.21927</v>
      </c>
      <c r="I39" s="561">
        <v>2035881.6061099998</v>
      </c>
      <c r="J39" s="561">
        <v>109796.34682999999</v>
      </c>
      <c r="K39" s="561">
        <v>111469.52956</v>
      </c>
      <c r="L39" s="561">
        <v>109800.48503</v>
      </c>
      <c r="M39" s="561">
        <v>109795.89423000001</v>
      </c>
      <c r="N39" s="561">
        <v>111468.94799</v>
      </c>
      <c r="O39" s="561">
        <v>109796.53553000001</v>
      </c>
      <c r="P39" s="561">
        <v>662127.73916999996</v>
      </c>
      <c r="Q39" s="561">
        <v>2698009.34528</v>
      </c>
      <c r="R39" s="885"/>
      <c r="S39" s="885"/>
      <c r="T39" s="885"/>
      <c r="U39" s="885"/>
      <c r="V39" s="885"/>
      <c r="W39" s="885"/>
      <c r="X39" s="885"/>
      <c r="Y39" s="885"/>
      <c r="Z39" s="885"/>
      <c r="AA39" s="885"/>
      <c r="AB39" s="885"/>
      <c r="AC39" s="885"/>
      <c r="AD39" s="885"/>
      <c r="AE39" s="885"/>
      <c r="AF39" s="885"/>
      <c r="AG39" s="885"/>
      <c r="AH39" s="885"/>
      <c r="AI39" s="885"/>
      <c r="AJ39" s="885"/>
      <c r="AK39" s="885"/>
      <c r="AL39" s="885"/>
      <c r="AM39" s="885"/>
      <c r="AN39" s="885"/>
    </row>
    <row r="40" spans="2:40" ht="12.75" customHeight="1">
      <c r="B40" s="236" t="s">
        <v>572</v>
      </c>
      <c r="C40" s="561">
        <v>55033.189049999994</v>
      </c>
      <c r="D40" s="561">
        <v>38528.718630000003</v>
      </c>
      <c r="E40" s="561">
        <v>34193.670379999989</v>
      </c>
      <c r="F40" s="561">
        <v>30589.80416</v>
      </c>
      <c r="G40" s="561">
        <v>32213.919730000001</v>
      </c>
      <c r="H40" s="561">
        <v>25317.414439999993</v>
      </c>
      <c r="I40" s="561">
        <v>215876.71638999999</v>
      </c>
      <c r="J40" s="561">
        <v>25034.00549</v>
      </c>
      <c r="K40" s="561">
        <v>23873.944070000001</v>
      </c>
      <c r="L40" s="561">
        <v>21492.312760000001</v>
      </c>
      <c r="M40" s="561">
        <v>19427.77738</v>
      </c>
      <c r="N40" s="561">
        <v>19357.251499999998</v>
      </c>
      <c r="O40" s="561">
        <v>17176.334009999999</v>
      </c>
      <c r="P40" s="561">
        <v>126361.62521</v>
      </c>
      <c r="Q40" s="561">
        <v>342238.34159999999</v>
      </c>
      <c r="R40" s="885"/>
      <c r="S40" s="885"/>
      <c r="T40" s="885"/>
      <c r="U40" s="885"/>
      <c r="V40" s="885"/>
      <c r="W40" s="885"/>
      <c r="X40" s="885"/>
      <c r="Y40" s="885"/>
      <c r="Z40" s="885"/>
      <c r="AA40" s="885"/>
      <c r="AB40" s="885"/>
      <c r="AC40" s="885"/>
      <c r="AD40" s="885"/>
      <c r="AE40" s="885"/>
      <c r="AF40" s="885"/>
      <c r="AG40" s="885"/>
      <c r="AH40" s="885"/>
      <c r="AI40" s="885"/>
      <c r="AJ40" s="885"/>
      <c r="AK40" s="885"/>
      <c r="AL40" s="885"/>
      <c r="AM40" s="885"/>
      <c r="AN40" s="885"/>
    </row>
    <row r="41" spans="2:40" ht="12.75" customHeight="1">
      <c r="B41" s="237"/>
      <c r="C41" s="788"/>
      <c r="D41" s="788"/>
      <c r="E41" s="788"/>
      <c r="F41" s="788"/>
      <c r="G41" s="788"/>
      <c r="H41" s="788"/>
      <c r="I41" s="788"/>
      <c r="J41" s="788"/>
      <c r="K41" s="788"/>
      <c r="L41" s="788"/>
      <c r="M41" s="788"/>
      <c r="N41" s="788"/>
      <c r="O41" s="788"/>
      <c r="P41" s="788"/>
      <c r="Q41" s="788"/>
      <c r="R41" s="885"/>
      <c r="S41" s="885"/>
      <c r="T41" s="885"/>
      <c r="U41" s="885"/>
      <c r="V41" s="885"/>
      <c r="W41" s="885"/>
      <c r="X41" s="885"/>
      <c r="Y41" s="885"/>
      <c r="Z41" s="885"/>
      <c r="AA41" s="885"/>
      <c r="AB41" s="885"/>
      <c r="AC41" s="885"/>
      <c r="AD41" s="885"/>
      <c r="AE41" s="885"/>
      <c r="AF41" s="885"/>
      <c r="AG41" s="885"/>
      <c r="AH41" s="885"/>
      <c r="AI41" s="885"/>
      <c r="AJ41" s="885"/>
      <c r="AK41" s="885"/>
      <c r="AL41" s="885"/>
      <c r="AM41" s="885"/>
      <c r="AN41" s="885"/>
    </row>
    <row r="42" spans="2:40" ht="15.75">
      <c r="B42" s="236"/>
      <c r="C42" s="561"/>
      <c r="D42" s="561"/>
      <c r="E42" s="561"/>
      <c r="F42" s="561"/>
      <c r="G42" s="561"/>
      <c r="H42" s="561"/>
      <c r="I42" s="561"/>
      <c r="J42" s="561"/>
      <c r="K42" s="561"/>
      <c r="L42" s="561"/>
      <c r="M42" s="561"/>
      <c r="N42" s="561"/>
      <c r="O42" s="561"/>
      <c r="P42" s="561"/>
      <c r="Q42" s="561"/>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row>
    <row r="43" spans="2:40" ht="12.75" customHeight="1">
      <c r="B43" s="238" t="s">
        <v>311</v>
      </c>
      <c r="C43" s="561">
        <f>+C44+C45</f>
        <v>10334.243399999999</v>
      </c>
      <c r="D43" s="561">
        <f>+D44+D45</f>
        <v>10374.272989999999</v>
      </c>
      <c r="E43" s="561">
        <f>+E44+E45</f>
        <v>10330.893539999997</v>
      </c>
      <c r="F43" s="561">
        <f t="shared" ref="F43:K43" si="12">+F44+F45</f>
        <v>11898.78716</v>
      </c>
      <c r="G43" s="561">
        <f t="shared" si="12"/>
        <v>11917.407949999999</v>
      </c>
      <c r="H43" s="561">
        <f t="shared" si="12"/>
        <v>11789.00129</v>
      </c>
      <c r="I43" s="561">
        <f t="shared" si="12"/>
        <v>66644.606329999995</v>
      </c>
      <c r="J43" s="561">
        <f t="shared" si="12"/>
        <v>11807.18642</v>
      </c>
      <c r="K43" s="561">
        <f t="shared" si="12"/>
        <v>11752.07566</v>
      </c>
      <c r="L43" s="561">
        <f>+L44+L45</f>
        <v>10272.707350000001</v>
      </c>
      <c r="M43" s="561">
        <f>+M44+M45</f>
        <v>10369.794609999994</v>
      </c>
      <c r="N43" s="561">
        <f>+N44+N45</f>
        <v>10249.19234</v>
      </c>
      <c r="O43" s="561">
        <f>+O44+O45</f>
        <v>10273.399590000001</v>
      </c>
      <c r="P43" s="561">
        <f t="shared" ref="P43:Q43" si="13">+P44+P45</f>
        <v>64724.355969999997</v>
      </c>
      <c r="Q43" s="561">
        <f t="shared" si="13"/>
        <v>131368.96230000001</v>
      </c>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row>
    <row r="44" spans="2:40" ht="12.75" customHeight="1">
      <c r="B44" s="236" t="s">
        <v>522</v>
      </c>
      <c r="C44" s="561">
        <v>6308.2446300000001</v>
      </c>
      <c r="D44" s="561">
        <v>6308.2446300000001</v>
      </c>
      <c r="E44" s="561">
        <v>6308.2446299999974</v>
      </c>
      <c r="F44" s="561">
        <v>7993.2492500000008</v>
      </c>
      <c r="G44" s="561">
        <v>7993.2492499999989</v>
      </c>
      <c r="H44" s="561">
        <v>7993.2492499999998</v>
      </c>
      <c r="I44" s="561">
        <v>42904.481639999998</v>
      </c>
      <c r="J44" s="561">
        <v>7993.2492499999998</v>
      </c>
      <c r="K44" s="561">
        <v>7993.2492500000008</v>
      </c>
      <c r="L44" s="561">
        <v>6714.27646</v>
      </c>
      <c r="M44" s="561">
        <v>6714.2764599999937</v>
      </c>
      <c r="N44" s="561">
        <v>6714.2764599999991</v>
      </c>
      <c r="O44" s="561">
        <v>6714.27646</v>
      </c>
      <c r="P44" s="561">
        <v>42843.604339999998</v>
      </c>
      <c r="Q44" s="561">
        <v>85748.085980000003</v>
      </c>
      <c r="R44" s="885"/>
      <c r="S44" s="885"/>
      <c r="T44" s="885"/>
      <c r="U44" s="885"/>
      <c r="V44" s="885"/>
      <c r="W44" s="885"/>
      <c r="X44" s="885"/>
      <c r="Y44" s="885"/>
      <c r="Z44" s="885"/>
      <c r="AA44" s="885"/>
      <c r="AB44" s="885"/>
      <c r="AC44" s="885"/>
      <c r="AD44" s="885"/>
      <c r="AE44" s="885"/>
      <c r="AF44" s="885"/>
      <c r="AG44" s="885"/>
      <c r="AH44" s="885"/>
      <c r="AI44" s="885"/>
      <c r="AJ44" s="885"/>
      <c r="AK44" s="885"/>
      <c r="AL44" s="885"/>
      <c r="AM44" s="885"/>
      <c r="AN44" s="885"/>
    </row>
    <row r="45" spans="2:40" ht="12.75" customHeight="1">
      <c r="B45" s="236" t="s">
        <v>572</v>
      </c>
      <c r="C45" s="561">
        <v>4025.9987700000001</v>
      </c>
      <c r="D45" s="561">
        <v>4066.0283599999998</v>
      </c>
      <c r="E45" s="561">
        <v>4022.6489100000003</v>
      </c>
      <c r="F45" s="561">
        <v>3905.53791</v>
      </c>
      <c r="G45" s="561">
        <v>3924.1587000000004</v>
      </c>
      <c r="H45" s="561">
        <v>3795.7520399999999</v>
      </c>
      <c r="I45" s="561">
        <v>23740.124690000001</v>
      </c>
      <c r="J45" s="561">
        <v>3813.9371700000002</v>
      </c>
      <c r="K45" s="561">
        <v>3758.8264100000001</v>
      </c>
      <c r="L45" s="561">
        <v>3558.4308900000001</v>
      </c>
      <c r="M45" s="561">
        <v>3655.5181499999999</v>
      </c>
      <c r="N45" s="561">
        <v>3534.91588</v>
      </c>
      <c r="O45" s="561">
        <v>3559.1231299999999</v>
      </c>
      <c r="P45" s="561">
        <v>21880.751629999999</v>
      </c>
      <c r="Q45" s="561">
        <v>45620.876319999996</v>
      </c>
      <c r="R45" s="885"/>
      <c r="S45" s="885"/>
      <c r="T45" s="885"/>
      <c r="U45" s="885"/>
      <c r="V45" s="885"/>
      <c r="W45" s="885"/>
      <c r="X45" s="885"/>
      <c r="Y45" s="885"/>
      <c r="Z45" s="885"/>
      <c r="AA45" s="885"/>
      <c r="AB45" s="885"/>
      <c r="AC45" s="885"/>
      <c r="AD45" s="885"/>
      <c r="AE45" s="885"/>
      <c r="AF45" s="885"/>
      <c r="AG45" s="885"/>
      <c r="AH45" s="885"/>
      <c r="AI45" s="885"/>
      <c r="AJ45" s="885"/>
      <c r="AK45" s="885"/>
      <c r="AL45" s="885"/>
      <c r="AM45" s="885"/>
      <c r="AN45" s="885"/>
    </row>
    <row r="46" spans="2:40" ht="12.75" customHeight="1">
      <c r="B46" s="237"/>
      <c r="C46" s="788"/>
      <c r="D46" s="788"/>
      <c r="E46" s="788"/>
      <c r="F46" s="788"/>
      <c r="G46" s="788"/>
      <c r="H46" s="788"/>
      <c r="I46" s="788"/>
      <c r="J46" s="788"/>
      <c r="K46" s="788"/>
      <c r="L46" s="788"/>
      <c r="M46" s="788"/>
      <c r="N46" s="788"/>
      <c r="O46" s="788"/>
      <c r="P46" s="788"/>
      <c r="Q46" s="788"/>
      <c r="R46" s="885"/>
      <c r="S46" s="885"/>
      <c r="T46" s="885"/>
      <c r="U46" s="885"/>
      <c r="V46" s="885"/>
      <c r="W46" s="885"/>
      <c r="X46" s="885"/>
      <c r="Y46" s="885"/>
      <c r="Z46" s="885"/>
      <c r="AA46" s="885"/>
      <c r="AB46" s="885"/>
      <c r="AC46" s="885"/>
      <c r="AD46" s="885"/>
      <c r="AE46" s="885"/>
      <c r="AF46" s="885"/>
      <c r="AG46" s="885"/>
      <c r="AH46" s="885"/>
      <c r="AI46" s="885"/>
      <c r="AJ46" s="885"/>
      <c r="AK46" s="885"/>
      <c r="AL46" s="885"/>
      <c r="AM46" s="885"/>
      <c r="AN46" s="885"/>
    </row>
    <row r="47" spans="2:40" ht="12.75" customHeight="1">
      <c r="B47" s="236"/>
      <c r="C47" s="561"/>
      <c r="D47" s="561"/>
      <c r="E47" s="561"/>
      <c r="F47" s="561"/>
      <c r="G47" s="561"/>
      <c r="H47" s="561"/>
      <c r="I47" s="561"/>
      <c r="J47" s="561"/>
      <c r="K47" s="561"/>
      <c r="L47" s="561"/>
      <c r="M47" s="561"/>
      <c r="N47" s="561"/>
      <c r="O47" s="561"/>
      <c r="P47" s="561"/>
      <c r="Q47" s="561"/>
      <c r="R47" s="885"/>
      <c r="S47" s="885"/>
      <c r="T47" s="885"/>
      <c r="U47" s="885"/>
      <c r="V47" s="885"/>
      <c r="W47" s="885"/>
      <c r="X47" s="885"/>
      <c r="Y47" s="885"/>
      <c r="Z47" s="885"/>
      <c r="AA47" s="885"/>
      <c r="AB47" s="885"/>
      <c r="AC47" s="885"/>
      <c r="AD47" s="885"/>
      <c r="AE47" s="885"/>
      <c r="AF47" s="885"/>
      <c r="AG47" s="885"/>
      <c r="AH47" s="885"/>
      <c r="AI47" s="885"/>
      <c r="AJ47" s="885"/>
      <c r="AK47" s="885"/>
      <c r="AL47" s="885"/>
      <c r="AM47" s="885"/>
      <c r="AN47" s="885"/>
    </row>
    <row r="48" spans="2:40" ht="12.75" customHeight="1">
      <c r="B48" s="238" t="s">
        <v>755</v>
      </c>
      <c r="C48" s="561">
        <f t="shared" ref="C48:Q48" si="14">+C49+C50</f>
        <v>1717.0330900000001</v>
      </c>
      <c r="D48" s="561">
        <f t="shared" si="14"/>
        <v>0</v>
      </c>
      <c r="E48" s="561">
        <f t="shared" si="14"/>
        <v>54200.17631000001</v>
      </c>
      <c r="F48" s="561">
        <f t="shared" si="14"/>
        <v>44865.43593</v>
      </c>
      <c r="G48" s="561">
        <f t="shared" si="14"/>
        <v>2430.4887400000002</v>
      </c>
      <c r="H48" s="561">
        <f t="shared" si="14"/>
        <v>30946.157610000002</v>
      </c>
      <c r="I48" s="561">
        <f t="shared" si="14"/>
        <v>134159.29168000002</v>
      </c>
      <c r="J48" s="561">
        <f t="shared" si="14"/>
        <v>1670.8541699999998</v>
      </c>
      <c r="K48" s="561">
        <f t="shared" si="14"/>
        <v>17218.655649999997</v>
      </c>
      <c r="L48" s="561">
        <f t="shared" si="14"/>
        <v>34000.309580000001</v>
      </c>
      <c r="M48" s="561">
        <f t="shared" si="14"/>
        <v>42777.606950000001</v>
      </c>
      <c r="N48" s="561">
        <f t="shared" si="14"/>
        <v>2347.2976600000002</v>
      </c>
      <c r="O48" s="561">
        <f t="shared" si="14"/>
        <v>31286.225510000004</v>
      </c>
      <c r="P48" s="561">
        <f t="shared" si="14"/>
        <v>129300.94951999999</v>
      </c>
      <c r="Q48" s="561">
        <f t="shared" si="14"/>
        <v>263460.24119999999</v>
      </c>
      <c r="R48" s="885"/>
      <c r="S48" s="885"/>
      <c r="T48" s="885"/>
      <c r="U48" s="885"/>
      <c r="V48" s="885"/>
      <c r="W48" s="885"/>
      <c r="X48" s="885"/>
      <c r="Y48" s="885"/>
      <c r="Z48" s="885"/>
      <c r="AA48" s="885"/>
      <c r="AB48" s="885"/>
      <c r="AC48" s="885"/>
      <c r="AD48" s="885"/>
      <c r="AE48" s="885"/>
      <c r="AF48" s="885"/>
      <c r="AG48" s="885"/>
      <c r="AH48" s="885"/>
      <c r="AI48" s="885"/>
      <c r="AJ48" s="885"/>
      <c r="AK48" s="885"/>
      <c r="AL48" s="885"/>
      <c r="AM48" s="885"/>
      <c r="AN48" s="885"/>
    </row>
    <row r="49" spans="2:40" ht="12.75" customHeight="1">
      <c r="B49" s="236" t="s">
        <v>522</v>
      </c>
      <c r="C49" s="561">
        <v>1717.0330900000001</v>
      </c>
      <c r="D49" s="561">
        <v>0</v>
      </c>
      <c r="E49" s="561">
        <v>19742.447800000002</v>
      </c>
      <c r="F49" s="561">
        <v>44865.43593</v>
      </c>
      <c r="G49" s="561">
        <v>2430.4887400000002</v>
      </c>
      <c r="H49" s="561">
        <v>0</v>
      </c>
      <c r="I49" s="561">
        <v>68755.405559999999</v>
      </c>
      <c r="J49" s="561">
        <v>1670.8541699999998</v>
      </c>
      <c r="K49" s="561">
        <v>17218.655649999997</v>
      </c>
      <c r="L49" s="561">
        <v>0</v>
      </c>
      <c r="M49" s="561">
        <v>42777.606950000001</v>
      </c>
      <c r="N49" s="561">
        <v>2347.2976600000002</v>
      </c>
      <c r="O49" s="561">
        <v>0</v>
      </c>
      <c r="P49" s="561">
        <v>64014.41442999999</v>
      </c>
      <c r="Q49" s="561">
        <v>132769.81998999999</v>
      </c>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row>
    <row r="50" spans="2:40" ht="12.75" customHeight="1">
      <c r="B50" s="236" t="s">
        <v>572</v>
      </c>
      <c r="C50" s="561">
        <v>0</v>
      </c>
      <c r="D50" s="561">
        <v>0</v>
      </c>
      <c r="E50" s="561">
        <v>34457.728510000008</v>
      </c>
      <c r="F50" s="561">
        <v>0</v>
      </c>
      <c r="G50" s="561">
        <v>0</v>
      </c>
      <c r="H50" s="561">
        <v>30946.157610000002</v>
      </c>
      <c r="I50" s="561">
        <v>65403.88612000001</v>
      </c>
      <c r="J50" s="561">
        <v>0</v>
      </c>
      <c r="K50" s="561">
        <v>0</v>
      </c>
      <c r="L50" s="561">
        <v>34000.309580000001</v>
      </c>
      <c r="M50" s="561">
        <v>0</v>
      </c>
      <c r="N50" s="561">
        <v>0</v>
      </c>
      <c r="O50" s="561">
        <v>31286.225510000004</v>
      </c>
      <c r="P50" s="561">
        <v>65286.535090000005</v>
      </c>
      <c r="Q50" s="561">
        <v>130690.42121000001</v>
      </c>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row>
    <row r="51" spans="2:40" ht="12.75" customHeight="1">
      <c r="B51" s="237"/>
      <c r="C51" s="788"/>
      <c r="D51" s="788"/>
      <c r="E51" s="788"/>
      <c r="F51" s="788"/>
      <c r="G51" s="788"/>
      <c r="H51" s="788"/>
      <c r="I51" s="788"/>
      <c r="J51" s="788"/>
      <c r="K51" s="788"/>
      <c r="L51" s="788"/>
      <c r="M51" s="788"/>
      <c r="N51" s="788"/>
      <c r="O51" s="788"/>
      <c r="P51" s="788"/>
      <c r="Q51" s="788"/>
      <c r="R51" s="885"/>
      <c r="S51" s="885"/>
      <c r="T51" s="885"/>
      <c r="U51" s="885"/>
      <c r="V51" s="885"/>
      <c r="W51" s="885"/>
      <c r="X51" s="885"/>
      <c r="Y51" s="885"/>
      <c r="Z51" s="885"/>
      <c r="AA51" s="885"/>
      <c r="AB51" s="885"/>
      <c r="AC51" s="885"/>
      <c r="AD51" s="885"/>
      <c r="AE51" s="885"/>
      <c r="AF51" s="885"/>
      <c r="AG51" s="885"/>
      <c r="AH51" s="885"/>
      <c r="AI51" s="885"/>
      <c r="AJ51" s="885"/>
      <c r="AK51" s="885"/>
      <c r="AL51" s="885"/>
      <c r="AM51" s="885"/>
      <c r="AN51" s="885"/>
    </row>
    <row r="52" spans="2:40" ht="15.75">
      <c r="B52" s="238"/>
      <c r="C52" s="561"/>
      <c r="D52" s="561"/>
      <c r="E52" s="561"/>
      <c r="F52" s="561"/>
      <c r="G52" s="561"/>
      <c r="H52" s="561"/>
      <c r="I52" s="561"/>
      <c r="J52" s="561"/>
      <c r="K52" s="561"/>
      <c r="L52" s="561"/>
      <c r="M52" s="561"/>
      <c r="N52" s="561"/>
      <c r="O52" s="561"/>
      <c r="P52" s="561"/>
      <c r="Q52" s="561"/>
      <c r="R52" s="885"/>
      <c r="S52" s="885"/>
      <c r="T52" s="885"/>
      <c r="U52" s="885"/>
      <c r="V52" s="885"/>
      <c r="W52" s="885"/>
      <c r="X52" s="885"/>
      <c r="Y52" s="885"/>
      <c r="Z52" s="885"/>
      <c r="AA52" s="885"/>
      <c r="AB52" s="885"/>
      <c r="AC52" s="885"/>
      <c r="AD52" s="885"/>
      <c r="AE52" s="885"/>
      <c r="AF52" s="885"/>
      <c r="AG52" s="885"/>
      <c r="AH52" s="885"/>
      <c r="AI52" s="885"/>
      <c r="AJ52" s="885"/>
      <c r="AK52" s="885"/>
      <c r="AL52" s="885"/>
      <c r="AM52" s="885"/>
      <c r="AN52" s="885"/>
    </row>
    <row r="53" spans="2:40" ht="12.75" customHeight="1">
      <c r="B53" s="791" t="s">
        <v>308</v>
      </c>
      <c r="C53" s="561">
        <f>+C54+C55</f>
        <v>1716832.6638399998</v>
      </c>
      <c r="D53" s="561">
        <f>+D54+D55</f>
        <v>1122544.43405</v>
      </c>
      <c r="E53" s="561">
        <f>+E54+E55</f>
        <v>1177571.1219899999</v>
      </c>
      <c r="F53" s="561">
        <f t="shared" ref="F53:K53" si="15">+F54+F55</f>
        <v>889231.2771699999</v>
      </c>
      <c r="G53" s="561">
        <f t="shared" si="15"/>
        <v>3301601.2766199997</v>
      </c>
      <c r="H53" s="561">
        <f t="shared" si="15"/>
        <v>9081604.5782199986</v>
      </c>
      <c r="I53" s="561">
        <f t="shared" si="15"/>
        <v>17289385.351889998</v>
      </c>
      <c r="J53" s="561">
        <f t="shared" si="15"/>
        <v>489737.52269999997</v>
      </c>
      <c r="K53" s="561">
        <f t="shared" si="15"/>
        <v>1155560.44682</v>
      </c>
      <c r="L53" s="561">
        <f>+L54+L55</f>
        <v>1628789.96313</v>
      </c>
      <c r="M53" s="561">
        <f>+M54+M55</f>
        <v>1458207.2305099999</v>
      </c>
      <c r="N53" s="561">
        <f>+N54+N55</f>
        <v>1469212.5680999998</v>
      </c>
      <c r="O53" s="561">
        <f>+O54+O55</f>
        <v>3653772.0794600002</v>
      </c>
      <c r="P53" s="561">
        <f t="shared" ref="P53:Q53" si="16">+P54+P55</f>
        <v>9855279.8107200004</v>
      </c>
      <c r="Q53" s="561">
        <f t="shared" si="16"/>
        <v>27144665.162609998</v>
      </c>
      <c r="R53" s="885"/>
      <c r="S53" s="885"/>
      <c r="T53" s="885"/>
      <c r="U53" s="885"/>
      <c r="V53" s="885"/>
      <c r="W53" s="885"/>
      <c r="X53" s="885"/>
      <c r="Y53" s="885"/>
      <c r="Z53" s="885"/>
      <c r="AA53" s="885"/>
      <c r="AB53" s="885"/>
      <c r="AC53" s="885"/>
      <c r="AD53" s="885"/>
      <c r="AE53" s="885"/>
      <c r="AF53" s="885"/>
      <c r="AG53" s="885"/>
      <c r="AH53" s="885"/>
      <c r="AI53" s="885"/>
      <c r="AJ53" s="885"/>
      <c r="AK53" s="885"/>
      <c r="AL53" s="885"/>
      <c r="AM53" s="885"/>
      <c r="AN53" s="885"/>
    </row>
    <row r="54" spans="2:40" ht="12.75" customHeight="1">
      <c r="B54" s="236" t="s">
        <v>522</v>
      </c>
      <c r="C54" s="561">
        <v>1716832.6638399998</v>
      </c>
      <c r="D54" s="561">
        <v>1122544.43405</v>
      </c>
      <c r="E54" s="561">
        <v>1177571.1219899999</v>
      </c>
      <c r="F54" s="561">
        <v>889231.2771699999</v>
      </c>
      <c r="G54" s="561">
        <v>3301601.2766199997</v>
      </c>
      <c r="H54" s="561">
        <v>9081604.5782199986</v>
      </c>
      <c r="I54" s="561">
        <v>17289385.351889998</v>
      </c>
      <c r="J54" s="561">
        <v>489737.52269999997</v>
      </c>
      <c r="K54" s="561">
        <v>1155560.44682</v>
      </c>
      <c r="L54" s="561">
        <v>1628789.96313</v>
      </c>
      <c r="M54" s="561">
        <v>1458207.2305099999</v>
      </c>
      <c r="N54" s="561">
        <v>1469212.5680999998</v>
      </c>
      <c r="O54" s="561">
        <v>3653772.0794600002</v>
      </c>
      <c r="P54" s="561">
        <v>9855279.8107200004</v>
      </c>
      <c r="Q54" s="561">
        <v>27144665.162609998</v>
      </c>
      <c r="R54" s="885"/>
      <c r="S54" s="885"/>
      <c r="T54" s="885"/>
      <c r="U54" s="885"/>
      <c r="V54" s="885"/>
      <c r="W54" s="885"/>
      <c r="X54" s="885"/>
      <c r="Y54" s="885"/>
      <c r="Z54" s="885"/>
      <c r="AA54" s="885"/>
      <c r="AB54" s="885"/>
      <c r="AC54" s="885"/>
      <c r="AD54" s="885"/>
      <c r="AE54" s="885"/>
      <c r="AF54" s="885"/>
      <c r="AG54" s="885"/>
      <c r="AH54" s="885"/>
      <c r="AI54" s="885"/>
      <c r="AJ54" s="885"/>
      <c r="AK54" s="885"/>
      <c r="AL54" s="885"/>
      <c r="AM54" s="885"/>
      <c r="AN54" s="885"/>
    </row>
    <row r="55" spans="2:40" ht="12.75" customHeight="1">
      <c r="B55" s="236" t="s">
        <v>572</v>
      </c>
      <c r="C55" s="561">
        <v>0</v>
      </c>
      <c r="D55" s="561">
        <v>0</v>
      </c>
      <c r="E55" s="561">
        <v>0</v>
      </c>
      <c r="F55" s="561">
        <v>0</v>
      </c>
      <c r="G55" s="561">
        <v>0</v>
      </c>
      <c r="H55" s="561">
        <v>0</v>
      </c>
      <c r="I55" s="561">
        <v>0</v>
      </c>
      <c r="J55" s="561">
        <v>0</v>
      </c>
      <c r="K55" s="561">
        <v>0</v>
      </c>
      <c r="L55" s="561">
        <v>0</v>
      </c>
      <c r="M55" s="561">
        <v>0</v>
      </c>
      <c r="N55" s="561">
        <v>0</v>
      </c>
      <c r="O55" s="561">
        <v>0</v>
      </c>
      <c r="P55" s="561">
        <v>0</v>
      </c>
      <c r="Q55" s="561">
        <v>0</v>
      </c>
      <c r="R55" s="885"/>
      <c r="S55" s="885"/>
      <c r="T55" s="885"/>
      <c r="U55" s="885"/>
      <c r="V55" s="885"/>
      <c r="W55" s="885"/>
      <c r="X55" s="885"/>
      <c r="Y55" s="885"/>
      <c r="Z55" s="885"/>
      <c r="AA55" s="885"/>
      <c r="AB55" s="885"/>
      <c r="AC55" s="885"/>
      <c r="AD55" s="885"/>
      <c r="AE55" s="885"/>
      <c r="AF55" s="885"/>
      <c r="AG55" s="885"/>
      <c r="AH55" s="885"/>
      <c r="AI55" s="885"/>
      <c r="AJ55" s="885"/>
      <c r="AK55" s="885"/>
      <c r="AL55" s="885"/>
      <c r="AM55" s="885"/>
      <c r="AN55" s="885"/>
    </row>
    <row r="56" spans="2:40" ht="12.75" customHeight="1" thickBot="1">
      <c r="B56" s="239"/>
      <c r="C56" s="240"/>
      <c r="D56" s="240"/>
      <c r="E56" s="240"/>
      <c r="F56" s="240"/>
      <c r="G56" s="240"/>
      <c r="H56" s="240"/>
      <c r="I56" s="240"/>
      <c r="J56" s="240"/>
      <c r="K56" s="240"/>
      <c r="L56" s="240"/>
      <c r="M56" s="240"/>
      <c r="N56" s="240"/>
      <c r="O56" s="240"/>
      <c r="P56" s="240"/>
      <c r="Q56" s="240"/>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row>
    <row r="57" spans="2:40" ht="16.5" thickTop="1">
      <c r="B57" s="241"/>
      <c r="C57" s="242"/>
      <c r="D57" s="242"/>
      <c r="E57" s="242"/>
      <c r="F57" s="242"/>
      <c r="G57" s="242"/>
      <c r="H57" s="242"/>
      <c r="I57" s="242"/>
      <c r="J57" s="242"/>
      <c r="K57" s="242"/>
      <c r="L57" s="242"/>
      <c r="M57" s="242"/>
      <c r="N57" s="242"/>
      <c r="O57" s="242"/>
      <c r="P57" s="242"/>
      <c r="Q57" s="242"/>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row>
    <row r="58" spans="2:40" ht="12.75" customHeight="1">
      <c r="B58" s="792" t="s">
        <v>734</v>
      </c>
      <c r="C58" s="595">
        <f>+C59+C60</f>
        <v>4234359.4253200004</v>
      </c>
      <c r="D58" s="595">
        <f t="shared" ref="D58:Q58" si="17">+D59+D60</f>
        <v>2689568.3216500003</v>
      </c>
      <c r="E58" s="595">
        <f t="shared" si="17"/>
        <v>3585101.75165</v>
      </c>
      <c r="F58" s="595">
        <f t="shared" si="17"/>
        <v>8618230.8993200008</v>
      </c>
      <c r="G58" s="595">
        <f t="shared" si="17"/>
        <v>5768816.4326100005</v>
      </c>
      <c r="H58" s="595">
        <f t="shared" si="17"/>
        <v>12394860.39058</v>
      </c>
      <c r="I58" s="595">
        <f t="shared" si="17"/>
        <v>37290937.221129999</v>
      </c>
      <c r="J58" s="595">
        <f t="shared" si="17"/>
        <v>10507917.275390001</v>
      </c>
      <c r="K58" s="595">
        <f t="shared" si="17"/>
        <v>1844871.3840700001</v>
      </c>
      <c r="L58" s="595">
        <f t="shared" si="17"/>
        <v>5841217.2700900007</v>
      </c>
      <c r="M58" s="595">
        <f t="shared" si="17"/>
        <v>2296271.6211900003</v>
      </c>
      <c r="N58" s="595">
        <f t="shared" si="17"/>
        <v>5835943.8565499987</v>
      </c>
      <c r="O58" s="595">
        <f t="shared" si="17"/>
        <v>7068449.1828699997</v>
      </c>
      <c r="P58" s="595">
        <f t="shared" si="17"/>
        <v>33394670.590160005</v>
      </c>
      <c r="Q58" s="595">
        <f t="shared" si="17"/>
        <v>70685607.811289996</v>
      </c>
      <c r="R58" s="885"/>
      <c r="S58" s="885"/>
      <c r="T58" s="885"/>
      <c r="U58" s="885"/>
      <c r="V58" s="885"/>
      <c r="W58" s="885"/>
      <c r="X58" s="885"/>
      <c r="Y58" s="885"/>
      <c r="Z58" s="885"/>
      <c r="AA58" s="885"/>
      <c r="AB58" s="885"/>
      <c r="AC58" s="885"/>
      <c r="AD58" s="885"/>
      <c r="AE58" s="885"/>
      <c r="AF58" s="885"/>
      <c r="AG58" s="885"/>
      <c r="AH58" s="885"/>
      <c r="AI58" s="885"/>
      <c r="AJ58" s="885"/>
      <c r="AK58" s="885"/>
      <c r="AL58" s="885"/>
      <c r="AM58" s="885"/>
      <c r="AN58" s="885"/>
    </row>
    <row r="59" spans="2:40" ht="12.75" customHeight="1">
      <c r="B59" s="243" t="s">
        <v>522</v>
      </c>
      <c r="C59" s="242">
        <f>+C54+C44+C39++C34+C29+C14+C24+C19+C49</f>
        <v>4070309.4185900004</v>
      </c>
      <c r="D59" s="242">
        <f t="shared" ref="D59:Q59" si="18">+D54+D44+D39++D34+D29+D14+D24+D19+D49</f>
        <v>2283517.9000700004</v>
      </c>
      <c r="E59" s="242">
        <f t="shared" si="18"/>
        <v>2281187.392</v>
      </c>
      <c r="F59" s="242">
        <f t="shared" si="18"/>
        <v>7971217.3366900003</v>
      </c>
      <c r="G59" s="242">
        <f t="shared" si="18"/>
        <v>4982958.8284700001</v>
      </c>
      <c r="H59" s="242">
        <f t="shared" si="18"/>
        <v>10237779.56732</v>
      </c>
      <c r="I59" s="242">
        <f t="shared" si="18"/>
        <v>31826970.443139996</v>
      </c>
      <c r="J59" s="242">
        <f t="shared" si="18"/>
        <v>10384279.4089</v>
      </c>
      <c r="K59" s="242">
        <f t="shared" si="18"/>
        <v>1565906.1931600003</v>
      </c>
      <c r="L59" s="242">
        <f t="shared" si="18"/>
        <v>4583578.0021400005</v>
      </c>
      <c r="M59" s="242">
        <f t="shared" si="18"/>
        <v>1928472.0128900001</v>
      </c>
      <c r="N59" s="242">
        <f t="shared" si="18"/>
        <v>4890622.9473699993</v>
      </c>
      <c r="O59" s="242">
        <f t="shared" si="18"/>
        <v>5173850.5462299995</v>
      </c>
      <c r="P59" s="242">
        <f t="shared" si="18"/>
        <v>28526709.110690005</v>
      </c>
      <c r="Q59" s="242">
        <f t="shared" si="18"/>
        <v>60353679.553829998</v>
      </c>
      <c r="R59" s="885"/>
      <c r="S59" s="885"/>
      <c r="T59" s="885"/>
      <c r="U59" s="885"/>
      <c r="V59" s="885"/>
      <c r="W59" s="885"/>
      <c r="X59" s="885"/>
      <c r="Y59" s="885"/>
      <c r="Z59" s="885"/>
      <c r="AA59" s="885"/>
      <c r="AB59" s="885"/>
      <c r="AC59" s="885"/>
      <c r="AD59" s="885"/>
      <c r="AE59" s="885"/>
      <c r="AF59" s="885"/>
      <c r="AG59" s="885"/>
      <c r="AH59" s="885"/>
      <c r="AI59" s="885"/>
      <c r="AJ59" s="885"/>
      <c r="AK59" s="885"/>
      <c r="AL59" s="885"/>
      <c r="AM59" s="885"/>
      <c r="AN59" s="885"/>
    </row>
    <row r="60" spans="2:40" ht="15.75">
      <c r="B60" s="243" t="s">
        <v>572</v>
      </c>
      <c r="C60" s="242">
        <f t="shared" ref="C60:Q60" si="19">+C55+C45+C40++C35+C30+C15+C25+C20+C50</f>
        <v>164050.00672999999</v>
      </c>
      <c r="D60" s="242">
        <f t="shared" si="19"/>
        <v>406050.42157999997</v>
      </c>
      <c r="E60" s="242">
        <f t="shared" si="19"/>
        <v>1303914.35965</v>
      </c>
      <c r="F60" s="242">
        <f t="shared" si="19"/>
        <v>647013.56262999994</v>
      </c>
      <c r="G60" s="242">
        <f t="shared" si="19"/>
        <v>785857.60414000007</v>
      </c>
      <c r="H60" s="242">
        <f t="shared" si="19"/>
        <v>2157080.8232600004</v>
      </c>
      <c r="I60" s="242">
        <f t="shared" si="19"/>
        <v>5463966.7779900013</v>
      </c>
      <c r="J60" s="242">
        <f t="shared" si="19"/>
        <v>123637.86649</v>
      </c>
      <c r="K60" s="242">
        <f t="shared" si="19"/>
        <v>278965.19091</v>
      </c>
      <c r="L60" s="242">
        <f t="shared" si="19"/>
        <v>1257639.2679499998</v>
      </c>
      <c r="M60" s="242">
        <f t="shared" si="19"/>
        <v>367799.60830000002</v>
      </c>
      <c r="N60" s="242">
        <f t="shared" si="19"/>
        <v>945320.90917999984</v>
      </c>
      <c r="O60" s="242">
        <f t="shared" si="19"/>
        <v>1894598.6366399999</v>
      </c>
      <c r="P60" s="242">
        <f t="shared" si="19"/>
        <v>4867961.4794700006</v>
      </c>
      <c r="Q60" s="242">
        <f t="shared" si="19"/>
        <v>10331928.25746</v>
      </c>
      <c r="R60" s="885"/>
      <c r="S60" s="885"/>
      <c r="T60" s="885"/>
      <c r="U60" s="885"/>
      <c r="V60" s="885"/>
      <c r="W60" s="885"/>
      <c r="X60" s="885"/>
      <c r="Y60" s="885"/>
      <c r="Z60" s="885"/>
      <c r="AA60" s="885"/>
      <c r="AB60" s="885"/>
      <c r="AC60" s="885"/>
      <c r="AD60" s="885"/>
      <c r="AE60" s="885"/>
      <c r="AF60" s="885"/>
      <c r="AG60" s="885"/>
      <c r="AH60" s="885"/>
      <c r="AI60" s="885"/>
      <c r="AJ60" s="885"/>
      <c r="AK60" s="885"/>
      <c r="AL60" s="885"/>
      <c r="AM60" s="885"/>
      <c r="AN60" s="885"/>
    </row>
    <row r="61" spans="2:40" ht="18.75" customHeight="1" thickBot="1">
      <c r="B61" s="244"/>
      <c r="C61" s="240"/>
      <c r="D61" s="240"/>
      <c r="E61" s="240"/>
      <c r="F61" s="240"/>
      <c r="G61" s="240"/>
      <c r="H61" s="240"/>
      <c r="I61" s="240"/>
      <c r="J61" s="240"/>
      <c r="K61" s="240"/>
      <c r="L61" s="240"/>
      <c r="M61" s="240"/>
      <c r="N61" s="240"/>
      <c r="O61" s="240"/>
      <c r="P61" s="938"/>
      <c r="Q61" s="938"/>
      <c r="R61" s="885"/>
      <c r="S61" s="885"/>
      <c r="T61" s="885"/>
      <c r="U61" s="885"/>
      <c r="V61" s="885"/>
      <c r="W61" s="885"/>
      <c r="X61" s="885"/>
      <c r="Y61" s="885"/>
      <c r="Z61" s="885"/>
      <c r="AA61" s="885"/>
      <c r="AB61" s="885"/>
      <c r="AC61" s="885"/>
      <c r="AD61" s="885"/>
      <c r="AE61" s="885"/>
      <c r="AF61" s="885"/>
      <c r="AG61" s="885"/>
      <c r="AH61" s="885"/>
      <c r="AI61" s="885"/>
      <c r="AJ61" s="885"/>
      <c r="AK61" s="885"/>
      <c r="AL61" s="885"/>
      <c r="AM61" s="885"/>
      <c r="AN61" s="885"/>
    </row>
    <row r="62" spans="2:40" ht="16.5" thickTop="1">
      <c r="B62" s="572"/>
      <c r="C62" s="886"/>
      <c r="D62" s="886"/>
      <c r="E62" s="886"/>
      <c r="F62" s="886"/>
      <c r="G62" s="886"/>
      <c r="H62" s="886"/>
      <c r="I62" s="886"/>
      <c r="J62" s="886"/>
      <c r="K62" s="886"/>
      <c r="L62" s="886"/>
      <c r="M62" s="886"/>
      <c r="N62" s="886"/>
      <c r="O62" s="886"/>
      <c r="P62" s="245"/>
    </row>
    <row r="63" spans="2:40" ht="12.75" customHeight="1">
      <c r="B63" s="920" t="s">
        <v>788</v>
      </c>
      <c r="C63" s="573"/>
      <c r="D63" s="573"/>
      <c r="E63" s="573"/>
      <c r="F63" s="573"/>
      <c r="G63" s="573"/>
      <c r="H63" s="573"/>
      <c r="I63" s="573"/>
      <c r="J63" s="573"/>
      <c r="K63" s="573"/>
      <c r="L63" s="573"/>
      <c r="M63" s="246"/>
      <c r="N63" s="246"/>
      <c r="O63" s="245"/>
      <c r="P63" s="245"/>
    </row>
    <row r="64" spans="2:40" ht="7.5" customHeight="1">
      <c r="B64" s="574"/>
      <c r="C64" s="574"/>
      <c r="D64" s="574"/>
      <c r="E64" s="574"/>
      <c r="F64" s="574"/>
      <c r="G64" s="574"/>
      <c r="H64" s="574"/>
      <c r="I64" s="574"/>
      <c r="J64" s="574"/>
      <c r="K64" s="574"/>
      <c r="L64" s="574"/>
      <c r="O64" s="246"/>
      <c r="P64" s="246"/>
      <c r="Q64" s="245"/>
      <c r="R64" s="245"/>
      <c r="S64" s="245"/>
      <c r="T64" s="245"/>
    </row>
    <row r="65" spans="3:20" ht="7.5" customHeight="1">
      <c r="Q65" s="245"/>
      <c r="R65" s="245"/>
      <c r="S65" s="245"/>
      <c r="T65" s="245"/>
    </row>
    <row r="66" spans="3:20" ht="12.75" customHeight="1">
      <c r="Q66" s="246"/>
      <c r="R66" s="246"/>
      <c r="S66" s="246"/>
      <c r="T66" s="246"/>
    </row>
    <row r="67" spans="3:20" ht="12.75" customHeight="1">
      <c r="C67" s="885"/>
      <c r="D67" s="885"/>
      <c r="E67" s="885"/>
      <c r="F67" s="885"/>
      <c r="G67" s="885"/>
      <c r="H67" s="885"/>
      <c r="I67" s="885"/>
      <c r="J67" s="885"/>
      <c r="K67" s="885"/>
      <c r="L67" s="885"/>
      <c r="M67" s="885"/>
      <c r="N67" s="885"/>
      <c r="O67" s="885"/>
      <c r="P67" s="885"/>
      <c r="Q67" s="885"/>
    </row>
    <row r="68" spans="3:20" ht="12.75" customHeight="1">
      <c r="C68" s="885"/>
      <c r="D68" s="885"/>
      <c r="E68" s="885"/>
      <c r="F68" s="885"/>
      <c r="G68" s="885"/>
      <c r="H68" s="885"/>
      <c r="I68" s="885"/>
      <c r="J68" s="885"/>
      <c r="K68" s="885"/>
      <c r="L68" s="885"/>
      <c r="M68" s="885"/>
      <c r="N68" s="885"/>
      <c r="O68" s="885"/>
      <c r="P68" s="885"/>
      <c r="Q68" s="885"/>
    </row>
    <row r="69" spans="3:20" ht="12.75" customHeight="1">
      <c r="C69" s="885"/>
      <c r="D69" s="885"/>
      <c r="E69" s="885"/>
      <c r="F69" s="885"/>
      <c r="G69" s="885"/>
      <c r="H69" s="885"/>
      <c r="I69" s="885"/>
      <c r="J69" s="885"/>
      <c r="K69" s="885"/>
      <c r="L69" s="885"/>
      <c r="M69" s="885"/>
      <c r="N69" s="885"/>
      <c r="O69" s="885"/>
      <c r="P69" s="885"/>
      <c r="Q69" s="885"/>
    </row>
  </sheetData>
  <customSheetViews>
    <customSheetView guid="{AE035438-BA58-480D-90AC-43CF75BC256A}" scale="85" showPageBreaks="1" fitToPage="1" printArea="1" showRuler="0">
      <selection activeCell="B5" sqref="B5:Q5"/>
      <pageMargins left="0.17" right="0.21" top="0.17" bottom="0.19685039370078741" header="0" footer="0.17"/>
      <printOptions horizontalCentered="1"/>
      <pageSetup paperSize="9" scale="38" orientation="landscape" r:id="rId1"/>
      <headerFooter alignWithMargins="0"/>
    </customSheetView>
  </customSheetViews>
  <mergeCells count="6">
    <mergeCell ref="B10:B11"/>
    <mergeCell ref="B5:O5"/>
    <mergeCell ref="B6:O6"/>
    <mergeCell ref="B7:O7"/>
    <mergeCell ref="C10:H10"/>
    <mergeCell ref="J10:O10"/>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35" orientation="landscape" r:id="rId2"/>
  <headerFooter differentFirst="1" scaleWithDoc="0">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enableFormatConditionsCalculation="0">
    <pageSetUpPr fitToPage="1"/>
  </sheetPr>
  <dimension ref="A1:AT279"/>
  <sheetViews>
    <sheetView view="pageBreakPreview" zoomScale="75" zoomScaleNormal="75" zoomScaleSheetLayoutView="75" workbookViewId="0">
      <pane xSplit="1" ySplit="11" topLeftCell="B12" activePane="bottomRight" state="frozen"/>
      <selection pane="topRight"/>
      <selection pane="bottomLeft"/>
      <selection pane="bottomRight"/>
    </sheetView>
  </sheetViews>
  <sheetFormatPr baseColWidth="10" defaultRowHeight="12.75"/>
  <cols>
    <col min="1" max="1" width="7.140625" style="266" customWidth="1"/>
    <col min="2" max="2" width="56.85546875" style="302" customWidth="1"/>
    <col min="3" max="6" width="10.7109375" style="302" customWidth="1"/>
    <col min="7" max="8" width="9.28515625" style="302" customWidth="1"/>
    <col min="9" max="9" width="12.85546875" style="302" customWidth="1"/>
    <col min="10" max="10" width="12.7109375" style="302" customWidth="1"/>
    <col min="11" max="11" width="12.85546875" style="302" customWidth="1"/>
    <col min="12" max="12" width="14.28515625" style="302" customWidth="1"/>
    <col min="13" max="38" width="11.42578125" style="39"/>
    <col min="39" max="16384" width="11.42578125" style="302"/>
  </cols>
  <sheetData>
    <row r="1" spans="1:38">
      <c r="A1" s="204" t="s">
        <v>419</v>
      </c>
      <c r="B1" s="39"/>
      <c r="C1" s="39"/>
      <c r="D1" s="39"/>
      <c r="E1" s="39"/>
      <c r="F1" s="39"/>
      <c r="G1" s="39"/>
      <c r="H1" s="39"/>
      <c r="I1" s="39"/>
      <c r="J1" s="39"/>
      <c r="K1" s="39"/>
      <c r="L1" s="39"/>
    </row>
    <row r="2" spans="1:38">
      <c r="A2" s="52"/>
      <c r="B2" s="609"/>
      <c r="C2" s="39"/>
      <c r="D2" s="39"/>
      <c r="E2" s="39"/>
      <c r="F2" s="39"/>
      <c r="G2" s="39"/>
      <c r="H2" s="39"/>
      <c r="I2" s="39"/>
      <c r="J2" s="39"/>
      <c r="K2" s="39"/>
      <c r="L2" s="39"/>
    </row>
    <row r="3" spans="1:38" ht="14.25">
      <c r="A3" s="52"/>
      <c r="B3" s="32" t="s">
        <v>569</v>
      </c>
      <c r="C3" s="39"/>
      <c r="D3" s="39"/>
      <c r="E3" s="39"/>
      <c r="F3" s="39"/>
      <c r="G3" s="39"/>
      <c r="H3" s="39"/>
      <c r="I3" s="39"/>
      <c r="J3" s="39"/>
      <c r="K3" s="39"/>
      <c r="L3" s="39"/>
    </row>
    <row r="4" spans="1:38" ht="14.25">
      <c r="A4" s="52"/>
      <c r="B4" s="31" t="s">
        <v>570</v>
      </c>
      <c r="C4" s="39"/>
      <c r="D4" s="39"/>
      <c r="E4" s="39"/>
      <c r="F4" s="39"/>
      <c r="G4" s="39"/>
      <c r="H4" s="39"/>
      <c r="I4" s="39"/>
      <c r="J4" s="472"/>
      <c r="K4" s="39"/>
      <c r="L4" s="39"/>
    </row>
    <row r="5" spans="1:38" s="43" customFormat="1" ht="13.5" thickBot="1">
      <c r="A5" s="52"/>
      <c r="B5" s="205"/>
      <c r="J5" s="971"/>
    </row>
    <row r="6" spans="1:38" s="43" customFormat="1" ht="16.5" customHeight="1" thickBot="1">
      <c r="A6" s="52"/>
      <c r="B6" s="1204" t="s">
        <v>92</v>
      </c>
      <c r="C6" s="1205"/>
      <c r="D6" s="1205"/>
      <c r="E6" s="1205"/>
      <c r="F6" s="1205"/>
      <c r="G6" s="1205"/>
      <c r="H6" s="1205"/>
      <c r="I6" s="1205"/>
      <c r="J6" s="969"/>
      <c r="K6" s="969"/>
      <c r="L6" s="969"/>
    </row>
    <row r="7" spans="1:38" s="43" customFormat="1">
      <c r="A7" s="52"/>
      <c r="B7" s="38"/>
      <c r="J7" s="971"/>
    </row>
    <row r="8" spans="1:38" s="43" customFormat="1" ht="13.5" thickBot="1">
      <c r="A8" s="52"/>
      <c r="B8" s="6" t="s">
        <v>815</v>
      </c>
    </row>
    <row r="9" spans="1:38" s="43" customFormat="1" ht="14.25" thickTop="1" thickBot="1">
      <c r="A9" s="52"/>
      <c r="B9" s="38"/>
      <c r="C9" s="423">
        <v>42186</v>
      </c>
      <c r="D9" s="423">
        <v>42217</v>
      </c>
      <c r="E9" s="423">
        <v>42248</v>
      </c>
      <c r="F9" s="423">
        <v>42278</v>
      </c>
      <c r="G9" s="423">
        <v>42309</v>
      </c>
      <c r="H9" s="423">
        <v>42339</v>
      </c>
      <c r="I9" s="233">
        <v>2015</v>
      </c>
    </row>
    <row r="10" spans="1:38" s="43" customFormat="1" ht="14.25" thickTop="1" thickBot="1">
      <c r="A10" s="52"/>
      <c r="B10" s="38"/>
      <c r="J10" s="971"/>
    </row>
    <row r="11" spans="1:38" s="43" customFormat="1" ht="13.5" thickBot="1">
      <c r="A11" s="52"/>
      <c r="B11" s="1206" t="s">
        <v>118</v>
      </c>
      <c r="C11" s="1207"/>
      <c r="D11" s="1207"/>
      <c r="E11" s="1207"/>
      <c r="F11" s="1207"/>
      <c r="G11" s="1207"/>
      <c r="H11" s="1207"/>
      <c r="I11" s="1207"/>
      <c r="J11" s="970"/>
      <c r="K11" s="970"/>
      <c r="L11" s="970"/>
    </row>
    <row r="12" spans="1:38" s="471" customFormat="1" ht="13.5" thickBot="1">
      <c r="A12" s="470"/>
      <c r="B12" s="38"/>
      <c r="J12" s="972"/>
    </row>
    <row r="13" spans="1:38" ht="15" thickBot="1">
      <c r="B13" s="207" t="s">
        <v>119</v>
      </c>
      <c r="C13" s="208">
        <f>+C14+C15</f>
        <v>4070.3094186044518</v>
      </c>
      <c r="D13" s="208">
        <f t="shared" ref="D13:I13" si="0">+D14+D15</f>
        <v>2283.5179000652224</v>
      </c>
      <c r="E13" s="208">
        <f t="shared" si="0"/>
        <v>2281.1873920094895</v>
      </c>
      <c r="F13" s="208">
        <f t="shared" si="0"/>
        <v>7971.2173366923089</v>
      </c>
      <c r="G13" s="208">
        <f t="shared" si="0"/>
        <v>4982.9588284606398</v>
      </c>
      <c r="H13" s="208">
        <f t="shared" si="0"/>
        <v>10237.779567313901</v>
      </c>
      <c r="I13" s="208">
        <f t="shared" si="0"/>
        <v>31826.970443146012</v>
      </c>
      <c r="J13" s="39"/>
      <c r="K13" s="39"/>
      <c r="L13" s="39"/>
      <c r="AJ13" s="302"/>
      <c r="AK13" s="302"/>
      <c r="AL13" s="302"/>
    </row>
    <row r="14" spans="1:38" ht="13.5">
      <c r="A14" s="52"/>
      <c r="B14" s="209" t="s">
        <v>120</v>
      </c>
      <c r="C14" s="210">
        <v>1870.1550309881302</v>
      </c>
      <c r="D14" s="210">
        <v>1444.6441597912931</v>
      </c>
      <c r="E14" s="210">
        <v>1120.7905595024072</v>
      </c>
      <c r="F14" s="210">
        <v>1657.2918962194269</v>
      </c>
      <c r="G14" s="210">
        <v>2649.6540669018095</v>
      </c>
      <c r="H14" s="210">
        <v>7255.0907770336798</v>
      </c>
      <c r="I14" s="210">
        <v>15997.626490436747</v>
      </c>
      <c r="J14" s="39"/>
      <c r="K14" s="39"/>
      <c r="L14" s="39"/>
      <c r="AJ14" s="302"/>
      <c r="AK14" s="302"/>
      <c r="AL14" s="302"/>
    </row>
    <row r="15" spans="1:38" ht="13.5">
      <c r="A15" s="52"/>
      <c r="B15" s="209" t="s">
        <v>121</v>
      </c>
      <c r="C15" s="210">
        <v>2200.1543876163219</v>
      </c>
      <c r="D15" s="210">
        <v>838.87374027392957</v>
      </c>
      <c r="E15" s="210">
        <v>1160.3968325070825</v>
      </c>
      <c r="F15" s="210">
        <v>6313.9254404728817</v>
      </c>
      <c r="G15" s="210">
        <v>2333.3047615588303</v>
      </c>
      <c r="H15" s="210">
        <v>2982.68879028022</v>
      </c>
      <c r="I15" s="210">
        <v>15829.343952709263</v>
      </c>
      <c r="J15" s="39"/>
      <c r="K15" s="39"/>
      <c r="L15" s="39"/>
      <c r="AJ15" s="302"/>
      <c r="AK15" s="302"/>
      <c r="AL15" s="302"/>
    </row>
    <row r="16" spans="1:38" s="471" customFormat="1" ht="13.5" thickBot="1">
      <c r="A16" s="52"/>
      <c r="B16" s="38"/>
      <c r="C16" s="211"/>
      <c r="D16" s="211"/>
      <c r="E16" s="211"/>
      <c r="F16" s="211"/>
      <c r="G16" s="211"/>
      <c r="H16" s="211"/>
      <c r="I16" s="211"/>
      <c r="J16" s="39"/>
      <c r="K16" s="39"/>
      <c r="L16" s="39"/>
      <c r="M16" s="39"/>
      <c r="N16" s="39"/>
      <c r="O16" s="39"/>
    </row>
    <row r="17" spans="1:15" s="39" customFormat="1" ht="13.5" thickBot="1">
      <c r="A17" s="52"/>
      <c r="B17" s="212" t="s">
        <v>101</v>
      </c>
      <c r="C17" s="213">
        <f t="shared" ref="C17:I17" si="1">+C18+C22+C25+C32+C33+C41+C44</f>
        <v>3010.0809193399009</v>
      </c>
      <c r="D17" s="213">
        <f t="shared" si="1"/>
        <v>1448.3160019512295</v>
      </c>
      <c r="E17" s="213">
        <f t="shared" si="1"/>
        <v>1600.0793893746147</v>
      </c>
      <c r="F17" s="213">
        <f t="shared" si="1"/>
        <v>1340.7234768081844</v>
      </c>
      <c r="G17" s="213">
        <f t="shared" si="1"/>
        <v>3610.7355821672645</v>
      </c>
      <c r="H17" s="213">
        <f t="shared" si="1"/>
        <v>9419.4540600563505</v>
      </c>
      <c r="I17" s="213">
        <f t="shared" si="1"/>
        <v>20429.389429697545</v>
      </c>
    </row>
    <row r="18" spans="1:15" s="39" customFormat="1">
      <c r="A18" s="52"/>
      <c r="B18" s="478" t="s">
        <v>122</v>
      </c>
      <c r="C18" s="215">
        <f t="shared" ref="C18:H18" si="2">+C19+C20+C21</f>
        <v>79.748527119999991</v>
      </c>
      <c r="D18" s="215">
        <f t="shared" si="2"/>
        <v>148.56338260387739</v>
      </c>
      <c r="E18" s="215">
        <f t="shared" si="2"/>
        <v>216.26555533462755</v>
      </c>
      <c r="F18" s="215">
        <f t="shared" si="2"/>
        <v>177.34934984808297</v>
      </c>
      <c r="G18" s="215">
        <f t="shared" si="2"/>
        <v>125.93167580999997</v>
      </c>
      <c r="H18" s="215">
        <f t="shared" si="2"/>
        <v>162.15151797572975</v>
      </c>
      <c r="I18" s="215">
        <f t="shared" ref="I18:I44" si="3">+SUM(C18:H18)</f>
        <v>910.01000869231757</v>
      </c>
    </row>
    <row r="19" spans="1:15" s="39" customFormat="1">
      <c r="A19" s="52"/>
      <c r="B19" s="216" t="s">
        <v>123</v>
      </c>
      <c r="C19" s="217">
        <v>30.66504669</v>
      </c>
      <c r="D19" s="217">
        <v>57.367733439999995</v>
      </c>
      <c r="E19" s="217">
        <v>74.937417510627554</v>
      </c>
      <c r="F19" s="217">
        <v>145.352778817</v>
      </c>
      <c r="G19" s="217">
        <v>9.1884100699999998</v>
      </c>
      <c r="H19" s="217">
        <v>46.774679499999998</v>
      </c>
      <c r="I19" s="217">
        <f t="shared" si="3"/>
        <v>364.2860660276275</v>
      </c>
    </row>
    <row r="20" spans="1:15" s="39" customFormat="1">
      <c r="A20" s="52"/>
      <c r="B20" s="218" t="s">
        <v>124</v>
      </c>
      <c r="C20" s="219">
        <v>36.247367659999995</v>
      </c>
      <c r="D20" s="219">
        <v>78.259635043877367</v>
      </c>
      <c r="E20" s="219">
        <v>124.60272494100001</v>
      </c>
      <c r="F20" s="219">
        <v>31.271112099999996</v>
      </c>
      <c r="G20" s="219">
        <v>98.284891449999975</v>
      </c>
      <c r="H20" s="219">
        <v>56.717204876000004</v>
      </c>
      <c r="I20" s="219">
        <f t="shared" si="3"/>
        <v>425.38293607087729</v>
      </c>
    </row>
    <row r="21" spans="1:15" s="39" customFormat="1">
      <c r="A21" s="52"/>
      <c r="B21" s="218" t="s">
        <v>125</v>
      </c>
      <c r="C21" s="219">
        <v>12.836112770000002</v>
      </c>
      <c r="D21" s="219">
        <v>12.936014119999999</v>
      </c>
      <c r="E21" s="219">
        <v>16.725412883000001</v>
      </c>
      <c r="F21" s="219">
        <v>0.72545893108298176</v>
      </c>
      <c r="G21" s="219">
        <v>18.458374290000002</v>
      </c>
      <c r="H21" s="219">
        <v>58.659633599729759</v>
      </c>
      <c r="I21" s="219">
        <f t="shared" si="3"/>
        <v>120.34100659381275</v>
      </c>
    </row>
    <row r="22" spans="1:15" s="472" customFormat="1">
      <c r="A22" s="52"/>
      <c r="B22" s="220" t="s">
        <v>126</v>
      </c>
      <c r="C22" s="221">
        <f t="shared" ref="C22:H22" si="4">+C23+C24</f>
        <v>0</v>
      </c>
      <c r="D22" s="221">
        <f t="shared" si="4"/>
        <v>3.7479649325864436E-2</v>
      </c>
      <c r="E22" s="221">
        <f t="shared" si="4"/>
        <v>3.7479649325864436E-2</v>
      </c>
      <c r="F22" s="221">
        <f t="shared" si="4"/>
        <v>3.7479649325864436E-2</v>
      </c>
      <c r="G22" s="221">
        <f t="shared" si="4"/>
        <v>3.7479649325864436E-2</v>
      </c>
      <c r="H22" s="221">
        <f t="shared" si="4"/>
        <v>3.7479649325864436E-2</v>
      </c>
      <c r="I22" s="221">
        <f t="shared" si="3"/>
        <v>0.1873982466293222</v>
      </c>
      <c r="J22" s="39"/>
      <c r="K22" s="39"/>
      <c r="L22" s="39"/>
      <c r="M22" s="39"/>
      <c r="N22" s="39"/>
      <c r="O22" s="39"/>
    </row>
    <row r="23" spans="1:15" s="472" customFormat="1">
      <c r="A23" s="52"/>
      <c r="B23" s="216" t="s">
        <v>127</v>
      </c>
      <c r="C23" s="217">
        <v>0</v>
      </c>
      <c r="D23" s="217">
        <v>3.5150480779119267E-2</v>
      </c>
      <c r="E23" s="217">
        <v>3.5150480779119267E-2</v>
      </c>
      <c r="F23" s="217">
        <v>3.5150480779119267E-2</v>
      </c>
      <c r="G23" s="217">
        <v>3.5150480779119267E-2</v>
      </c>
      <c r="H23" s="217">
        <v>3.5150480779119267E-2</v>
      </c>
      <c r="I23" s="217">
        <f t="shared" si="3"/>
        <v>0.17575240389559632</v>
      </c>
      <c r="J23" s="39"/>
      <c r="K23" s="39"/>
      <c r="L23" s="39"/>
      <c r="M23" s="39"/>
      <c r="N23" s="39"/>
      <c r="O23" s="39"/>
    </row>
    <row r="24" spans="1:15" s="39" customFormat="1">
      <c r="A24" s="52"/>
      <c r="B24" s="222" t="s">
        <v>128</v>
      </c>
      <c r="C24" s="223">
        <v>0</v>
      </c>
      <c r="D24" s="223">
        <v>2.3291685467451717E-3</v>
      </c>
      <c r="E24" s="223">
        <v>2.3291685467451717E-3</v>
      </c>
      <c r="F24" s="223">
        <v>2.3291685467451717E-3</v>
      </c>
      <c r="G24" s="223">
        <v>2.3291685467451717E-3</v>
      </c>
      <c r="H24" s="223">
        <v>2.3291685467451717E-3</v>
      </c>
      <c r="I24" s="223">
        <f t="shared" si="3"/>
        <v>1.1645842733725858E-2</v>
      </c>
    </row>
    <row r="25" spans="1:15" s="39" customFormat="1">
      <c r="A25" s="52"/>
      <c r="B25" s="220" t="s">
        <v>129</v>
      </c>
      <c r="C25" s="221">
        <f t="shared" ref="C25:H25" si="5">+C26+C27+C29</f>
        <v>1186.1530205236395</v>
      </c>
      <c r="D25" s="221">
        <f t="shared" si="5"/>
        <v>168.51499609156161</v>
      </c>
      <c r="E25" s="221">
        <f t="shared" si="5"/>
        <v>179.0105850842873</v>
      </c>
      <c r="F25" s="221">
        <f t="shared" si="5"/>
        <v>166.84620342134858</v>
      </c>
      <c r="G25" s="221">
        <f t="shared" si="5"/>
        <v>168.51458171877866</v>
      </c>
      <c r="H25" s="221">
        <f t="shared" si="5"/>
        <v>166.84221926603499</v>
      </c>
      <c r="I25" s="221">
        <f t="shared" si="3"/>
        <v>2035.8816061056505</v>
      </c>
    </row>
    <row r="26" spans="1:15" s="472" customFormat="1">
      <c r="A26" s="52"/>
      <c r="B26" s="216" t="s">
        <v>127</v>
      </c>
      <c r="C26" s="217">
        <v>0</v>
      </c>
      <c r="D26" s="217">
        <v>0</v>
      </c>
      <c r="E26" s="217">
        <v>0</v>
      </c>
      <c r="F26" s="217">
        <v>0</v>
      </c>
      <c r="G26" s="217">
        <v>0</v>
      </c>
      <c r="H26" s="217">
        <v>0</v>
      </c>
      <c r="I26" s="217">
        <f t="shared" si="3"/>
        <v>0</v>
      </c>
      <c r="J26" s="39"/>
      <c r="K26" s="39"/>
      <c r="L26" s="39"/>
      <c r="M26" s="39"/>
      <c r="N26" s="39"/>
      <c r="O26" s="39"/>
    </row>
    <row r="27" spans="1:15" s="472" customFormat="1">
      <c r="A27" s="52"/>
      <c r="B27" s="218" t="s">
        <v>128</v>
      </c>
      <c r="C27" s="219">
        <f>+C28</f>
        <v>1186.1392097947505</v>
      </c>
      <c r="D27" s="219">
        <f t="shared" ref="D27:H27" si="6">+D28</f>
        <v>168.50094666373192</v>
      </c>
      <c r="E27" s="219">
        <f t="shared" si="6"/>
        <v>166.82814006713258</v>
      </c>
      <c r="F27" s="219">
        <f t="shared" si="6"/>
        <v>166.82814006713258</v>
      </c>
      <c r="G27" s="219">
        <f t="shared" si="6"/>
        <v>168.50094666373192</v>
      </c>
      <c r="H27" s="219">
        <f t="shared" si="6"/>
        <v>166.82814004952408</v>
      </c>
      <c r="I27" s="219">
        <f t="shared" si="3"/>
        <v>2023.6255233060035</v>
      </c>
      <c r="J27" s="39"/>
      <c r="K27" s="39"/>
      <c r="L27" s="39"/>
      <c r="M27" s="39"/>
      <c r="N27" s="39"/>
      <c r="O27" s="39"/>
    </row>
    <row r="28" spans="1:15" s="39" customFormat="1">
      <c r="A28" s="52"/>
      <c r="B28" s="247" t="s">
        <v>173</v>
      </c>
      <c r="C28" s="224">
        <v>1186.1392097947505</v>
      </c>
      <c r="D28" s="224">
        <v>168.50094666373192</v>
      </c>
      <c r="E28" s="224">
        <v>166.82814006713258</v>
      </c>
      <c r="F28" s="224">
        <v>166.82814006713258</v>
      </c>
      <c r="G28" s="224">
        <v>168.50094666373192</v>
      </c>
      <c r="H28" s="224">
        <v>166.82814004952408</v>
      </c>
      <c r="I28" s="224">
        <f t="shared" si="3"/>
        <v>2023.6255233060035</v>
      </c>
    </row>
    <row r="29" spans="1:15" s="39" customFormat="1">
      <c r="A29" s="52"/>
      <c r="B29" s="218" t="s">
        <v>130</v>
      </c>
      <c r="C29" s="219">
        <f t="shared" ref="C29:H29" si="7">+C30+C31</f>
        <v>1.3810728888888891E-2</v>
      </c>
      <c r="D29" s="219">
        <f t="shared" si="7"/>
        <v>1.4049427829698858E-2</v>
      </c>
      <c r="E29" s="219">
        <f t="shared" si="7"/>
        <v>12.182445017154723</v>
      </c>
      <c r="F29" s="219">
        <f t="shared" si="7"/>
        <v>1.8063354215991693E-2</v>
      </c>
      <c r="G29" s="219">
        <f t="shared" si="7"/>
        <v>1.3635055046728971E-2</v>
      </c>
      <c r="H29" s="219">
        <f t="shared" si="7"/>
        <v>1.4079216510903428E-2</v>
      </c>
      <c r="I29" s="219">
        <f t="shared" si="3"/>
        <v>12.256082799646935</v>
      </c>
    </row>
    <row r="30" spans="1:15" s="472" customFormat="1">
      <c r="A30" s="52"/>
      <c r="B30" s="248" t="s">
        <v>173</v>
      </c>
      <c r="C30" s="224">
        <v>0</v>
      </c>
      <c r="D30" s="224">
        <v>0</v>
      </c>
      <c r="E30" s="224">
        <v>0</v>
      </c>
      <c r="F30" s="224">
        <v>0</v>
      </c>
      <c r="G30" s="224">
        <v>0</v>
      </c>
      <c r="H30" s="224">
        <v>0</v>
      </c>
      <c r="I30" s="224">
        <f t="shared" si="3"/>
        <v>0</v>
      </c>
      <c r="J30" s="39"/>
      <c r="K30" s="39"/>
      <c r="L30" s="39"/>
      <c r="M30" s="39"/>
      <c r="N30" s="39"/>
      <c r="O30" s="39"/>
    </row>
    <row r="31" spans="1:15" s="472" customFormat="1">
      <c r="A31" s="52"/>
      <c r="B31" s="249" t="s">
        <v>174</v>
      </c>
      <c r="C31" s="224">
        <v>1.3810728888888891E-2</v>
      </c>
      <c r="D31" s="224">
        <v>1.4049427829698858E-2</v>
      </c>
      <c r="E31" s="224">
        <v>12.182445017154723</v>
      </c>
      <c r="F31" s="224">
        <v>1.8063354215991693E-2</v>
      </c>
      <c r="G31" s="224">
        <v>1.3635055046728971E-2</v>
      </c>
      <c r="H31" s="224">
        <v>1.4079216510903428E-2</v>
      </c>
      <c r="I31" s="224">
        <f t="shared" si="3"/>
        <v>12.256082799646935</v>
      </c>
      <c r="J31" s="39"/>
      <c r="K31" s="39"/>
      <c r="L31" s="39"/>
      <c r="M31" s="39"/>
      <c r="N31" s="39"/>
      <c r="O31" s="39"/>
    </row>
    <row r="32" spans="1:15" s="39" customFormat="1">
      <c r="A32" s="52"/>
      <c r="B32" s="220" t="s">
        <v>131</v>
      </c>
      <c r="C32" s="221">
        <v>19.321430134301302</v>
      </c>
      <c r="D32" s="221">
        <v>2.3474649259547897</v>
      </c>
      <c r="E32" s="221">
        <v>1.14395488060495</v>
      </c>
      <c r="F32" s="221">
        <v>54.400481540000001</v>
      </c>
      <c r="G32" s="221">
        <v>4.22683038</v>
      </c>
      <c r="H32" s="221">
        <v>0.82501569481906201</v>
      </c>
      <c r="I32" s="221">
        <f t="shared" si="3"/>
        <v>82.265177555680097</v>
      </c>
    </row>
    <row r="33" spans="1:15" s="38" customFormat="1">
      <c r="B33" s="220" t="s">
        <v>795</v>
      </c>
      <c r="C33" s="221">
        <f t="shared" ref="C33:H33" si="8">+C34+C37+C38</f>
        <v>1.7170330900000002</v>
      </c>
      <c r="D33" s="221">
        <f t="shared" si="8"/>
        <v>0</v>
      </c>
      <c r="E33" s="221">
        <f t="shared" si="8"/>
        <v>19.742447801599077</v>
      </c>
      <c r="F33" s="221">
        <f t="shared" si="8"/>
        <v>44.865435929999997</v>
      </c>
      <c r="G33" s="221">
        <f t="shared" si="8"/>
        <v>2.4304887400000004</v>
      </c>
      <c r="H33" s="221">
        <f t="shared" si="8"/>
        <v>0</v>
      </c>
      <c r="I33" s="221">
        <f t="shared" si="3"/>
        <v>68.755405561599076</v>
      </c>
    </row>
    <row r="34" spans="1:15" s="38" customFormat="1">
      <c r="B34" s="947" t="s">
        <v>796</v>
      </c>
      <c r="C34" s="950">
        <f t="shared" ref="C34:H34" si="9">+C35+C36</f>
        <v>0</v>
      </c>
      <c r="D34" s="950">
        <f t="shared" si="9"/>
        <v>0</v>
      </c>
      <c r="E34" s="950">
        <f t="shared" si="9"/>
        <v>0</v>
      </c>
      <c r="F34" s="950">
        <f t="shared" si="9"/>
        <v>0</v>
      </c>
      <c r="G34" s="950">
        <f t="shared" si="9"/>
        <v>0</v>
      </c>
      <c r="H34" s="950">
        <f t="shared" si="9"/>
        <v>0</v>
      </c>
      <c r="I34" s="951">
        <f t="shared" si="3"/>
        <v>0</v>
      </c>
    </row>
    <row r="35" spans="1:15" s="38" customFormat="1">
      <c r="B35" s="89" t="s">
        <v>797</v>
      </c>
      <c r="C35" s="952">
        <v>0</v>
      </c>
      <c r="D35" s="90">
        <v>0</v>
      </c>
      <c r="E35" s="952">
        <v>0</v>
      </c>
      <c r="F35" s="952">
        <v>0</v>
      </c>
      <c r="G35" s="952">
        <v>0</v>
      </c>
      <c r="H35" s="952">
        <v>0</v>
      </c>
      <c r="I35" s="952">
        <f t="shared" si="3"/>
        <v>0</v>
      </c>
    </row>
    <row r="36" spans="1:15" s="38" customFormat="1">
      <c r="B36" s="949" t="s">
        <v>798</v>
      </c>
      <c r="C36" s="953">
        <v>0</v>
      </c>
      <c r="D36" s="953">
        <v>0</v>
      </c>
      <c r="E36" s="953">
        <v>0</v>
      </c>
      <c r="F36" s="953">
        <v>0</v>
      </c>
      <c r="G36" s="953">
        <v>0</v>
      </c>
      <c r="H36" s="953">
        <v>0</v>
      </c>
      <c r="I36" s="953">
        <f t="shared" si="3"/>
        <v>0</v>
      </c>
    </row>
    <row r="37" spans="1:15" s="38" customFormat="1">
      <c r="B37" s="949" t="s">
        <v>799</v>
      </c>
      <c r="C37" s="942">
        <v>1.7170330900000002</v>
      </c>
      <c r="D37" s="942">
        <v>0</v>
      </c>
      <c r="E37" s="942">
        <v>17.776435020000001</v>
      </c>
      <c r="F37" s="219">
        <v>44.865435929999997</v>
      </c>
      <c r="G37" s="942">
        <v>2.4304887400000004</v>
      </c>
      <c r="H37" s="942">
        <v>0</v>
      </c>
      <c r="I37" s="953">
        <f t="shared" si="3"/>
        <v>66.78939278</v>
      </c>
    </row>
    <row r="38" spans="1:15" s="38" customFormat="1">
      <c r="B38" s="89" t="s">
        <v>800</v>
      </c>
      <c r="C38" s="952">
        <f t="shared" ref="C38:H38" si="10">+C39+C40</f>
        <v>0</v>
      </c>
      <c r="D38" s="952">
        <f t="shared" si="10"/>
        <v>0</v>
      </c>
      <c r="E38" s="952">
        <f t="shared" si="10"/>
        <v>1.9660127815990756</v>
      </c>
      <c r="F38" s="90">
        <f t="shared" si="10"/>
        <v>0</v>
      </c>
      <c r="G38" s="952">
        <f t="shared" si="10"/>
        <v>0</v>
      </c>
      <c r="H38" s="954">
        <f t="shared" si="10"/>
        <v>0</v>
      </c>
      <c r="I38" s="90">
        <f t="shared" si="3"/>
        <v>1.9660127815990756</v>
      </c>
    </row>
    <row r="39" spans="1:15" s="38" customFormat="1">
      <c r="B39" s="948" t="s">
        <v>172</v>
      </c>
      <c r="C39" s="952">
        <v>0</v>
      </c>
      <c r="D39" s="952">
        <v>0</v>
      </c>
      <c r="E39" s="952">
        <v>1.9660127815990756</v>
      </c>
      <c r="F39" s="952">
        <v>0</v>
      </c>
      <c r="G39" s="952">
        <v>0</v>
      </c>
      <c r="H39" s="90">
        <v>0</v>
      </c>
      <c r="I39" s="952">
        <f t="shared" si="3"/>
        <v>1.9660127815990756</v>
      </c>
    </row>
    <row r="40" spans="1:15" s="38" customFormat="1">
      <c r="B40" s="249" t="s">
        <v>138</v>
      </c>
      <c r="C40" s="955">
        <v>0</v>
      </c>
      <c r="D40" s="955">
        <v>0</v>
      </c>
      <c r="E40" s="955">
        <v>0</v>
      </c>
      <c r="F40" s="955">
        <v>0</v>
      </c>
      <c r="G40" s="955">
        <v>0</v>
      </c>
      <c r="H40" s="955">
        <v>0</v>
      </c>
      <c r="I40" s="955">
        <f t="shared" si="3"/>
        <v>0</v>
      </c>
    </row>
    <row r="41" spans="1:15" s="472" customFormat="1">
      <c r="A41" s="52"/>
      <c r="B41" s="220" t="s">
        <v>133</v>
      </c>
      <c r="C41" s="221">
        <f t="shared" ref="C41:H41" si="11">+C42+C43</f>
        <v>6.3082446299999999</v>
      </c>
      <c r="D41" s="221">
        <f t="shared" si="11"/>
        <v>6.3082446299999999</v>
      </c>
      <c r="E41" s="221">
        <f t="shared" si="11"/>
        <v>6.308244629999999</v>
      </c>
      <c r="F41" s="221">
        <f t="shared" si="11"/>
        <v>7.9932492499999999</v>
      </c>
      <c r="G41" s="221">
        <f t="shared" si="11"/>
        <v>7.9932492499999999</v>
      </c>
      <c r="H41" s="221">
        <f t="shared" si="11"/>
        <v>7.993249249999999</v>
      </c>
      <c r="I41" s="221">
        <f t="shared" si="3"/>
        <v>42.904481639999993</v>
      </c>
      <c r="J41" s="39"/>
      <c r="K41" s="39"/>
      <c r="L41" s="39"/>
      <c r="M41" s="39"/>
      <c r="N41" s="39"/>
      <c r="O41" s="39"/>
    </row>
    <row r="42" spans="1:15" s="472" customFormat="1">
      <c r="A42" s="52"/>
      <c r="B42" s="216" t="s">
        <v>132</v>
      </c>
      <c r="C42" s="217">
        <v>0</v>
      </c>
      <c r="D42" s="217">
        <v>0</v>
      </c>
      <c r="E42" s="217">
        <v>0</v>
      </c>
      <c r="F42" s="217">
        <v>0</v>
      </c>
      <c r="G42" s="217">
        <v>0</v>
      </c>
      <c r="H42" s="217">
        <v>0</v>
      </c>
      <c r="I42" s="217">
        <f t="shared" si="3"/>
        <v>0</v>
      </c>
      <c r="J42" s="39"/>
      <c r="K42" s="39"/>
      <c r="L42" s="39"/>
      <c r="M42" s="39"/>
      <c r="N42" s="39"/>
      <c r="O42" s="39"/>
    </row>
    <row r="43" spans="1:15" s="39" customFormat="1">
      <c r="A43" s="52"/>
      <c r="B43" s="218" t="s">
        <v>130</v>
      </c>
      <c r="C43" s="219">
        <v>6.3082446299999999</v>
      </c>
      <c r="D43" s="219">
        <v>6.3082446299999999</v>
      </c>
      <c r="E43" s="219">
        <v>6.308244629999999</v>
      </c>
      <c r="F43" s="219">
        <v>7.9932492499999999</v>
      </c>
      <c r="G43" s="219">
        <v>7.9932492499999999</v>
      </c>
      <c r="H43" s="219">
        <v>7.993249249999999</v>
      </c>
      <c r="I43" s="219">
        <f t="shared" si="3"/>
        <v>42.904481639999993</v>
      </c>
    </row>
    <row r="44" spans="1:15" s="39" customFormat="1">
      <c r="A44" s="52"/>
      <c r="B44" s="220" t="s">
        <v>461</v>
      </c>
      <c r="C44" s="221">
        <v>1716.8326638419599</v>
      </c>
      <c r="D44" s="221">
        <v>1122.5444340505098</v>
      </c>
      <c r="E44" s="221">
        <v>1177.57112199417</v>
      </c>
      <c r="F44" s="221">
        <v>889.23127716942702</v>
      </c>
      <c r="G44" s="221">
        <v>3301.6012766191602</v>
      </c>
      <c r="H44" s="221">
        <v>9081.6045782204401</v>
      </c>
      <c r="I44" s="221">
        <f t="shared" si="3"/>
        <v>17289.385351895668</v>
      </c>
    </row>
    <row r="45" spans="1:15" s="471" customFormat="1" ht="13.5" thickBot="1">
      <c r="A45" s="52"/>
      <c r="B45" s="38"/>
      <c r="C45" s="956"/>
      <c r="D45" s="956"/>
      <c r="E45" s="956"/>
      <c r="F45" s="956"/>
      <c r="G45" s="956"/>
      <c r="H45" s="956"/>
      <c r="I45" s="956"/>
      <c r="J45" s="39"/>
      <c r="K45" s="39"/>
      <c r="L45" s="39"/>
      <c r="M45" s="39"/>
      <c r="N45" s="39"/>
      <c r="O45" s="39"/>
    </row>
    <row r="46" spans="1:15" s="39" customFormat="1" ht="13.5" thickBot="1">
      <c r="A46" s="52"/>
      <c r="B46" s="212" t="s">
        <v>573</v>
      </c>
      <c r="C46" s="213">
        <f t="shared" ref="C46:H46" si="12">+C47+C50+C67+C84+C86++C88+C89+C90+C91+C97+C106+C107+C110+C87+C85+C93+C94+C95+C96+C98+C104+C105+C99</f>
        <v>1060.2284992742316</v>
      </c>
      <c r="D46" s="213">
        <f t="shared" si="12"/>
        <v>835.20189811654325</v>
      </c>
      <c r="E46" s="213">
        <f t="shared" si="12"/>
        <v>681.1080026374259</v>
      </c>
      <c r="F46" s="213">
        <f t="shared" si="12"/>
        <v>6630.493859890792</v>
      </c>
      <c r="G46" s="213">
        <f t="shared" si="12"/>
        <v>1372.2232462959253</v>
      </c>
      <c r="H46" s="213">
        <f t="shared" si="12"/>
        <v>818.32550726010277</v>
      </c>
      <c r="I46" s="213">
        <f>+I47+I50+I67+I84+I86++I88+I89+I90+I91+I97+I106+I107+I110+I87+I85+I93+I94+I95+I96+I98+I99</f>
        <v>11397.581013475023</v>
      </c>
    </row>
    <row r="47" spans="1:15" s="39" customFormat="1">
      <c r="A47" s="52"/>
      <c r="B47" s="214" t="s">
        <v>562</v>
      </c>
      <c r="C47" s="215">
        <f t="shared" ref="C47:H48" si="13">+C48</f>
        <v>0</v>
      </c>
      <c r="D47" s="215">
        <f t="shared" si="13"/>
        <v>0</v>
      </c>
      <c r="E47" s="215">
        <f t="shared" si="13"/>
        <v>0</v>
      </c>
      <c r="F47" s="215">
        <f t="shared" si="13"/>
        <v>5699.8089929999996</v>
      </c>
      <c r="G47" s="215">
        <f t="shared" si="13"/>
        <v>0</v>
      </c>
      <c r="H47" s="215">
        <f t="shared" si="13"/>
        <v>0</v>
      </c>
      <c r="I47" s="215">
        <f t="shared" ref="I47:I78" si="14">+SUM(C47:H47)</f>
        <v>5699.8089929999996</v>
      </c>
    </row>
    <row r="48" spans="1:15" s="39" customFormat="1">
      <c r="A48" s="52"/>
      <c r="B48" s="218" t="s">
        <v>141</v>
      </c>
      <c r="C48" s="219">
        <f t="shared" si="13"/>
        <v>0</v>
      </c>
      <c r="D48" s="219">
        <f t="shared" si="13"/>
        <v>0</v>
      </c>
      <c r="E48" s="219">
        <f t="shared" si="13"/>
        <v>0</v>
      </c>
      <c r="F48" s="219">
        <f t="shared" si="13"/>
        <v>5699.8089929999996</v>
      </c>
      <c r="G48" s="219">
        <f t="shared" si="13"/>
        <v>0</v>
      </c>
      <c r="H48" s="219">
        <f t="shared" si="13"/>
        <v>0</v>
      </c>
      <c r="I48" s="219">
        <f t="shared" si="14"/>
        <v>5699.8089929999996</v>
      </c>
    </row>
    <row r="49" spans="1:9" s="39" customFormat="1">
      <c r="A49" s="52"/>
      <c r="B49" s="43" t="s">
        <v>42</v>
      </c>
      <c r="C49" s="224">
        <v>0</v>
      </c>
      <c r="D49" s="224">
        <v>0</v>
      </c>
      <c r="E49" s="224">
        <v>0</v>
      </c>
      <c r="F49" s="224">
        <v>5699.8089929999996</v>
      </c>
      <c r="G49" s="224">
        <v>0</v>
      </c>
      <c r="H49" s="224">
        <v>0</v>
      </c>
      <c r="I49" s="224">
        <f t="shared" si="14"/>
        <v>5699.8089929999996</v>
      </c>
    </row>
    <row r="50" spans="1:9" s="39" customFormat="1">
      <c r="A50" s="52"/>
      <c r="B50" s="220" t="s">
        <v>142</v>
      </c>
      <c r="C50" s="221">
        <f t="shared" ref="C50:H50" si="15">+C51+C54+C61+C64</f>
        <v>0</v>
      </c>
      <c r="D50" s="221">
        <f t="shared" si="15"/>
        <v>0</v>
      </c>
      <c r="E50" s="221">
        <f t="shared" si="15"/>
        <v>0</v>
      </c>
      <c r="F50" s="221">
        <f t="shared" si="15"/>
        <v>0</v>
      </c>
      <c r="G50" s="221">
        <f t="shared" si="15"/>
        <v>0</v>
      </c>
      <c r="H50" s="221">
        <f t="shared" si="15"/>
        <v>0</v>
      </c>
      <c r="I50" s="221">
        <f t="shared" si="14"/>
        <v>0</v>
      </c>
    </row>
    <row r="51" spans="1:9" s="39" customFormat="1">
      <c r="A51" s="52"/>
      <c r="B51" s="6" t="s">
        <v>43</v>
      </c>
      <c r="C51" s="224">
        <f t="shared" ref="C51:H51" si="16">+C52+C53</f>
        <v>0</v>
      </c>
      <c r="D51" s="224">
        <f t="shared" si="16"/>
        <v>0</v>
      </c>
      <c r="E51" s="224">
        <f t="shared" si="16"/>
        <v>0</v>
      </c>
      <c r="F51" s="224">
        <f t="shared" si="16"/>
        <v>0</v>
      </c>
      <c r="G51" s="224">
        <f t="shared" si="16"/>
        <v>0</v>
      </c>
      <c r="H51" s="224">
        <f t="shared" si="16"/>
        <v>0</v>
      </c>
      <c r="I51" s="224">
        <f t="shared" si="14"/>
        <v>0</v>
      </c>
    </row>
    <row r="52" spans="1:9" s="39" customFormat="1">
      <c r="A52" s="52"/>
      <c r="B52" s="225" t="s">
        <v>462</v>
      </c>
      <c r="C52" s="224">
        <v>0</v>
      </c>
      <c r="D52" s="224">
        <v>0</v>
      </c>
      <c r="E52" s="224">
        <v>0</v>
      </c>
      <c r="F52" s="224">
        <v>0</v>
      </c>
      <c r="G52" s="224">
        <v>0</v>
      </c>
      <c r="H52" s="224">
        <v>0</v>
      </c>
      <c r="I52" s="224">
        <f t="shared" si="14"/>
        <v>0</v>
      </c>
    </row>
    <row r="53" spans="1:9" s="39" customFormat="1">
      <c r="A53" s="52"/>
      <c r="B53" s="225" t="s">
        <v>463</v>
      </c>
      <c r="C53" s="224">
        <v>0</v>
      </c>
      <c r="D53" s="224">
        <v>0</v>
      </c>
      <c r="E53" s="224">
        <v>0</v>
      </c>
      <c r="F53" s="224">
        <v>0</v>
      </c>
      <c r="G53" s="224">
        <v>0</v>
      </c>
      <c r="H53" s="224">
        <v>0</v>
      </c>
      <c r="I53" s="224">
        <f t="shared" si="14"/>
        <v>0</v>
      </c>
    </row>
    <row r="54" spans="1:9" s="39" customFormat="1">
      <c r="A54" s="52"/>
      <c r="B54" s="38" t="s">
        <v>44</v>
      </c>
      <c r="C54" s="224">
        <f t="shared" ref="C54:H54" si="17">+C55+C58</f>
        <v>0</v>
      </c>
      <c r="D54" s="224">
        <f t="shared" si="17"/>
        <v>0</v>
      </c>
      <c r="E54" s="224">
        <f t="shared" si="17"/>
        <v>0</v>
      </c>
      <c r="F54" s="224">
        <f t="shared" si="17"/>
        <v>0</v>
      </c>
      <c r="G54" s="224">
        <f t="shared" si="17"/>
        <v>0</v>
      </c>
      <c r="H54" s="224">
        <f t="shared" si="17"/>
        <v>0</v>
      </c>
      <c r="I54" s="224">
        <f t="shared" si="14"/>
        <v>0</v>
      </c>
    </row>
    <row r="55" spans="1:9" s="39" customFormat="1">
      <c r="A55" s="52"/>
      <c r="B55" s="225" t="s">
        <v>462</v>
      </c>
      <c r="C55" s="224">
        <f t="shared" ref="C55:H55" si="18">+C56+C57</f>
        <v>0</v>
      </c>
      <c r="D55" s="224">
        <f t="shared" si="18"/>
        <v>0</v>
      </c>
      <c r="E55" s="224">
        <f t="shared" si="18"/>
        <v>0</v>
      </c>
      <c r="F55" s="224">
        <f t="shared" si="18"/>
        <v>0</v>
      </c>
      <c r="G55" s="224">
        <f t="shared" si="18"/>
        <v>0</v>
      </c>
      <c r="H55" s="224">
        <f t="shared" si="18"/>
        <v>0</v>
      </c>
      <c r="I55" s="224">
        <f t="shared" si="14"/>
        <v>0</v>
      </c>
    </row>
    <row r="56" spans="1:9" s="39" customFormat="1">
      <c r="A56" s="52"/>
      <c r="B56" s="226" t="s">
        <v>464</v>
      </c>
      <c r="C56" s="224">
        <v>0</v>
      </c>
      <c r="D56" s="224">
        <v>0</v>
      </c>
      <c r="E56" s="224">
        <v>0</v>
      </c>
      <c r="F56" s="224">
        <v>0</v>
      </c>
      <c r="G56" s="224">
        <v>0</v>
      </c>
      <c r="H56" s="224">
        <v>0</v>
      </c>
      <c r="I56" s="224">
        <f t="shared" si="14"/>
        <v>0</v>
      </c>
    </row>
    <row r="57" spans="1:9" s="39" customFormat="1">
      <c r="A57" s="52"/>
      <c r="B57" s="227" t="s">
        <v>465</v>
      </c>
      <c r="C57" s="224">
        <v>0</v>
      </c>
      <c r="D57" s="224">
        <v>0</v>
      </c>
      <c r="E57" s="224">
        <v>0</v>
      </c>
      <c r="F57" s="224">
        <v>0</v>
      </c>
      <c r="G57" s="224">
        <v>0</v>
      </c>
      <c r="H57" s="224">
        <v>0</v>
      </c>
      <c r="I57" s="224">
        <f t="shared" si="14"/>
        <v>0</v>
      </c>
    </row>
    <row r="58" spans="1:9" s="39" customFormat="1">
      <c r="A58" s="52"/>
      <c r="B58" s="225" t="s">
        <v>463</v>
      </c>
      <c r="C58" s="224">
        <f t="shared" ref="C58:H58" si="19">+C59+C60</f>
        <v>0</v>
      </c>
      <c r="D58" s="224">
        <f t="shared" si="19"/>
        <v>0</v>
      </c>
      <c r="E58" s="224">
        <f t="shared" si="19"/>
        <v>0</v>
      </c>
      <c r="F58" s="224">
        <f t="shared" si="19"/>
        <v>0</v>
      </c>
      <c r="G58" s="224">
        <f t="shared" si="19"/>
        <v>0</v>
      </c>
      <c r="H58" s="224">
        <f t="shared" si="19"/>
        <v>0</v>
      </c>
      <c r="I58" s="224">
        <f t="shared" si="14"/>
        <v>0</v>
      </c>
    </row>
    <row r="59" spans="1:9" s="39" customFormat="1">
      <c r="A59" s="52"/>
      <c r="B59" s="226" t="s">
        <v>464</v>
      </c>
      <c r="C59" s="224">
        <v>0</v>
      </c>
      <c r="D59" s="224">
        <v>0</v>
      </c>
      <c r="E59" s="224">
        <v>0</v>
      </c>
      <c r="F59" s="224">
        <v>0</v>
      </c>
      <c r="G59" s="224">
        <v>0</v>
      </c>
      <c r="H59" s="224">
        <v>0</v>
      </c>
      <c r="I59" s="224">
        <f t="shared" si="14"/>
        <v>0</v>
      </c>
    </row>
    <row r="60" spans="1:9" s="39" customFormat="1">
      <c r="A60" s="52"/>
      <c r="B60" s="227" t="s">
        <v>465</v>
      </c>
      <c r="C60" s="224">
        <v>0</v>
      </c>
      <c r="D60" s="224">
        <v>0</v>
      </c>
      <c r="E60" s="224">
        <v>0</v>
      </c>
      <c r="F60" s="224">
        <v>0</v>
      </c>
      <c r="G60" s="224">
        <v>0</v>
      </c>
      <c r="H60" s="224">
        <v>0</v>
      </c>
      <c r="I60" s="224">
        <f t="shared" si="14"/>
        <v>0</v>
      </c>
    </row>
    <row r="61" spans="1:9" s="39" customFormat="1">
      <c r="A61" s="52"/>
      <c r="B61" s="38" t="s">
        <v>45</v>
      </c>
      <c r="C61" s="224">
        <f t="shared" ref="C61:H61" si="20">+C62+C63</f>
        <v>0</v>
      </c>
      <c r="D61" s="224">
        <f t="shared" si="20"/>
        <v>0</v>
      </c>
      <c r="E61" s="224">
        <f t="shared" si="20"/>
        <v>0</v>
      </c>
      <c r="F61" s="224">
        <f t="shared" si="20"/>
        <v>0</v>
      </c>
      <c r="G61" s="224">
        <f t="shared" si="20"/>
        <v>0</v>
      </c>
      <c r="H61" s="224">
        <f t="shared" si="20"/>
        <v>0</v>
      </c>
      <c r="I61" s="224">
        <f t="shared" si="14"/>
        <v>0</v>
      </c>
    </row>
    <row r="62" spans="1:9" s="39" customFormat="1">
      <c r="A62" s="52"/>
      <c r="B62" s="225" t="s">
        <v>462</v>
      </c>
      <c r="C62" s="224">
        <v>0</v>
      </c>
      <c r="D62" s="224">
        <v>0</v>
      </c>
      <c r="E62" s="224">
        <v>0</v>
      </c>
      <c r="F62" s="224">
        <v>0</v>
      </c>
      <c r="G62" s="224">
        <v>0</v>
      </c>
      <c r="H62" s="224">
        <v>0</v>
      </c>
      <c r="I62" s="224">
        <f t="shared" si="14"/>
        <v>0</v>
      </c>
    </row>
    <row r="63" spans="1:9" s="39" customFormat="1">
      <c r="A63" s="52"/>
      <c r="B63" s="225" t="s">
        <v>463</v>
      </c>
      <c r="C63" s="224">
        <v>0</v>
      </c>
      <c r="D63" s="224">
        <v>0</v>
      </c>
      <c r="E63" s="224">
        <v>0</v>
      </c>
      <c r="F63" s="224">
        <v>0</v>
      </c>
      <c r="G63" s="224">
        <v>0</v>
      </c>
      <c r="H63" s="224">
        <v>0</v>
      </c>
      <c r="I63" s="224">
        <f t="shared" si="14"/>
        <v>0</v>
      </c>
    </row>
    <row r="64" spans="1:9" s="39" customFormat="1">
      <c r="A64" s="52"/>
      <c r="B64" s="38" t="s">
        <v>46</v>
      </c>
      <c r="C64" s="224">
        <f t="shared" ref="C64:H64" si="21">+C65+C66</f>
        <v>0</v>
      </c>
      <c r="D64" s="224">
        <f t="shared" si="21"/>
        <v>0</v>
      </c>
      <c r="E64" s="224">
        <f t="shared" si="21"/>
        <v>0</v>
      </c>
      <c r="F64" s="224">
        <f t="shared" si="21"/>
        <v>0</v>
      </c>
      <c r="G64" s="224">
        <f t="shared" si="21"/>
        <v>0</v>
      </c>
      <c r="H64" s="224">
        <f t="shared" si="21"/>
        <v>0</v>
      </c>
      <c r="I64" s="224">
        <f t="shared" si="14"/>
        <v>0</v>
      </c>
    </row>
    <row r="65" spans="1:9" s="39" customFormat="1">
      <c r="A65" s="52"/>
      <c r="B65" s="225" t="s">
        <v>462</v>
      </c>
      <c r="C65" s="224">
        <v>0</v>
      </c>
      <c r="D65" s="224">
        <v>0</v>
      </c>
      <c r="E65" s="224">
        <v>0</v>
      </c>
      <c r="F65" s="224">
        <v>0</v>
      </c>
      <c r="G65" s="224">
        <v>0</v>
      </c>
      <c r="H65" s="224">
        <v>0</v>
      </c>
      <c r="I65" s="224">
        <f t="shared" si="14"/>
        <v>0</v>
      </c>
    </row>
    <row r="66" spans="1:9" s="39" customFormat="1">
      <c r="A66" s="52"/>
      <c r="B66" s="225" t="s">
        <v>463</v>
      </c>
      <c r="C66" s="224">
        <v>0</v>
      </c>
      <c r="D66" s="224">
        <v>0</v>
      </c>
      <c r="E66" s="224">
        <v>0</v>
      </c>
      <c r="F66" s="224">
        <v>0</v>
      </c>
      <c r="G66" s="224">
        <v>0</v>
      </c>
      <c r="H66" s="224">
        <v>0</v>
      </c>
      <c r="I66" s="224">
        <f t="shared" si="14"/>
        <v>0</v>
      </c>
    </row>
    <row r="67" spans="1:9" s="39" customFormat="1">
      <c r="A67" s="52"/>
      <c r="B67" s="220" t="s">
        <v>143</v>
      </c>
      <c r="C67" s="221">
        <f t="shared" ref="C67:H67" si="22">+C68+C71+C78+C81</f>
        <v>0</v>
      </c>
      <c r="D67" s="221">
        <f t="shared" si="22"/>
        <v>0</v>
      </c>
      <c r="E67" s="221">
        <f t="shared" si="22"/>
        <v>0</v>
      </c>
      <c r="F67" s="221">
        <f t="shared" si="22"/>
        <v>0</v>
      </c>
      <c r="G67" s="221">
        <f t="shared" si="22"/>
        <v>0</v>
      </c>
      <c r="H67" s="221">
        <f t="shared" si="22"/>
        <v>0</v>
      </c>
      <c r="I67" s="221">
        <f t="shared" si="14"/>
        <v>0</v>
      </c>
    </row>
    <row r="68" spans="1:9" s="39" customFormat="1">
      <c r="A68" s="52"/>
      <c r="B68" s="38" t="s">
        <v>47</v>
      </c>
      <c r="C68" s="224">
        <f t="shared" ref="C68:H68" si="23">+C69+C70</f>
        <v>0</v>
      </c>
      <c r="D68" s="224">
        <f t="shared" si="23"/>
        <v>0</v>
      </c>
      <c r="E68" s="224">
        <f t="shared" si="23"/>
        <v>0</v>
      </c>
      <c r="F68" s="224">
        <f t="shared" si="23"/>
        <v>0</v>
      </c>
      <c r="G68" s="224">
        <f t="shared" si="23"/>
        <v>0</v>
      </c>
      <c r="H68" s="224">
        <f t="shared" si="23"/>
        <v>0</v>
      </c>
      <c r="I68" s="224">
        <f t="shared" si="14"/>
        <v>0</v>
      </c>
    </row>
    <row r="69" spans="1:9" s="39" customFormat="1">
      <c r="A69" s="52"/>
      <c r="B69" s="225" t="s">
        <v>462</v>
      </c>
      <c r="C69" s="224">
        <v>0</v>
      </c>
      <c r="D69" s="224">
        <v>0</v>
      </c>
      <c r="E69" s="224">
        <v>0</v>
      </c>
      <c r="F69" s="224">
        <v>0</v>
      </c>
      <c r="G69" s="224">
        <v>0</v>
      </c>
      <c r="H69" s="224">
        <v>0</v>
      </c>
      <c r="I69" s="224">
        <f t="shared" si="14"/>
        <v>0</v>
      </c>
    </row>
    <row r="70" spans="1:9" s="39" customFormat="1">
      <c r="A70" s="52"/>
      <c r="B70" s="225" t="s">
        <v>463</v>
      </c>
      <c r="C70" s="224">
        <v>0</v>
      </c>
      <c r="D70" s="224">
        <v>0</v>
      </c>
      <c r="E70" s="224">
        <v>0</v>
      </c>
      <c r="F70" s="224">
        <v>0</v>
      </c>
      <c r="G70" s="224">
        <v>0</v>
      </c>
      <c r="H70" s="224">
        <v>0</v>
      </c>
      <c r="I70" s="224">
        <f t="shared" si="14"/>
        <v>0</v>
      </c>
    </row>
    <row r="71" spans="1:9" s="39" customFormat="1">
      <c r="A71" s="52"/>
      <c r="B71" s="38" t="s">
        <v>48</v>
      </c>
      <c r="C71" s="224">
        <f t="shared" ref="C71:H71" si="24">+C72+C75</f>
        <v>0</v>
      </c>
      <c r="D71" s="224">
        <f t="shared" si="24"/>
        <v>0</v>
      </c>
      <c r="E71" s="224">
        <f t="shared" si="24"/>
        <v>0</v>
      </c>
      <c r="F71" s="224">
        <f t="shared" si="24"/>
        <v>0</v>
      </c>
      <c r="G71" s="224">
        <f t="shared" si="24"/>
        <v>0</v>
      </c>
      <c r="H71" s="224">
        <f t="shared" si="24"/>
        <v>0</v>
      </c>
      <c r="I71" s="224">
        <f t="shared" si="14"/>
        <v>0</v>
      </c>
    </row>
    <row r="72" spans="1:9" s="39" customFormat="1">
      <c r="A72" s="52"/>
      <c r="B72" s="225" t="s">
        <v>462</v>
      </c>
      <c r="C72" s="224">
        <f t="shared" ref="C72:H72" si="25">+C73+C74</f>
        <v>0</v>
      </c>
      <c r="D72" s="224">
        <f t="shared" si="25"/>
        <v>0</v>
      </c>
      <c r="E72" s="224">
        <f t="shared" si="25"/>
        <v>0</v>
      </c>
      <c r="F72" s="224">
        <f t="shared" si="25"/>
        <v>0</v>
      </c>
      <c r="G72" s="224">
        <f t="shared" si="25"/>
        <v>0</v>
      </c>
      <c r="H72" s="224">
        <f t="shared" si="25"/>
        <v>0</v>
      </c>
      <c r="I72" s="224">
        <f t="shared" si="14"/>
        <v>0</v>
      </c>
    </row>
    <row r="73" spans="1:9" s="39" customFormat="1">
      <c r="A73" s="52"/>
      <c r="B73" s="226" t="s">
        <v>464</v>
      </c>
      <c r="C73" s="224">
        <v>0</v>
      </c>
      <c r="D73" s="224">
        <v>0</v>
      </c>
      <c r="E73" s="224">
        <v>0</v>
      </c>
      <c r="F73" s="224">
        <v>0</v>
      </c>
      <c r="G73" s="224">
        <v>0</v>
      </c>
      <c r="H73" s="224">
        <v>0</v>
      </c>
      <c r="I73" s="224">
        <f t="shared" si="14"/>
        <v>0</v>
      </c>
    </row>
    <row r="74" spans="1:9" s="39" customFormat="1">
      <c r="A74" s="52"/>
      <c r="B74" s="227" t="s">
        <v>465</v>
      </c>
      <c r="C74" s="224">
        <v>0</v>
      </c>
      <c r="D74" s="224">
        <v>0</v>
      </c>
      <c r="E74" s="224">
        <v>0</v>
      </c>
      <c r="F74" s="224">
        <v>0</v>
      </c>
      <c r="G74" s="224">
        <v>0</v>
      </c>
      <c r="H74" s="224">
        <v>0</v>
      </c>
      <c r="I74" s="224">
        <f t="shared" si="14"/>
        <v>0</v>
      </c>
    </row>
    <row r="75" spans="1:9" s="39" customFormat="1">
      <c r="A75" s="52"/>
      <c r="B75" s="225" t="s">
        <v>463</v>
      </c>
      <c r="C75" s="224">
        <f t="shared" ref="C75:H75" si="26">+C76+C77</f>
        <v>0</v>
      </c>
      <c r="D75" s="224">
        <f t="shared" si="26"/>
        <v>0</v>
      </c>
      <c r="E75" s="224">
        <f t="shared" si="26"/>
        <v>0</v>
      </c>
      <c r="F75" s="224">
        <f t="shared" si="26"/>
        <v>0</v>
      </c>
      <c r="G75" s="224">
        <f t="shared" si="26"/>
        <v>0</v>
      </c>
      <c r="H75" s="224">
        <f t="shared" si="26"/>
        <v>0</v>
      </c>
      <c r="I75" s="224">
        <f t="shared" si="14"/>
        <v>0</v>
      </c>
    </row>
    <row r="76" spans="1:9" s="39" customFormat="1">
      <c r="A76" s="52"/>
      <c r="B76" s="226" t="s">
        <v>464</v>
      </c>
      <c r="C76" s="224">
        <v>0</v>
      </c>
      <c r="D76" s="224">
        <v>0</v>
      </c>
      <c r="E76" s="224">
        <v>0</v>
      </c>
      <c r="F76" s="224">
        <v>0</v>
      </c>
      <c r="G76" s="224">
        <v>0</v>
      </c>
      <c r="H76" s="224">
        <v>0</v>
      </c>
      <c r="I76" s="224">
        <f t="shared" si="14"/>
        <v>0</v>
      </c>
    </row>
    <row r="77" spans="1:9" s="39" customFormat="1">
      <c r="A77" s="52"/>
      <c r="B77" s="227" t="s">
        <v>465</v>
      </c>
      <c r="C77" s="224">
        <v>0</v>
      </c>
      <c r="D77" s="224">
        <v>0</v>
      </c>
      <c r="E77" s="224">
        <v>0</v>
      </c>
      <c r="F77" s="224">
        <v>0</v>
      </c>
      <c r="G77" s="224">
        <v>0</v>
      </c>
      <c r="H77" s="224">
        <v>0</v>
      </c>
      <c r="I77" s="224">
        <f t="shared" si="14"/>
        <v>0</v>
      </c>
    </row>
    <row r="78" spans="1:9" s="39" customFormat="1">
      <c r="A78" s="52"/>
      <c r="B78" s="38" t="s">
        <v>49</v>
      </c>
      <c r="C78" s="224">
        <f t="shared" ref="C78:H78" si="27">+C79+C80</f>
        <v>0</v>
      </c>
      <c r="D78" s="224">
        <f t="shared" si="27"/>
        <v>0</v>
      </c>
      <c r="E78" s="224">
        <f t="shared" si="27"/>
        <v>0</v>
      </c>
      <c r="F78" s="224">
        <f t="shared" si="27"/>
        <v>0</v>
      </c>
      <c r="G78" s="224">
        <f t="shared" si="27"/>
        <v>0</v>
      </c>
      <c r="H78" s="224">
        <f t="shared" si="27"/>
        <v>0</v>
      </c>
      <c r="I78" s="224">
        <f t="shared" si="14"/>
        <v>0</v>
      </c>
    </row>
    <row r="79" spans="1:9" s="39" customFormat="1">
      <c r="A79" s="52"/>
      <c r="B79" s="225" t="s">
        <v>462</v>
      </c>
      <c r="C79" s="224">
        <v>0</v>
      </c>
      <c r="D79" s="224">
        <v>0</v>
      </c>
      <c r="E79" s="224">
        <v>0</v>
      </c>
      <c r="F79" s="224">
        <v>0</v>
      </c>
      <c r="G79" s="224">
        <v>0</v>
      </c>
      <c r="H79" s="224">
        <v>0</v>
      </c>
      <c r="I79" s="224">
        <f t="shared" ref="I79:I101" si="28">+SUM(C79:H79)</f>
        <v>0</v>
      </c>
    </row>
    <row r="80" spans="1:9" s="39" customFormat="1">
      <c r="A80" s="52"/>
      <c r="B80" s="225" t="s">
        <v>463</v>
      </c>
      <c r="C80" s="224">
        <v>0</v>
      </c>
      <c r="D80" s="224">
        <v>0</v>
      </c>
      <c r="E80" s="224">
        <v>0</v>
      </c>
      <c r="F80" s="224">
        <v>0</v>
      </c>
      <c r="G80" s="224">
        <v>0</v>
      </c>
      <c r="H80" s="224">
        <v>0</v>
      </c>
      <c r="I80" s="224">
        <f t="shared" si="28"/>
        <v>0</v>
      </c>
    </row>
    <row r="81" spans="1:15" s="39" customFormat="1">
      <c r="A81" s="52"/>
      <c r="B81" s="38" t="s">
        <v>50</v>
      </c>
      <c r="C81" s="224">
        <f t="shared" ref="C81:H81" si="29">+C82+C83</f>
        <v>0</v>
      </c>
      <c r="D81" s="224">
        <f t="shared" si="29"/>
        <v>0</v>
      </c>
      <c r="E81" s="224">
        <f t="shared" si="29"/>
        <v>0</v>
      </c>
      <c r="F81" s="224">
        <f t="shared" si="29"/>
        <v>0</v>
      </c>
      <c r="G81" s="224">
        <f t="shared" si="29"/>
        <v>0</v>
      </c>
      <c r="H81" s="224">
        <f t="shared" si="29"/>
        <v>0</v>
      </c>
      <c r="I81" s="224">
        <f t="shared" si="28"/>
        <v>0</v>
      </c>
    </row>
    <row r="82" spans="1:15" s="39" customFormat="1">
      <c r="A82" s="52"/>
      <c r="B82" s="225" t="s">
        <v>462</v>
      </c>
      <c r="C82" s="224">
        <v>0</v>
      </c>
      <c r="D82" s="224">
        <v>0</v>
      </c>
      <c r="E82" s="224">
        <v>0</v>
      </c>
      <c r="F82" s="224">
        <v>0</v>
      </c>
      <c r="G82" s="224">
        <v>0</v>
      </c>
      <c r="H82" s="224">
        <v>0</v>
      </c>
      <c r="I82" s="224">
        <f t="shared" si="28"/>
        <v>0</v>
      </c>
    </row>
    <row r="83" spans="1:15" s="39" customFormat="1">
      <c r="A83" s="52"/>
      <c r="B83" s="225" t="s">
        <v>463</v>
      </c>
      <c r="C83" s="224">
        <v>0</v>
      </c>
      <c r="D83" s="224">
        <v>0</v>
      </c>
      <c r="E83" s="224">
        <v>0</v>
      </c>
      <c r="F83" s="224">
        <v>0</v>
      </c>
      <c r="G83" s="224">
        <v>0</v>
      </c>
      <c r="H83" s="224">
        <v>0</v>
      </c>
      <c r="I83" s="224">
        <f t="shared" si="28"/>
        <v>0</v>
      </c>
    </row>
    <row r="84" spans="1:15" s="39" customFormat="1">
      <c r="A84" s="52"/>
      <c r="B84" s="44" t="s">
        <v>51</v>
      </c>
      <c r="C84" s="232">
        <v>0</v>
      </c>
      <c r="D84" s="232">
        <v>0</v>
      </c>
      <c r="E84" s="232">
        <v>0</v>
      </c>
      <c r="F84" s="232">
        <v>0</v>
      </c>
      <c r="G84" s="232">
        <v>0</v>
      </c>
      <c r="H84" s="232">
        <v>0</v>
      </c>
      <c r="I84" s="232">
        <f t="shared" si="28"/>
        <v>0</v>
      </c>
    </row>
    <row r="85" spans="1:15" s="39" customFormat="1">
      <c r="A85" s="52"/>
      <c r="B85" s="44" t="s">
        <v>83</v>
      </c>
      <c r="C85" s="552">
        <v>0</v>
      </c>
      <c r="D85" s="552">
        <v>0</v>
      </c>
      <c r="E85" s="552">
        <v>0</v>
      </c>
      <c r="F85" s="552">
        <v>0</v>
      </c>
      <c r="G85" s="552">
        <v>0</v>
      </c>
      <c r="H85" s="552">
        <v>0</v>
      </c>
      <c r="I85" s="552">
        <f t="shared" si="28"/>
        <v>0</v>
      </c>
    </row>
    <row r="86" spans="1:15" s="39" customFormat="1">
      <c r="A86" s="52"/>
      <c r="B86" s="220" t="s">
        <v>52</v>
      </c>
      <c r="C86" s="228">
        <v>0</v>
      </c>
      <c r="D86" s="228">
        <v>0</v>
      </c>
      <c r="E86" s="228">
        <v>0</v>
      </c>
      <c r="F86" s="228">
        <v>0</v>
      </c>
      <c r="G86" s="228">
        <v>0</v>
      </c>
      <c r="H86" s="228">
        <v>0</v>
      </c>
      <c r="I86" s="228">
        <f t="shared" si="28"/>
        <v>0</v>
      </c>
    </row>
    <row r="87" spans="1:15" s="39" customFormat="1">
      <c r="A87" s="52"/>
      <c r="B87" s="220" t="s">
        <v>466</v>
      </c>
      <c r="C87" s="228">
        <v>0</v>
      </c>
      <c r="D87" s="228">
        <v>0</v>
      </c>
      <c r="E87" s="228">
        <v>10.882572119077754</v>
      </c>
      <c r="F87" s="228">
        <v>0</v>
      </c>
      <c r="G87" s="228">
        <v>0</v>
      </c>
      <c r="H87" s="228">
        <v>10.882572119077754</v>
      </c>
      <c r="I87" s="228">
        <f t="shared" si="28"/>
        <v>21.765144238155507</v>
      </c>
    </row>
    <row r="88" spans="1:15" s="39" customFormat="1">
      <c r="A88" s="52"/>
      <c r="B88" s="44" t="s">
        <v>53</v>
      </c>
      <c r="C88" s="232">
        <v>0</v>
      </c>
      <c r="D88" s="232">
        <v>0</v>
      </c>
      <c r="E88" s="232">
        <v>0</v>
      </c>
      <c r="F88" s="232">
        <v>0</v>
      </c>
      <c r="G88" s="232">
        <v>0</v>
      </c>
      <c r="H88" s="232">
        <v>0</v>
      </c>
      <c r="I88" s="232">
        <f t="shared" si="28"/>
        <v>0</v>
      </c>
    </row>
    <row r="89" spans="1:15" s="39" customFormat="1">
      <c r="A89" s="52"/>
      <c r="B89" s="590" t="s">
        <v>684</v>
      </c>
      <c r="C89" s="793">
        <v>0</v>
      </c>
      <c r="D89" s="793">
        <v>0</v>
      </c>
      <c r="E89" s="793">
        <v>0</v>
      </c>
      <c r="F89" s="793">
        <v>0</v>
      </c>
      <c r="G89" s="793">
        <v>0</v>
      </c>
      <c r="H89" s="793">
        <v>0</v>
      </c>
      <c r="I89" s="793">
        <f t="shared" si="28"/>
        <v>0</v>
      </c>
    </row>
    <row r="90" spans="1:15" s="39" customFormat="1">
      <c r="A90" s="52"/>
      <c r="B90" s="44" t="s">
        <v>54</v>
      </c>
      <c r="C90" s="232">
        <v>0</v>
      </c>
      <c r="D90" s="232">
        <v>0</v>
      </c>
      <c r="E90" s="232">
        <v>208.50399394816489</v>
      </c>
      <c r="F90" s="232">
        <v>0</v>
      </c>
      <c r="G90" s="232">
        <v>0</v>
      </c>
      <c r="H90" s="232">
        <v>0</v>
      </c>
      <c r="I90" s="232">
        <f t="shared" si="28"/>
        <v>208.50399394816489</v>
      </c>
    </row>
    <row r="91" spans="1:15" s="39" customFormat="1">
      <c r="A91" s="52"/>
      <c r="B91" s="44" t="s">
        <v>55</v>
      </c>
      <c r="C91" s="232">
        <v>0</v>
      </c>
      <c r="D91" s="232">
        <v>0</v>
      </c>
      <c r="E91" s="232">
        <v>0</v>
      </c>
      <c r="F91" s="232">
        <v>0</v>
      </c>
      <c r="G91" s="232">
        <v>0</v>
      </c>
      <c r="H91" s="232">
        <v>0</v>
      </c>
      <c r="I91" s="232">
        <f t="shared" si="28"/>
        <v>0</v>
      </c>
    </row>
    <row r="92" spans="1:15" s="39" customFormat="1">
      <c r="A92" s="52"/>
      <c r="B92" s="44" t="s">
        <v>754</v>
      </c>
      <c r="C92" s="232">
        <v>0</v>
      </c>
      <c r="D92" s="232">
        <v>0</v>
      </c>
      <c r="E92" s="232">
        <v>0</v>
      </c>
      <c r="F92" s="232">
        <v>0</v>
      </c>
      <c r="G92" s="232">
        <v>0</v>
      </c>
      <c r="H92" s="232">
        <v>0</v>
      </c>
      <c r="I92" s="232">
        <f t="shared" si="28"/>
        <v>0</v>
      </c>
    </row>
    <row r="93" spans="1:15" s="39" customFormat="1">
      <c r="A93" s="52"/>
      <c r="B93" s="44" t="s">
        <v>139</v>
      </c>
      <c r="C93" s="232">
        <v>0</v>
      </c>
      <c r="D93" s="232">
        <v>0</v>
      </c>
      <c r="E93" s="232">
        <v>0</v>
      </c>
      <c r="F93" s="232">
        <v>0</v>
      </c>
      <c r="G93" s="232">
        <v>0</v>
      </c>
      <c r="H93" s="232">
        <v>0</v>
      </c>
      <c r="I93" s="232">
        <f t="shared" si="28"/>
        <v>0</v>
      </c>
    </row>
    <row r="94" spans="1:15" s="471" customFormat="1">
      <c r="A94" s="52"/>
      <c r="B94" s="280" t="s">
        <v>40</v>
      </c>
      <c r="C94" s="232">
        <v>0</v>
      </c>
      <c r="D94" s="232">
        <v>0</v>
      </c>
      <c r="E94" s="232">
        <v>0</v>
      </c>
      <c r="F94" s="232">
        <v>0</v>
      </c>
      <c r="G94" s="232">
        <v>0</v>
      </c>
      <c r="H94" s="232">
        <v>0</v>
      </c>
      <c r="I94" s="232">
        <f t="shared" si="28"/>
        <v>0</v>
      </c>
      <c r="J94" s="39"/>
      <c r="K94" s="39"/>
      <c r="L94" s="39"/>
      <c r="M94" s="39"/>
      <c r="N94" s="39"/>
      <c r="O94" s="39"/>
    </row>
    <row r="95" spans="1:15" s="471" customFormat="1">
      <c r="A95" s="52"/>
      <c r="B95" s="280" t="s">
        <v>41</v>
      </c>
      <c r="C95" s="232">
        <v>0</v>
      </c>
      <c r="D95" s="232">
        <v>0</v>
      </c>
      <c r="E95" s="232">
        <v>0</v>
      </c>
      <c r="F95" s="232">
        <v>0</v>
      </c>
      <c r="G95" s="232">
        <v>0</v>
      </c>
      <c r="H95" s="232">
        <v>0</v>
      </c>
      <c r="I95" s="232">
        <f t="shared" si="28"/>
        <v>0</v>
      </c>
      <c r="J95" s="39"/>
      <c r="K95" s="39"/>
      <c r="L95" s="39"/>
      <c r="M95" s="39"/>
      <c r="N95" s="39"/>
      <c r="O95" s="39"/>
    </row>
    <row r="96" spans="1:15" s="39" customFormat="1">
      <c r="A96" s="52"/>
      <c r="B96" s="590" t="s">
        <v>667</v>
      </c>
      <c r="C96" s="232">
        <v>0</v>
      </c>
      <c r="D96" s="232">
        <v>0</v>
      </c>
      <c r="E96" s="232">
        <v>0</v>
      </c>
      <c r="F96" s="232">
        <v>0</v>
      </c>
      <c r="G96" s="232">
        <v>0</v>
      </c>
      <c r="H96" s="232">
        <v>0</v>
      </c>
      <c r="I96" s="232">
        <f t="shared" si="28"/>
        <v>0</v>
      </c>
    </row>
    <row r="97" spans="1:9" s="39" customFormat="1">
      <c r="A97" s="52"/>
      <c r="B97" s="280" t="s">
        <v>56</v>
      </c>
      <c r="C97" s="232">
        <v>0</v>
      </c>
      <c r="D97" s="232">
        <v>0</v>
      </c>
      <c r="E97" s="232">
        <v>0</v>
      </c>
      <c r="F97" s="232">
        <v>0</v>
      </c>
      <c r="G97" s="232">
        <v>0</v>
      </c>
      <c r="H97" s="232">
        <v>0</v>
      </c>
      <c r="I97" s="232">
        <f t="shared" si="28"/>
        <v>0</v>
      </c>
    </row>
    <row r="98" spans="1:9" s="39" customFormat="1">
      <c r="A98" s="52"/>
      <c r="B98" s="280" t="s">
        <v>57</v>
      </c>
      <c r="C98" s="232">
        <v>0</v>
      </c>
      <c r="D98" s="232">
        <v>0</v>
      </c>
      <c r="E98" s="232">
        <v>0</v>
      </c>
      <c r="F98" s="232">
        <v>0</v>
      </c>
      <c r="G98" s="232">
        <v>0</v>
      </c>
      <c r="H98" s="232">
        <v>0</v>
      </c>
      <c r="I98" s="232">
        <f t="shared" si="28"/>
        <v>0</v>
      </c>
    </row>
    <row r="99" spans="1:9" s="39" customFormat="1">
      <c r="A99" s="52"/>
      <c r="B99" s="280" t="s">
        <v>735</v>
      </c>
      <c r="C99" s="232">
        <v>0</v>
      </c>
      <c r="D99" s="232">
        <v>0</v>
      </c>
      <c r="E99" s="232">
        <v>0</v>
      </c>
      <c r="F99" s="232">
        <v>0</v>
      </c>
      <c r="G99" s="232">
        <v>0</v>
      </c>
      <c r="H99" s="232">
        <v>0</v>
      </c>
      <c r="I99" s="232">
        <f t="shared" si="28"/>
        <v>0</v>
      </c>
    </row>
    <row r="100" spans="1:9" s="39" customFormat="1">
      <c r="A100" s="52"/>
      <c r="B100" s="280" t="s">
        <v>801</v>
      </c>
      <c r="C100" s="232">
        <v>0</v>
      </c>
      <c r="D100" s="232">
        <v>0</v>
      </c>
      <c r="E100" s="232">
        <v>0</v>
      </c>
      <c r="F100" s="232">
        <v>0</v>
      </c>
      <c r="G100" s="232">
        <v>0</v>
      </c>
      <c r="H100" s="232">
        <v>0</v>
      </c>
      <c r="I100" s="232">
        <f t="shared" si="28"/>
        <v>0</v>
      </c>
    </row>
    <row r="101" spans="1:9" s="39" customFormat="1">
      <c r="A101" s="52"/>
      <c r="B101" s="280" t="s">
        <v>802</v>
      </c>
      <c r="C101" s="232">
        <v>0</v>
      </c>
      <c r="D101" s="232">
        <v>0</v>
      </c>
      <c r="E101" s="232">
        <v>0</v>
      </c>
      <c r="F101" s="232">
        <v>0</v>
      </c>
      <c r="G101" s="232">
        <v>0</v>
      </c>
      <c r="H101" s="232">
        <v>0</v>
      </c>
      <c r="I101" s="232">
        <f t="shared" si="28"/>
        <v>0</v>
      </c>
    </row>
    <row r="102" spans="1:9" s="39" customFormat="1">
      <c r="A102" s="52"/>
      <c r="B102" s="280" t="s">
        <v>816</v>
      </c>
      <c r="C102" s="232">
        <v>0</v>
      </c>
      <c r="D102" s="232">
        <v>0</v>
      </c>
      <c r="E102" s="232">
        <v>0</v>
      </c>
      <c r="F102" s="232">
        <v>0</v>
      </c>
      <c r="G102" s="232">
        <v>0</v>
      </c>
      <c r="H102" s="232">
        <v>0</v>
      </c>
      <c r="I102" s="232">
        <f t="shared" ref="I102:I103" si="30">+SUM(C102:H102)</f>
        <v>0</v>
      </c>
    </row>
    <row r="103" spans="1:9" s="39" customFormat="1">
      <c r="A103" s="52"/>
      <c r="B103" s="280" t="s">
        <v>817</v>
      </c>
      <c r="C103" s="232">
        <v>0</v>
      </c>
      <c r="D103" s="232">
        <v>0</v>
      </c>
      <c r="E103" s="232">
        <v>0</v>
      </c>
      <c r="F103" s="232">
        <v>0</v>
      </c>
      <c r="G103" s="232">
        <v>0</v>
      </c>
      <c r="H103" s="232">
        <v>0</v>
      </c>
      <c r="I103" s="232">
        <f t="shared" si="30"/>
        <v>0</v>
      </c>
    </row>
    <row r="104" spans="1:9" s="39" customFormat="1">
      <c r="A104" s="52"/>
      <c r="B104" s="280" t="s">
        <v>763</v>
      </c>
      <c r="C104" s="232">
        <v>0</v>
      </c>
      <c r="D104" s="232">
        <v>0</v>
      </c>
      <c r="E104" s="232">
        <v>0</v>
      </c>
      <c r="F104" s="232">
        <v>0</v>
      </c>
      <c r="G104" s="232">
        <v>0</v>
      </c>
      <c r="H104" s="232">
        <v>0</v>
      </c>
      <c r="I104" s="232">
        <f t="shared" ref="I104:I120" si="31">+SUM(C104:H104)</f>
        <v>0</v>
      </c>
    </row>
    <row r="105" spans="1:9" s="39" customFormat="1">
      <c r="A105" s="52"/>
      <c r="B105" s="280" t="s">
        <v>764</v>
      </c>
      <c r="C105" s="232">
        <v>0</v>
      </c>
      <c r="D105" s="232">
        <v>0</v>
      </c>
      <c r="E105" s="232">
        <v>0</v>
      </c>
      <c r="F105" s="232">
        <v>0</v>
      </c>
      <c r="G105" s="232">
        <v>0</v>
      </c>
      <c r="H105" s="232">
        <v>0</v>
      </c>
      <c r="I105" s="232">
        <f t="shared" si="31"/>
        <v>0</v>
      </c>
    </row>
    <row r="106" spans="1:9" s="39" customFormat="1">
      <c r="A106" s="52"/>
      <c r="B106" s="220" t="s">
        <v>147</v>
      </c>
      <c r="C106" s="221">
        <v>0</v>
      </c>
      <c r="D106" s="221">
        <v>0</v>
      </c>
      <c r="E106" s="221">
        <v>0</v>
      </c>
      <c r="F106" s="221">
        <v>0</v>
      </c>
      <c r="G106" s="221">
        <v>0</v>
      </c>
      <c r="H106" s="221">
        <v>0</v>
      </c>
      <c r="I106" s="221">
        <f t="shared" si="31"/>
        <v>0</v>
      </c>
    </row>
    <row r="107" spans="1:9" s="39" customFormat="1">
      <c r="A107" s="52"/>
      <c r="B107" s="278" t="s">
        <v>426</v>
      </c>
      <c r="C107" s="221">
        <f t="shared" ref="C107:H107" si="32">+C108+C109</f>
        <v>967.19440593423155</v>
      </c>
      <c r="D107" s="221">
        <f t="shared" si="32"/>
        <v>820.29184566654328</v>
      </c>
      <c r="E107" s="221">
        <f t="shared" si="32"/>
        <v>446.81138412018328</v>
      </c>
      <c r="F107" s="221">
        <f t="shared" si="32"/>
        <v>846.87790025079289</v>
      </c>
      <c r="G107" s="221">
        <f t="shared" si="32"/>
        <v>1357.3131938459253</v>
      </c>
      <c r="H107" s="221">
        <f t="shared" si="32"/>
        <v>792.53288269102507</v>
      </c>
      <c r="I107" s="221">
        <f t="shared" si="31"/>
        <v>5231.0216125087018</v>
      </c>
    </row>
    <row r="108" spans="1:9" s="39" customFormat="1">
      <c r="A108" s="52"/>
      <c r="B108" s="624" t="s">
        <v>132</v>
      </c>
      <c r="C108" s="217">
        <v>319.64777470423161</v>
      </c>
      <c r="D108" s="217">
        <v>727.23940833654331</v>
      </c>
      <c r="E108" s="217">
        <v>404.62840279018326</v>
      </c>
      <c r="F108" s="217">
        <v>838.18557483079292</v>
      </c>
      <c r="G108" s="217">
        <v>1357.3131938459253</v>
      </c>
      <c r="H108" s="217">
        <v>708.68975469102509</v>
      </c>
      <c r="I108" s="217">
        <f t="shared" si="31"/>
        <v>4355.7041091987012</v>
      </c>
    </row>
    <row r="109" spans="1:9" s="39" customFormat="1">
      <c r="A109" s="52"/>
      <c r="B109" s="218" t="s">
        <v>130</v>
      </c>
      <c r="C109" s="219">
        <v>647.54663123</v>
      </c>
      <c r="D109" s="219">
        <v>93.052437330000004</v>
      </c>
      <c r="E109" s="219">
        <v>42.182981329999997</v>
      </c>
      <c r="F109" s="219">
        <v>8.6923254199999995</v>
      </c>
      <c r="G109" s="219">
        <v>0</v>
      </c>
      <c r="H109" s="219">
        <v>83.843127999999993</v>
      </c>
      <c r="I109" s="219">
        <f t="shared" si="31"/>
        <v>875.31750330999989</v>
      </c>
    </row>
    <row r="110" spans="1:9" s="39" customFormat="1">
      <c r="A110" s="52"/>
      <c r="B110" s="220" t="s">
        <v>637</v>
      </c>
      <c r="C110" s="221">
        <f t="shared" ref="C110:H110" si="33">+C111+C118</f>
        <v>93.034093339999984</v>
      </c>
      <c r="D110" s="221">
        <f t="shared" si="33"/>
        <v>14.910052450000002</v>
      </c>
      <c r="E110" s="221">
        <f t="shared" si="33"/>
        <v>14.910052450000002</v>
      </c>
      <c r="F110" s="221">
        <f t="shared" si="33"/>
        <v>83.806966639999999</v>
      </c>
      <c r="G110" s="221">
        <f t="shared" si="33"/>
        <v>14.910052450000002</v>
      </c>
      <c r="H110" s="221">
        <f t="shared" si="33"/>
        <v>14.910052450000002</v>
      </c>
      <c r="I110" s="221">
        <f t="shared" si="31"/>
        <v>236.48126977999999</v>
      </c>
    </row>
    <row r="111" spans="1:9" s="39" customFormat="1">
      <c r="A111" s="52"/>
      <c r="B111" s="38" t="s">
        <v>148</v>
      </c>
      <c r="C111" s="211">
        <f t="shared" ref="C111:H111" si="34">+C112+C115</f>
        <v>84.834088729999991</v>
      </c>
      <c r="D111" s="211">
        <f t="shared" si="34"/>
        <v>14.910052450000002</v>
      </c>
      <c r="E111" s="211">
        <f t="shared" si="34"/>
        <v>14.910052450000002</v>
      </c>
      <c r="F111" s="211">
        <f t="shared" si="34"/>
        <v>83.806966639999999</v>
      </c>
      <c r="G111" s="211">
        <f t="shared" si="34"/>
        <v>14.910052450000002</v>
      </c>
      <c r="H111" s="211">
        <f t="shared" si="34"/>
        <v>14.910052450000002</v>
      </c>
      <c r="I111" s="211">
        <f t="shared" si="31"/>
        <v>228.28126516999998</v>
      </c>
    </row>
    <row r="112" spans="1:9" s="39" customFormat="1">
      <c r="A112" s="52"/>
      <c r="B112" s="218" t="s">
        <v>150</v>
      </c>
      <c r="C112" s="219">
        <f t="shared" ref="C112:H112" si="35">+C113+C114</f>
        <v>15.868950570000001</v>
      </c>
      <c r="D112" s="219">
        <f t="shared" si="35"/>
        <v>14.859803450000001</v>
      </c>
      <c r="E112" s="219">
        <f t="shared" si="35"/>
        <v>14.859803450000001</v>
      </c>
      <c r="F112" s="219">
        <f t="shared" si="35"/>
        <v>14.859803450000001</v>
      </c>
      <c r="G112" s="219">
        <f t="shared" si="35"/>
        <v>14.859803450000001</v>
      </c>
      <c r="H112" s="219">
        <f t="shared" si="35"/>
        <v>14.859803450000001</v>
      </c>
      <c r="I112" s="219">
        <f t="shared" si="31"/>
        <v>90.167967820000015</v>
      </c>
    </row>
    <row r="113" spans="1:46" s="39" customFormat="1">
      <c r="A113" s="52"/>
      <c r="B113" s="38" t="s">
        <v>244</v>
      </c>
      <c r="C113" s="211">
        <v>14.441640640000001</v>
      </c>
      <c r="D113" s="211">
        <v>14.855934120000001</v>
      </c>
      <c r="E113" s="211">
        <v>14.855934120000001</v>
      </c>
      <c r="F113" s="211">
        <v>14.855934120000001</v>
      </c>
      <c r="G113" s="211">
        <v>14.855934120000001</v>
      </c>
      <c r="H113" s="211">
        <v>14.855934120000001</v>
      </c>
      <c r="I113" s="211">
        <f t="shared" si="31"/>
        <v>88.721311240000006</v>
      </c>
    </row>
    <row r="114" spans="1:46" s="39" customFormat="1">
      <c r="A114" s="52"/>
      <c r="B114" s="229" t="s">
        <v>155</v>
      </c>
      <c r="C114" s="211">
        <v>1.4273099300000001</v>
      </c>
      <c r="D114" s="211">
        <v>3.8693299999999998E-3</v>
      </c>
      <c r="E114" s="211">
        <v>3.8693299999999998E-3</v>
      </c>
      <c r="F114" s="211">
        <v>3.8693299999999998E-3</v>
      </c>
      <c r="G114" s="211">
        <v>3.8693299999999998E-3</v>
      </c>
      <c r="H114" s="211">
        <v>3.8693299999999998E-3</v>
      </c>
      <c r="I114" s="211">
        <f t="shared" si="31"/>
        <v>1.4466565799999995</v>
      </c>
    </row>
    <row r="115" spans="1:46" s="39" customFormat="1">
      <c r="A115" s="52"/>
      <c r="B115" s="218" t="s">
        <v>156</v>
      </c>
      <c r="C115" s="219">
        <f t="shared" ref="C115:H115" si="36">+C116+C117</f>
        <v>68.965138159999995</v>
      </c>
      <c r="D115" s="219">
        <f t="shared" si="36"/>
        <v>5.0249000000000002E-2</v>
      </c>
      <c r="E115" s="219">
        <f t="shared" si="36"/>
        <v>5.0249000000000002E-2</v>
      </c>
      <c r="F115" s="219">
        <f t="shared" si="36"/>
        <v>68.947163189999998</v>
      </c>
      <c r="G115" s="219">
        <f t="shared" si="36"/>
        <v>5.0249000000000002E-2</v>
      </c>
      <c r="H115" s="219">
        <f t="shared" si="36"/>
        <v>5.0249000000000002E-2</v>
      </c>
      <c r="I115" s="219">
        <f t="shared" si="31"/>
        <v>138.11329734999998</v>
      </c>
    </row>
    <row r="116" spans="1:46" s="39" customFormat="1">
      <c r="A116" s="52"/>
      <c r="B116" s="38" t="s">
        <v>244</v>
      </c>
      <c r="C116" s="211">
        <v>68.965138159999995</v>
      </c>
      <c r="D116" s="211">
        <v>5.0249000000000002E-2</v>
      </c>
      <c r="E116" s="211">
        <v>5.0249000000000002E-2</v>
      </c>
      <c r="F116" s="211">
        <v>68.947163189999998</v>
      </c>
      <c r="G116" s="211">
        <v>5.0249000000000002E-2</v>
      </c>
      <c r="H116" s="211">
        <v>5.0249000000000002E-2</v>
      </c>
      <c r="I116" s="211">
        <f t="shared" si="31"/>
        <v>138.11329734999998</v>
      </c>
    </row>
    <row r="117" spans="1:46" s="39" customFormat="1">
      <c r="A117" s="52"/>
      <c r="B117" s="229" t="s">
        <v>155</v>
      </c>
      <c r="C117" s="211">
        <v>0</v>
      </c>
      <c r="D117" s="211">
        <v>0</v>
      </c>
      <c r="E117" s="211">
        <v>0</v>
      </c>
      <c r="F117" s="211">
        <v>0</v>
      </c>
      <c r="G117" s="211">
        <v>0</v>
      </c>
      <c r="H117" s="211">
        <v>0</v>
      </c>
      <c r="I117" s="211">
        <f t="shared" si="31"/>
        <v>0</v>
      </c>
    </row>
    <row r="118" spans="1:46" s="39" customFormat="1">
      <c r="A118" s="52"/>
      <c r="B118" s="218" t="s">
        <v>184</v>
      </c>
      <c r="C118" s="219">
        <f t="shared" ref="C118:H118" si="37">+C119+C120</f>
        <v>8.2000046099999988</v>
      </c>
      <c r="D118" s="219">
        <f t="shared" si="37"/>
        <v>0</v>
      </c>
      <c r="E118" s="219">
        <f t="shared" si="37"/>
        <v>0</v>
      </c>
      <c r="F118" s="219">
        <f t="shared" si="37"/>
        <v>0</v>
      </c>
      <c r="G118" s="219">
        <f t="shared" si="37"/>
        <v>0</v>
      </c>
      <c r="H118" s="219">
        <f t="shared" si="37"/>
        <v>0</v>
      </c>
      <c r="I118" s="219">
        <f t="shared" si="31"/>
        <v>8.2000046099999988</v>
      </c>
    </row>
    <row r="119" spans="1:46" s="39" customFormat="1">
      <c r="A119" s="52"/>
      <c r="B119" s="38" t="s">
        <v>244</v>
      </c>
      <c r="C119" s="211">
        <v>3.0980264799999997</v>
      </c>
      <c r="D119" s="211">
        <v>0</v>
      </c>
      <c r="E119" s="211">
        <v>0</v>
      </c>
      <c r="F119" s="211">
        <v>0</v>
      </c>
      <c r="G119" s="211">
        <v>0</v>
      </c>
      <c r="H119" s="211">
        <v>0</v>
      </c>
      <c r="I119" s="211">
        <f t="shared" si="31"/>
        <v>3.0980264799999997</v>
      </c>
    </row>
    <row r="120" spans="1:46" s="39" customFormat="1">
      <c r="A120" s="52"/>
      <c r="B120" s="229" t="s">
        <v>155</v>
      </c>
      <c r="C120" s="211">
        <v>5.1019781299999991</v>
      </c>
      <c r="D120" s="211">
        <v>0</v>
      </c>
      <c r="E120" s="211">
        <v>0</v>
      </c>
      <c r="F120" s="211">
        <v>0</v>
      </c>
      <c r="G120" s="211">
        <v>0</v>
      </c>
      <c r="H120" s="211">
        <v>0</v>
      </c>
      <c r="I120" s="211">
        <f t="shared" si="31"/>
        <v>5.1019781299999991</v>
      </c>
    </row>
    <row r="121" spans="1:46" s="39" customFormat="1">
      <c r="A121" s="52"/>
      <c r="B121" s="38"/>
      <c r="C121" s="211"/>
      <c r="D121" s="211"/>
      <c r="E121" s="211"/>
      <c r="F121" s="211"/>
      <c r="G121" s="211"/>
      <c r="H121" s="211"/>
      <c r="I121" s="211"/>
    </row>
    <row r="122" spans="1:46" s="39" customFormat="1">
      <c r="A122" s="52"/>
      <c r="B122" s="230" t="s">
        <v>185</v>
      </c>
      <c r="C122" s="231">
        <v>3309.0587439712654</v>
      </c>
      <c r="D122" s="231">
        <v>2033.232321147565</v>
      </c>
      <c r="E122" s="231">
        <v>1985.3277757971</v>
      </c>
      <c r="F122" s="231">
        <v>1978.0894383500085</v>
      </c>
      <c r="G122" s="231">
        <v>4842.3629492255905</v>
      </c>
      <c r="H122" s="231">
        <v>9982.9525771768422</v>
      </c>
      <c r="I122" s="231">
        <f>+SUM(C122:H122)</f>
        <v>24131.02380566837</v>
      </c>
    </row>
    <row r="123" spans="1:46" s="39" customFormat="1">
      <c r="A123" s="52"/>
      <c r="B123" s="220" t="s">
        <v>186</v>
      </c>
      <c r="C123" s="221">
        <v>15.868950564594087</v>
      </c>
      <c r="D123" s="221">
        <v>14.894953926962712</v>
      </c>
      <c r="E123" s="221">
        <v>14.894953926962712</v>
      </c>
      <c r="F123" s="221">
        <v>14.894953926962712</v>
      </c>
      <c r="G123" s="221">
        <v>14.894953926962712</v>
      </c>
      <c r="H123" s="221">
        <v>14.894953926962712</v>
      </c>
      <c r="I123" s="221">
        <f>+SUM(C123:H123)</f>
        <v>90.343720199407656</v>
      </c>
    </row>
    <row r="124" spans="1:46" s="39" customFormat="1">
      <c r="A124" s="52"/>
      <c r="B124" s="230" t="s">
        <v>187</v>
      </c>
      <c r="C124" s="231">
        <v>761.25067463319056</v>
      </c>
      <c r="D124" s="231">
        <v>250.28557891766127</v>
      </c>
      <c r="E124" s="231">
        <v>295.85961621238698</v>
      </c>
      <c r="F124" s="231">
        <v>5993.1278983422981</v>
      </c>
      <c r="G124" s="231">
        <v>140.5958792350466</v>
      </c>
      <c r="H124" s="231">
        <v>254.8269901370586</v>
      </c>
      <c r="I124" s="231">
        <f>+SUM(C124:H124)</f>
        <v>7695.9466374776421</v>
      </c>
    </row>
    <row r="125" spans="1:46" s="39" customFormat="1">
      <c r="A125" s="52"/>
      <c r="B125" s="205"/>
      <c r="C125" s="794"/>
      <c r="D125" s="794"/>
      <c r="E125" s="794"/>
      <c r="F125" s="794"/>
      <c r="G125" s="794"/>
      <c r="H125" s="794"/>
      <c r="I125" s="794"/>
    </row>
    <row r="126" spans="1:46" s="39" customFormat="1">
      <c r="A126" s="52"/>
      <c r="B126" s="43" t="s">
        <v>638</v>
      </c>
      <c r="G126" s="205"/>
      <c r="H126" s="205"/>
      <c r="I126" s="205"/>
    </row>
    <row r="127" spans="1:46" s="39" customFormat="1">
      <c r="A127" s="52"/>
    </row>
    <row r="128" spans="1:46">
      <c r="B128" s="39"/>
      <c r="C128" s="39"/>
      <c r="D128" s="39"/>
      <c r="E128" s="39"/>
      <c r="F128" s="39"/>
      <c r="G128" s="39"/>
      <c r="H128" s="39"/>
      <c r="I128" s="39"/>
      <c r="J128" s="39"/>
      <c r="K128" s="39"/>
      <c r="L128" s="39"/>
      <c r="AM128" s="39"/>
      <c r="AN128" s="39"/>
      <c r="AO128" s="39"/>
      <c r="AP128" s="39"/>
      <c r="AQ128" s="39"/>
      <c r="AR128" s="39"/>
      <c r="AS128" s="39"/>
      <c r="AT128" s="39"/>
    </row>
    <row r="129" spans="1:12" s="39" customFormat="1">
      <c r="A129" s="52"/>
    </row>
    <row r="130" spans="1:12" s="39" customFormat="1">
      <c r="A130" s="52"/>
    </row>
    <row r="131" spans="1:12" s="39" customFormat="1">
      <c r="A131" s="52"/>
    </row>
    <row r="132" spans="1:12" s="39" customFormat="1">
      <c r="A132" s="52"/>
    </row>
    <row r="133" spans="1:12" s="39" customFormat="1">
      <c r="A133" s="52"/>
    </row>
    <row r="134" spans="1:12" s="39" customFormat="1">
      <c r="A134" s="52"/>
    </row>
    <row r="135" spans="1:12" s="39" customFormat="1">
      <c r="A135" s="52"/>
    </row>
    <row r="136" spans="1:12">
      <c r="A136" s="52"/>
      <c r="B136" s="39"/>
      <c r="C136" s="39"/>
      <c r="D136" s="39"/>
      <c r="E136" s="39"/>
      <c r="F136" s="39"/>
      <c r="G136" s="39"/>
      <c r="H136" s="39"/>
      <c r="I136" s="39"/>
      <c r="J136" s="39"/>
      <c r="K136" s="39"/>
      <c r="L136" s="39"/>
    </row>
    <row r="137" spans="1:12">
      <c r="A137" s="52"/>
      <c r="B137" s="39"/>
      <c r="C137" s="39"/>
      <c r="D137" s="39"/>
      <c r="E137" s="39"/>
      <c r="F137" s="39"/>
      <c r="G137" s="39"/>
      <c r="H137" s="39"/>
      <c r="I137" s="39"/>
      <c r="J137" s="39"/>
      <c r="K137" s="39"/>
      <c r="L137" s="39"/>
    </row>
    <row r="138" spans="1:12">
      <c r="A138" s="52"/>
      <c r="B138" s="39"/>
      <c r="C138" s="39"/>
      <c r="D138" s="39"/>
      <c r="E138" s="39"/>
      <c r="F138" s="39"/>
      <c r="G138" s="39"/>
      <c r="H138" s="39"/>
      <c r="I138" s="39"/>
      <c r="J138" s="39"/>
      <c r="K138" s="39"/>
      <c r="L138" s="39"/>
    </row>
    <row r="139" spans="1:12">
      <c r="A139" s="52"/>
      <c r="B139" s="39"/>
      <c r="C139" s="39"/>
      <c r="D139" s="39"/>
      <c r="E139" s="39"/>
      <c r="F139" s="39"/>
      <c r="G139" s="39"/>
      <c r="H139" s="39"/>
      <c r="I139" s="39"/>
      <c r="J139" s="39"/>
      <c r="K139" s="39"/>
      <c r="L139" s="39"/>
    </row>
    <row r="140" spans="1:12">
      <c r="A140" s="52"/>
      <c r="B140" s="39"/>
      <c r="C140" s="39"/>
      <c r="D140" s="39"/>
      <c r="E140" s="39"/>
      <c r="F140" s="39"/>
      <c r="G140" s="39"/>
      <c r="H140" s="39"/>
      <c r="I140" s="39"/>
      <c r="J140" s="39"/>
      <c r="K140" s="39"/>
      <c r="L140" s="39"/>
    </row>
    <row r="141" spans="1:12">
      <c r="A141" s="52"/>
      <c r="B141" s="39"/>
      <c r="C141" s="39"/>
      <c r="D141" s="39"/>
      <c r="E141" s="39"/>
      <c r="F141" s="39"/>
      <c r="G141" s="39"/>
      <c r="H141" s="39"/>
      <c r="I141" s="39"/>
      <c r="J141" s="39"/>
      <c r="K141" s="39"/>
      <c r="L141" s="39"/>
    </row>
    <row r="142" spans="1:12">
      <c r="A142" s="52"/>
      <c r="B142" s="39"/>
      <c r="C142" s="39"/>
      <c r="D142" s="39"/>
      <c r="E142" s="39"/>
      <c r="F142" s="39"/>
      <c r="G142" s="39"/>
      <c r="H142" s="39"/>
      <c r="I142" s="39"/>
      <c r="J142" s="39"/>
      <c r="K142" s="39"/>
      <c r="L142" s="39"/>
    </row>
    <row r="143" spans="1:12">
      <c r="A143" s="52"/>
      <c r="B143" s="39"/>
      <c r="C143" s="39"/>
      <c r="D143" s="39"/>
      <c r="E143" s="39"/>
      <c r="F143" s="39"/>
      <c r="G143" s="39"/>
      <c r="H143" s="39"/>
      <c r="I143" s="39"/>
      <c r="J143" s="39"/>
      <c r="K143" s="39"/>
      <c r="L143" s="39"/>
    </row>
    <row r="144" spans="1:12">
      <c r="A144" s="52"/>
      <c r="B144" s="39"/>
      <c r="C144" s="39"/>
      <c r="D144" s="39"/>
      <c r="E144" s="39"/>
      <c r="F144" s="39"/>
      <c r="G144" s="39"/>
      <c r="H144" s="39"/>
      <c r="I144" s="39"/>
      <c r="J144" s="39"/>
      <c r="K144" s="39"/>
      <c r="L144" s="39"/>
    </row>
    <row r="145" spans="1:12">
      <c r="A145" s="52"/>
      <c r="B145" s="39"/>
      <c r="C145" s="39"/>
      <c r="D145" s="39"/>
      <c r="E145" s="39"/>
      <c r="F145" s="39"/>
      <c r="G145" s="39"/>
      <c r="H145" s="39"/>
      <c r="I145" s="39"/>
      <c r="J145" s="39"/>
      <c r="K145" s="39"/>
      <c r="L145" s="39"/>
    </row>
    <row r="146" spans="1:12">
      <c r="A146" s="52"/>
      <c r="B146" s="39"/>
      <c r="C146" s="39"/>
      <c r="D146" s="39"/>
      <c r="E146" s="39"/>
      <c r="F146" s="39"/>
      <c r="G146" s="39"/>
      <c r="H146" s="39"/>
      <c r="I146" s="39"/>
      <c r="J146" s="39"/>
      <c r="K146" s="39"/>
      <c r="L146" s="39"/>
    </row>
    <row r="147" spans="1:12">
      <c r="A147" s="52"/>
      <c r="B147" s="39"/>
      <c r="C147" s="39"/>
      <c r="D147" s="39"/>
      <c r="E147" s="39"/>
      <c r="F147" s="39"/>
      <c r="G147" s="39"/>
      <c r="H147" s="39"/>
      <c r="I147" s="39"/>
      <c r="J147" s="39"/>
      <c r="K147" s="39"/>
      <c r="L147" s="39"/>
    </row>
    <row r="148" spans="1:12">
      <c r="A148" s="52"/>
      <c r="B148" s="39"/>
      <c r="C148" s="39"/>
      <c r="D148" s="39"/>
      <c r="E148" s="39"/>
      <c r="F148" s="39"/>
      <c r="G148" s="39"/>
      <c r="H148" s="39"/>
      <c r="I148" s="39"/>
      <c r="J148" s="39"/>
      <c r="K148" s="39"/>
      <c r="L148" s="39"/>
    </row>
    <row r="149" spans="1:12">
      <c r="A149" s="52"/>
      <c r="B149" s="39"/>
      <c r="C149" s="39"/>
      <c r="D149" s="39"/>
      <c r="E149" s="39"/>
      <c r="F149" s="39"/>
      <c r="G149" s="39"/>
      <c r="H149" s="39"/>
      <c r="I149" s="39"/>
      <c r="J149" s="39"/>
      <c r="K149" s="39"/>
      <c r="L149" s="39"/>
    </row>
    <row r="150" spans="1:12">
      <c r="A150" s="52"/>
      <c r="B150" s="39"/>
      <c r="C150" s="39"/>
      <c r="D150" s="39"/>
      <c r="E150" s="39"/>
      <c r="F150" s="39"/>
      <c r="G150" s="39"/>
      <c r="H150" s="39"/>
      <c r="I150" s="39"/>
      <c r="J150" s="39"/>
      <c r="K150" s="39"/>
      <c r="L150" s="39"/>
    </row>
    <row r="151" spans="1:12">
      <c r="A151" s="52"/>
      <c r="B151" s="39"/>
      <c r="C151" s="39"/>
      <c r="D151" s="39"/>
      <c r="E151" s="39"/>
      <c r="F151" s="39"/>
      <c r="G151" s="39"/>
      <c r="H151" s="39"/>
      <c r="I151" s="39"/>
      <c r="J151" s="39"/>
      <c r="K151" s="39"/>
      <c r="L151" s="39"/>
    </row>
    <row r="152" spans="1:12">
      <c r="A152" s="52"/>
      <c r="B152" s="39"/>
      <c r="C152" s="39"/>
      <c r="D152" s="39"/>
      <c r="E152" s="39"/>
      <c r="F152" s="39"/>
      <c r="G152" s="39"/>
      <c r="H152" s="39"/>
      <c r="I152" s="39"/>
      <c r="J152" s="39"/>
      <c r="K152" s="39"/>
      <c r="L152" s="39"/>
    </row>
    <row r="153" spans="1:12">
      <c r="A153" s="52"/>
      <c r="B153" s="39"/>
      <c r="C153" s="39"/>
      <c r="D153" s="39"/>
      <c r="E153" s="39"/>
      <c r="F153" s="39"/>
      <c r="G153" s="39"/>
      <c r="H153" s="39"/>
      <c r="I153" s="39"/>
      <c r="J153" s="39"/>
      <c r="K153" s="39"/>
      <c r="L153" s="39"/>
    </row>
    <row r="154" spans="1:12">
      <c r="A154" s="52"/>
      <c r="B154" s="39"/>
      <c r="C154" s="39"/>
      <c r="D154" s="39"/>
      <c r="E154" s="39"/>
      <c r="F154" s="39"/>
      <c r="G154" s="39"/>
      <c r="H154" s="39"/>
      <c r="I154" s="39"/>
      <c r="J154" s="39"/>
      <c r="K154" s="39"/>
      <c r="L154" s="39"/>
    </row>
    <row r="155" spans="1:12">
      <c r="A155" s="52"/>
      <c r="B155" s="39"/>
      <c r="C155" s="39"/>
      <c r="D155" s="39"/>
      <c r="E155" s="39"/>
      <c r="F155" s="39"/>
      <c r="G155" s="39"/>
      <c r="H155" s="39"/>
      <c r="I155" s="39"/>
      <c r="J155" s="39"/>
      <c r="K155" s="39"/>
      <c r="L155" s="39"/>
    </row>
    <row r="156" spans="1:12">
      <c r="A156" s="52"/>
      <c r="B156" s="39"/>
      <c r="C156" s="39"/>
      <c r="D156" s="39"/>
      <c r="E156" s="39"/>
      <c r="F156" s="39"/>
      <c r="G156" s="39"/>
      <c r="H156" s="39"/>
      <c r="I156" s="39"/>
      <c r="J156" s="39"/>
      <c r="K156" s="39"/>
      <c r="L156" s="39"/>
    </row>
    <row r="157" spans="1:12">
      <c r="A157" s="52"/>
      <c r="B157" s="39"/>
      <c r="C157" s="39"/>
      <c r="D157" s="39"/>
      <c r="E157" s="39"/>
      <c r="F157" s="39"/>
      <c r="G157" s="39"/>
      <c r="H157" s="39"/>
      <c r="I157" s="39"/>
      <c r="J157" s="39"/>
      <c r="K157" s="39"/>
      <c r="L157" s="39"/>
    </row>
    <row r="158" spans="1:12">
      <c r="A158" s="52"/>
      <c r="B158" s="39"/>
      <c r="C158" s="39"/>
      <c r="D158" s="39"/>
      <c r="E158" s="39"/>
      <c r="F158" s="39"/>
      <c r="G158" s="39"/>
      <c r="H158" s="39"/>
      <c r="I158" s="39"/>
      <c r="J158" s="39"/>
      <c r="K158" s="39"/>
      <c r="L158" s="39"/>
    </row>
    <row r="159" spans="1:12">
      <c r="A159" s="52"/>
      <c r="B159" s="39"/>
      <c r="C159" s="39"/>
      <c r="D159" s="39"/>
      <c r="E159" s="39"/>
      <c r="F159" s="39"/>
      <c r="G159" s="39"/>
      <c r="H159" s="39"/>
      <c r="I159" s="39"/>
      <c r="J159" s="39"/>
      <c r="K159" s="39"/>
      <c r="L159" s="39"/>
    </row>
    <row r="160" spans="1:12">
      <c r="A160" s="52"/>
      <c r="B160" s="39"/>
      <c r="C160" s="39"/>
      <c r="D160" s="39"/>
      <c r="E160" s="39"/>
      <c r="F160" s="39"/>
      <c r="G160" s="39"/>
      <c r="H160" s="39"/>
      <c r="I160" s="39"/>
      <c r="J160" s="39"/>
      <c r="K160" s="39"/>
      <c r="L160" s="39"/>
    </row>
    <row r="161" spans="1:12">
      <c r="A161" s="52"/>
      <c r="B161" s="39"/>
      <c r="C161" s="39"/>
      <c r="D161" s="39"/>
      <c r="E161" s="39"/>
      <c r="F161" s="39"/>
      <c r="G161" s="39"/>
      <c r="H161" s="39"/>
      <c r="I161" s="39"/>
      <c r="J161" s="39"/>
      <c r="K161" s="39"/>
      <c r="L161" s="39"/>
    </row>
    <row r="162" spans="1:12">
      <c r="A162" s="52"/>
      <c r="B162" s="39"/>
      <c r="C162" s="39"/>
      <c r="D162" s="39"/>
      <c r="E162" s="39"/>
      <c r="F162" s="39"/>
      <c r="G162" s="39"/>
      <c r="H162" s="39"/>
      <c r="I162" s="39"/>
      <c r="J162" s="39"/>
      <c r="K162" s="39"/>
      <c r="L162" s="39"/>
    </row>
    <row r="163" spans="1:12">
      <c r="A163" s="52"/>
      <c r="B163" s="39"/>
      <c r="C163" s="39"/>
      <c r="D163" s="39"/>
      <c r="E163" s="39"/>
      <c r="F163" s="39"/>
      <c r="G163" s="39"/>
      <c r="H163" s="39"/>
      <c r="I163" s="39"/>
      <c r="J163" s="39"/>
      <c r="K163" s="39"/>
      <c r="L163" s="39"/>
    </row>
    <row r="164" spans="1:12">
      <c r="A164" s="52"/>
      <c r="B164" s="39"/>
      <c r="C164" s="39"/>
      <c r="D164" s="39"/>
      <c r="E164" s="39"/>
      <c r="F164" s="39"/>
      <c r="G164" s="39"/>
      <c r="H164" s="39"/>
      <c r="I164" s="39"/>
      <c r="J164" s="39"/>
      <c r="K164" s="39"/>
      <c r="L164" s="39"/>
    </row>
    <row r="165" spans="1:12">
      <c r="A165" s="52"/>
      <c r="B165" s="39"/>
      <c r="C165" s="39"/>
      <c r="D165" s="39"/>
      <c r="E165" s="39"/>
      <c r="F165" s="39"/>
      <c r="G165" s="39"/>
      <c r="H165" s="39"/>
      <c r="I165" s="39"/>
      <c r="J165" s="39"/>
      <c r="K165" s="39"/>
      <c r="L165" s="39"/>
    </row>
    <row r="166" spans="1:12">
      <c r="A166" s="52"/>
      <c r="B166" s="39"/>
      <c r="C166" s="39"/>
      <c r="D166" s="39"/>
      <c r="E166" s="39"/>
      <c r="F166" s="39"/>
      <c r="G166" s="39"/>
      <c r="H166" s="39"/>
      <c r="I166" s="39"/>
      <c r="J166" s="39"/>
      <c r="K166" s="39"/>
      <c r="L166" s="39"/>
    </row>
    <row r="167" spans="1:12">
      <c r="A167" s="52"/>
      <c r="B167" s="39"/>
      <c r="C167" s="39"/>
      <c r="D167" s="39"/>
      <c r="E167" s="39"/>
      <c r="F167" s="39"/>
      <c r="G167" s="39"/>
      <c r="H167" s="39"/>
      <c r="I167" s="39"/>
      <c r="J167" s="39"/>
      <c r="K167" s="39"/>
      <c r="L167" s="39"/>
    </row>
    <row r="168" spans="1:12">
      <c r="A168" s="52"/>
      <c r="B168" s="39"/>
      <c r="C168" s="39"/>
      <c r="D168" s="39"/>
      <c r="E168" s="39"/>
      <c r="F168" s="39"/>
      <c r="G168" s="39"/>
      <c r="H168" s="39"/>
      <c r="I168" s="39"/>
      <c r="J168" s="39"/>
      <c r="K168" s="39"/>
      <c r="L168" s="39"/>
    </row>
    <row r="169" spans="1:12">
      <c r="A169" s="52"/>
      <c r="B169" s="39"/>
      <c r="C169" s="39"/>
      <c r="D169" s="39"/>
      <c r="E169" s="39"/>
      <c r="F169" s="39"/>
      <c r="G169" s="39"/>
      <c r="H169" s="39"/>
      <c r="I169" s="39"/>
      <c r="J169" s="39"/>
      <c r="K169" s="39"/>
      <c r="L169" s="39"/>
    </row>
    <row r="170" spans="1:12">
      <c r="A170" s="52"/>
      <c r="B170" s="39"/>
      <c r="C170" s="39"/>
      <c r="D170" s="39"/>
      <c r="E170" s="39"/>
      <c r="F170" s="39"/>
      <c r="G170" s="39"/>
      <c r="H170" s="39"/>
      <c r="I170" s="39"/>
      <c r="J170" s="39"/>
      <c r="K170" s="39"/>
      <c r="L170" s="39"/>
    </row>
    <row r="171" spans="1:12">
      <c r="A171" s="52"/>
      <c r="B171" s="39"/>
      <c r="C171" s="39"/>
      <c r="D171" s="39"/>
      <c r="E171" s="39"/>
      <c r="F171" s="39"/>
      <c r="G171" s="39"/>
      <c r="H171" s="39"/>
      <c r="I171" s="39"/>
      <c r="J171" s="39"/>
      <c r="K171" s="39"/>
      <c r="L171" s="39"/>
    </row>
    <row r="172" spans="1:12">
      <c r="A172" s="52"/>
      <c r="B172" s="39"/>
      <c r="C172" s="39"/>
      <c r="D172" s="39"/>
      <c r="E172" s="39"/>
      <c r="F172" s="39"/>
      <c r="G172" s="39"/>
      <c r="H172" s="39"/>
      <c r="I172" s="39"/>
      <c r="J172" s="39"/>
      <c r="K172" s="39"/>
      <c r="L172" s="39"/>
    </row>
    <row r="173" spans="1:12">
      <c r="A173" s="52"/>
      <c r="B173" s="39"/>
      <c r="C173" s="39"/>
      <c r="D173" s="39"/>
      <c r="E173" s="39"/>
      <c r="F173" s="39"/>
      <c r="G173" s="39"/>
      <c r="H173" s="39"/>
      <c r="I173" s="39"/>
      <c r="J173" s="39"/>
      <c r="K173" s="39"/>
      <c r="L173" s="39"/>
    </row>
    <row r="174" spans="1:12">
      <c r="A174" s="52"/>
      <c r="B174" s="39"/>
      <c r="C174" s="39"/>
      <c r="D174" s="39"/>
      <c r="E174" s="39"/>
      <c r="F174" s="39"/>
      <c r="G174" s="39"/>
      <c r="H174" s="39"/>
      <c r="I174" s="39"/>
      <c r="J174" s="39"/>
      <c r="K174" s="39"/>
      <c r="L174" s="39"/>
    </row>
    <row r="175" spans="1:12">
      <c r="A175" s="52"/>
      <c r="B175" s="39"/>
      <c r="C175" s="39"/>
      <c r="D175" s="39"/>
      <c r="E175" s="39"/>
      <c r="F175" s="39"/>
      <c r="G175" s="39"/>
      <c r="H175" s="39"/>
      <c r="I175" s="39"/>
      <c r="J175" s="39"/>
      <c r="K175" s="39"/>
      <c r="L175" s="39"/>
    </row>
    <row r="176" spans="1:12">
      <c r="A176" s="52"/>
      <c r="B176" s="39"/>
      <c r="C176" s="39"/>
      <c r="D176" s="39"/>
      <c r="E176" s="39"/>
      <c r="F176" s="39"/>
      <c r="G176" s="39"/>
      <c r="H176" s="39"/>
      <c r="I176" s="39"/>
      <c r="J176" s="39"/>
      <c r="K176" s="39"/>
      <c r="L176" s="39"/>
    </row>
    <row r="177" spans="1:12">
      <c r="A177" s="52"/>
      <c r="B177" s="39"/>
      <c r="C177" s="39"/>
      <c r="D177" s="39"/>
      <c r="E177" s="39"/>
      <c r="F177" s="39"/>
      <c r="G177" s="39"/>
      <c r="H177" s="39"/>
      <c r="I177" s="39"/>
      <c r="J177" s="39"/>
      <c r="K177" s="39"/>
      <c r="L177" s="39"/>
    </row>
    <row r="178" spans="1:12">
      <c r="A178" s="52"/>
      <c r="B178" s="39"/>
      <c r="C178" s="39"/>
      <c r="D178" s="39"/>
      <c r="E178" s="39"/>
      <c r="F178" s="39"/>
      <c r="G178" s="39"/>
      <c r="H178" s="39"/>
      <c r="I178" s="39"/>
      <c r="J178" s="39"/>
      <c r="K178" s="39"/>
      <c r="L178" s="39"/>
    </row>
    <row r="179" spans="1:12">
      <c r="A179" s="52"/>
      <c r="B179" s="39"/>
      <c r="C179" s="39"/>
      <c r="D179" s="39"/>
      <c r="E179" s="39"/>
      <c r="F179" s="39"/>
      <c r="G179" s="39"/>
      <c r="H179" s="39"/>
      <c r="I179" s="39"/>
      <c r="J179" s="39"/>
      <c r="K179" s="39"/>
      <c r="L179" s="39"/>
    </row>
    <row r="180" spans="1:12">
      <c r="A180" s="52"/>
      <c r="B180" s="39"/>
      <c r="C180" s="39"/>
      <c r="D180" s="39"/>
      <c r="E180" s="39"/>
      <c r="F180" s="39"/>
      <c r="G180" s="39"/>
      <c r="H180" s="39"/>
      <c r="I180" s="39"/>
      <c r="J180" s="39"/>
      <c r="K180" s="39"/>
      <c r="L180" s="39"/>
    </row>
    <row r="181" spans="1:12">
      <c r="A181" s="52"/>
      <c r="B181" s="39"/>
      <c r="C181" s="39"/>
      <c r="D181" s="39"/>
      <c r="E181" s="39"/>
      <c r="F181" s="39"/>
      <c r="G181" s="39"/>
      <c r="H181" s="39"/>
      <c r="I181" s="39"/>
      <c r="J181" s="39"/>
      <c r="K181" s="39"/>
      <c r="L181" s="39"/>
    </row>
    <row r="182" spans="1:12">
      <c r="A182" s="52"/>
      <c r="B182" s="39"/>
      <c r="C182" s="39"/>
      <c r="D182" s="39"/>
      <c r="E182" s="39"/>
      <c r="F182" s="39"/>
      <c r="G182" s="39"/>
      <c r="H182" s="39"/>
      <c r="I182" s="39"/>
      <c r="J182" s="39"/>
      <c r="K182" s="39"/>
      <c r="L182" s="39"/>
    </row>
    <row r="183" spans="1:12">
      <c r="A183" s="52"/>
      <c r="B183" s="39"/>
      <c r="C183" s="39"/>
      <c r="D183" s="39"/>
      <c r="E183" s="39"/>
      <c r="F183" s="39"/>
      <c r="G183" s="39"/>
      <c r="H183" s="39"/>
      <c r="I183" s="39"/>
      <c r="J183" s="39"/>
      <c r="K183" s="39"/>
      <c r="L183" s="39"/>
    </row>
    <row r="184" spans="1:12">
      <c r="A184" s="52"/>
      <c r="B184" s="39"/>
      <c r="C184" s="39"/>
      <c r="D184" s="39"/>
      <c r="E184" s="39"/>
      <c r="F184" s="39"/>
      <c r="G184" s="39"/>
      <c r="H184" s="39"/>
      <c r="I184" s="39"/>
      <c r="J184" s="39"/>
      <c r="K184" s="39"/>
      <c r="L184" s="39"/>
    </row>
    <row r="185" spans="1:12">
      <c r="A185" s="52"/>
      <c r="B185" s="39"/>
      <c r="C185" s="39"/>
      <c r="D185" s="39"/>
      <c r="E185" s="39"/>
      <c r="F185" s="39"/>
      <c r="G185" s="39"/>
      <c r="H185" s="39"/>
      <c r="I185" s="39"/>
      <c r="J185" s="39"/>
      <c r="K185" s="39"/>
      <c r="L185" s="39"/>
    </row>
    <row r="186" spans="1:12">
      <c r="A186" s="52"/>
      <c r="B186" s="39"/>
      <c r="C186" s="39"/>
      <c r="D186" s="39"/>
      <c r="E186" s="39"/>
      <c r="F186" s="39"/>
      <c r="G186" s="39"/>
      <c r="H186" s="39"/>
      <c r="I186" s="39"/>
      <c r="J186" s="39"/>
      <c r="K186" s="39"/>
      <c r="L186" s="39"/>
    </row>
    <row r="187" spans="1:12">
      <c r="A187" s="52"/>
      <c r="B187" s="39"/>
      <c r="C187" s="39"/>
      <c r="D187" s="39"/>
      <c r="E187" s="39"/>
      <c r="F187" s="39"/>
      <c r="G187" s="39"/>
      <c r="H187" s="39"/>
      <c r="I187" s="39"/>
      <c r="J187" s="39"/>
      <c r="K187" s="39"/>
      <c r="L187" s="39"/>
    </row>
    <row r="188" spans="1:12">
      <c r="A188" s="52"/>
      <c r="B188" s="39"/>
      <c r="C188" s="39"/>
      <c r="D188" s="39"/>
      <c r="E188" s="39"/>
      <c r="F188" s="39"/>
      <c r="G188" s="39"/>
      <c r="H188" s="39"/>
      <c r="I188" s="39"/>
      <c r="J188" s="39"/>
      <c r="K188" s="39"/>
      <c r="L188" s="39"/>
    </row>
    <row r="189" spans="1:12">
      <c r="A189" s="52"/>
      <c r="B189" s="39"/>
      <c r="C189" s="39"/>
      <c r="D189" s="39"/>
      <c r="E189" s="39"/>
      <c r="F189" s="39"/>
      <c r="G189" s="39"/>
      <c r="H189" s="39"/>
      <c r="I189" s="39"/>
      <c r="J189" s="39"/>
      <c r="K189" s="39"/>
      <c r="L189" s="39"/>
    </row>
    <row r="190" spans="1:12">
      <c r="A190" s="52"/>
      <c r="B190" s="39"/>
      <c r="C190" s="39"/>
      <c r="D190" s="39"/>
      <c r="E190" s="39"/>
      <c r="F190" s="39"/>
      <c r="G190" s="39"/>
      <c r="H190" s="39"/>
      <c r="I190" s="39"/>
      <c r="J190" s="39"/>
      <c r="K190" s="39"/>
      <c r="L190" s="39"/>
    </row>
    <row r="191" spans="1:12">
      <c r="A191" s="52"/>
      <c r="B191" s="39"/>
      <c r="C191" s="39"/>
      <c r="D191" s="39"/>
      <c r="E191" s="39"/>
      <c r="F191" s="39"/>
      <c r="G191" s="39"/>
      <c r="H191" s="39"/>
      <c r="I191" s="39"/>
      <c r="J191" s="39"/>
      <c r="K191" s="39"/>
      <c r="L191" s="39"/>
    </row>
    <row r="192" spans="1:12">
      <c r="A192" s="52"/>
      <c r="B192" s="39"/>
      <c r="C192" s="39"/>
      <c r="D192" s="39"/>
      <c r="E192" s="39"/>
      <c r="F192" s="39"/>
      <c r="G192" s="39"/>
      <c r="H192" s="39"/>
      <c r="I192" s="39"/>
      <c r="J192" s="39"/>
      <c r="K192" s="39"/>
      <c r="L192" s="39"/>
    </row>
    <row r="193" spans="1:12">
      <c r="A193" s="52"/>
      <c r="B193" s="39"/>
      <c r="C193" s="39"/>
      <c r="D193" s="39"/>
      <c r="E193" s="39"/>
      <c r="F193" s="39"/>
      <c r="G193" s="39"/>
      <c r="H193" s="39"/>
      <c r="I193" s="39"/>
      <c r="J193" s="39"/>
      <c r="K193" s="39"/>
      <c r="L193" s="39"/>
    </row>
    <row r="194" spans="1:12">
      <c r="A194" s="52"/>
      <c r="B194" s="39"/>
      <c r="C194" s="39"/>
      <c r="D194" s="39"/>
      <c r="E194" s="39"/>
      <c r="F194" s="39"/>
      <c r="G194" s="39"/>
      <c r="H194" s="39"/>
      <c r="I194" s="39"/>
      <c r="J194" s="39"/>
      <c r="K194" s="39"/>
      <c r="L194" s="39"/>
    </row>
    <row r="195" spans="1:12">
      <c r="A195" s="52"/>
      <c r="B195" s="39"/>
      <c r="C195" s="39"/>
      <c r="D195" s="39"/>
      <c r="E195" s="39"/>
      <c r="F195" s="39"/>
      <c r="G195" s="39"/>
      <c r="H195" s="39"/>
      <c r="I195" s="39"/>
      <c r="J195" s="39"/>
      <c r="K195" s="39"/>
      <c r="L195" s="39"/>
    </row>
    <row r="196" spans="1:12">
      <c r="A196" s="52"/>
      <c r="B196" s="39"/>
      <c r="C196" s="39"/>
      <c r="D196" s="39"/>
      <c r="E196" s="39"/>
      <c r="F196" s="39"/>
      <c r="G196" s="39"/>
      <c r="H196" s="39"/>
      <c r="I196" s="39"/>
      <c r="J196" s="39"/>
      <c r="K196" s="39"/>
      <c r="L196" s="39"/>
    </row>
    <row r="197" spans="1:12">
      <c r="A197" s="52"/>
      <c r="B197" s="39"/>
      <c r="C197" s="39"/>
      <c r="D197" s="39"/>
      <c r="E197" s="39"/>
      <c r="F197" s="39"/>
      <c r="G197" s="39"/>
      <c r="H197" s="39"/>
      <c r="I197" s="39"/>
      <c r="J197" s="39"/>
      <c r="K197" s="39"/>
      <c r="L197" s="39"/>
    </row>
    <row r="198" spans="1:12">
      <c r="A198" s="52"/>
      <c r="B198" s="39"/>
      <c r="C198" s="39"/>
      <c r="D198" s="39"/>
      <c r="E198" s="39"/>
      <c r="F198" s="39"/>
      <c r="G198" s="39"/>
      <c r="H198" s="39"/>
      <c r="I198" s="39"/>
      <c r="J198" s="39"/>
      <c r="K198" s="39"/>
      <c r="L198" s="39"/>
    </row>
    <row r="199" spans="1:12">
      <c r="A199" s="52"/>
      <c r="B199" s="39"/>
      <c r="C199" s="39"/>
      <c r="D199" s="39"/>
      <c r="E199" s="39"/>
      <c r="F199" s="39"/>
      <c r="G199" s="39"/>
      <c r="H199" s="39"/>
      <c r="I199" s="39"/>
      <c r="J199" s="39"/>
      <c r="K199" s="39"/>
      <c r="L199" s="39"/>
    </row>
    <row r="200" spans="1:12">
      <c r="A200" s="52"/>
      <c r="B200" s="39"/>
      <c r="C200" s="39"/>
      <c r="D200" s="39"/>
      <c r="E200" s="39"/>
      <c r="F200" s="39"/>
      <c r="G200" s="39"/>
      <c r="H200" s="39"/>
      <c r="I200" s="39"/>
      <c r="J200" s="39"/>
      <c r="K200" s="39"/>
      <c r="L200" s="39"/>
    </row>
    <row r="201" spans="1:12">
      <c r="A201" s="52"/>
      <c r="B201" s="39"/>
      <c r="C201" s="39"/>
      <c r="D201" s="39"/>
      <c r="E201" s="39"/>
      <c r="F201" s="39"/>
      <c r="G201" s="39"/>
      <c r="H201" s="39"/>
      <c r="I201" s="39"/>
      <c r="J201" s="39"/>
      <c r="K201" s="39"/>
      <c r="L201" s="39"/>
    </row>
    <row r="202" spans="1:12">
      <c r="A202" s="52"/>
      <c r="B202" s="39"/>
      <c r="C202" s="39"/>
      <c r="D202" s="39"/>
      <c r="E202" s="39"/>
      <c r="F202" s="39"/>
      <c r="G202" s="39"/>
      <c r="H202" s="39"/>
      <c r="I202" s="39"/>
      <c r="J202" s="39"/>
      <c r="K202" s="39"/>
      <c r="L202" s="39"/>
    </row>
    <row r="203" spans="1:12">
      <c r="A203" s="52"/>
      <c r="B203" s="39"/>
      <c r="C203" s="39"/>
      <c r="D203" s="39"/>
      <c r="E203" s="39"/>
      <c r="F203" s="39"/>
      <c r="G203" s="39"/>
      <c r="H203" s="39"/>
      <c r="I203" s="39"/>
      <c r="J203" s="39"/>
      <c r="K203" s="39"/>
      <c r="L203" s="39"/>
    </row>
    <row r="204" spans="1:12">
      <c r="A204" s="52"/>
      <c r="B204" s="39"/>
      <c r="C204" s="39"/>
      <c r="D204" s="39"/>
      <c r="E204" s="39"/>
      <c r="F204" s="39"/>
      <c r="G204" s="39"/>
      <c r="H204" s="39"/>
      <c r="I204" s="39"/>
      <c r="J204" s="39"/>
      <c r="K204" s="39"/>
      <c r="L204" s="39"/>
    </row>
    <row r="205" spans="1:12">
      <c r="A205" s="52"/>
      <c r="B205" s="39"/>
      <c r="C205" s="39"/>
      <c r="D205" s="39"/>
      <c r="E205" s="39"/>
      <c r="F205" s="39"/>
      <c r="G205" s="39"/>
      <c r="H205" s="39"/>
      <c r="I205" s="39"/>
      <c r="J205" s="39"/>
      <c r="K205" s="39"/>
      <c r="L205" s="39"/>
    </row>
    <row r="206" spans="1:12">
      <c r="A206" s="52"/>
      <c r="B206" s="39"/>
      <c r="C206" s="39"/>
      <c r="D206" s="39"/>
      <c r="E206" s="39"/>
      <c r="F206" s="39"/>
      <c r="G206" s="39"/>
      <c r="H206" s="39"/>
      <c r="I206" s="39"/>
      <c r="J206" s="39"/>
      <c r="K206" s="39"/>
      <c r="L206" s="39"/>
    </row>
    <row r="207" spans="1:12">
      <c r="A207" s="52"/>
      <c r="B207" s="39"/>
      <c r="C207" s="39"/>
      <c r="D207" s="39"/>
      <c r="E207" s="39"/>
      <c r="F207" s="39"/>
      <c r="G207" s="39"/>
      <c r="H207" s="39"/>
      <c r="I207" s="39"/>
      <c r="J207" s="39"/>
      <c r="K207" s="39"/>
      <c r="L207" s="39"/>
    </row>
    <row r="208" spans="1:12">
      <c r="A208" s="52"/>
      <c r="B208" s="39"/>
      <c r="C208" s="39"/>
      <c r="D208" s="39"/>
      <c r="E208" s="39"/>
      <c r="F208" s="39"/>
      <c r="G208" s="39"/>
      <c r="H208" s="39"/>
      <c r="I208" s="39"/>
      <c r="J208" s="39"/>
      <c r="K208" s="39"/>
      <c r="L208" s="39"/>
    </row>
    <row r="209" spans="1:12">
      <c r="A209" s="52"/>
      <c r="B209" s="39"/>
      <c r="C209" s="39"/>
      <c r="D209" s="39"/>
      <c r="E209" s="39"/>
      <c r="F209" s="39"/>
      <c r="G209" s="39"/>
      <c r="H209" s="39"/>
      <c r="I209" s="39"/>
      <c r="J209" s="39"/>
      <c r="K209" s="39"/>
      <c r="L209" s="39"/>
    </row>
    <row r="210" spans="1:12">
      <c r="A210" s="52"/>
      <c r="B210" s="39"/>
      <c r="C210" s="39"/>
      <c r="D210" s="39"/>
      <c r="E210" s="39"/>
      <c r="F210" s="39"/>
      <c r="G210" s="39"/>
      <c r="H210" s="39"/>
      <c r="I210" s="39"/>
      <c r="J210" s="39"/>
      <c r="K210" s="39"/>
      <c r="L210" s="39"/>
    </row>
    <row r="211" spans="1:12">
      <c r="A211" s="52"/>
      <c r="B211" s="39"/>
      <c r="C211" s="39"/>
      <c r="D211" s="39"/>
      <c r="E211" s="39"/>
      <c r="F211" s="39"/>
      <c r="G211" s="39"/>
      <c r="H211" s="39"/>
      <c r="I211" s="39"/>
      <c r="J211" s="39"/>
      <c r="K211" s="39"/>
      <c r="L211" s="39"/>
    </row>
    <row r="212" spans="1:12">
      <c r="A212" s="52"/>
      <c r="B212" s="39"/>
      <c r="C212" s="39"/>
      <c r="D212" s="39"/>
      <c r="E212" s="39"/>
      <c r="F212" s="39"/>
      <c r="G212" s="39"/>
      <c r="H212" s="39"/>
      <c r="I212" s="39"/>
      <c r="J212" s="39"/>
      <c r="K212" s="39"/>
      <c r="L212" s="39"/>
    </row>
    <row r="213" spans="1:12">
      <c r="A213" s="52"/>
      <c r="B213" s="39"/>
      <c r="C213" s="39"/>
      <c r="D213" s="39"/>
      <c r="E213" s="39"/>
      <c r="F213" s="39"/>
      <c r="G213" s="39"/>
      <c r="H213" s="39"/>
      <c r="I213" s="39"/>
      <c r="J213" s="39"/>
      <c r="K213" s="39"/>
      <c r="L213" s="39"/>
    </row>
    <row r="214" spans="1:12">
      <c r="A214" s="52"/>
      <c r="B214" s="39"/>
      <c r="C214" s="39"/>
      <c r="D214" s="39"/>
      <c r="E214" s="39"/>
      <c r="F214" s="39"/>
      <c r="G214" s="39"/>
      <c r="H214" s="39"/>
      <c r="I214" s="39"/>
      <c r="J214" s="39"/>
      <c r="K214" s="39"/>
      <c r="L214" s="39"/>
    </row>
    <row r="215" spans="1:12">
      <c r="A215" s="52"/>
      <c r="B215" s="39"/>
      <c r="C215" s="39"/>
      <c r="D215" s="39"/>
      <c r="E215" s="39"/>
      <c r="F215" s="39"/>
      <c r="G215" s="39"/>
      <c r="H215" s="39"/>
      <c r="I215" s="39"/>
      <c r="J215" s="39"/>
      <c r="K215" s="39"/>
      <c r="L215" s="39"/>
    </row>
    <row r="216" spans="1:12">
      <c r="A216" s="52"/>
      <c r="B216" s="39"/>
      <c r="C216" s="39"/>
      <c r="D216" s="39"/>
      <c r="E216" s="39"/>
      <c r="F216" s="39"/>
      <c r="G216" s="39"/>
      <c r="H216" s="39"/>
      <c r="I216" s="39"/>
      <c r="J216" s="39"/>
      <c r="K216" s="39"/>
      <c r="L216" s="39"/>
    </row>
    <row r="217" spans="1:12">
      <c r="A217" s="52"/>
      <c r="B217" s="39"/>
      <c r="C217" s="39"/>
      <c r="D217" s="39"/>
      <c r="E217" s="39"/>
      <c r="F217" s="39"/>
      <c r="G217" s="39"/>
      <c r="H217" s="39"/>
      <c r="I217" s="39"/>
      <c r="J217" s="39"/>
      <c r="K217" s="39"/>
      <c r="L217" s="39"/>
    </row>
    <row r="218" spans="1:12">
      <c r="A218" s="52"/>
      <c r="B218" s="39"/>
      <c r="C218" s="39"/>
      <c r="D218" s="39"/>
      <c r="E218" s="39"/>
      <c r="F218" s="39"/>
      <c r="G218" s="39"/>
      <c r="H218" s="39"/>
      <c r="I218" s="39"/>
      <c r="J218" s="39"/>
      <c r="K218" s="39"/>
      <c r="L218" s="39"/>
    </row>
    <row r="219" spans="1:12">
      <c r="A219" s="52"/>
      <c r="B219" s="39"/>
      <c r="C219" s="39"/>
      <c r="D219" s="39"/>
      <c r="E219" s="39"/>
      <c r="F219" s="39"/>
      <c r="G219" s="39"/>
      <c r="H219" s="39"/>
      <c r="I219" s="39"/>
      <c r="J219" s="39"/>
      <c r="K219" s="39"/>
      <c r="L219" s="39"/>
    </row>
    <row r="220" spans="1:12">
      <c r="A220" s="52"/>
      <c r="B220" s="39"/>
      <c r="C220" s="39"/>
      <c r="D220" s="39"/>
      <c r="E220" s="39"/>
      <c r="F220" s="39"/>
      <c r="G220" s="39"/>
      <c r="H220" s="39"/>
      <c r="I220" s="39"/>
      <c r="J220" s="39"/>
      <c r="K220" s="39"/>
      <c r="L220" s="39"/>
    </row>
    <row r="221" spans="1:12">
      <c r="A221" s="52"/>
      <c r="B221" s="39"/>
      <c r="C221" s="39"/>
      <c r="D221" s="39"/>
      <c r="E221" s="39"/>
      <c r="F221" s="39"/>
      <c r="G221" s="39"/>
      <c r="H221" s="39"/>
      <c r="I221" s="39"/>
      <c r="J221" s="39"/>
      <c r="K221" s="39"/>
      <c r="L221" s="39"/>
    </row>
    <row r="222" spans="1:12">
      <c r="A222" s="52"/>
      <c r="B222" s="39"/>
      <c r="C222" s="39"/>
      <c r="D222" s="39"/>
      <c r="E222" s="39"/>
      <c r="F222" s="39"/>
      <c r="G222" s="39"/>
      <c r="H222" s="39"/>
      <c r="I222" s="39"/>
      <c r="J222" s="39"/>
      <c r="K222" s="39"/>
      <c r="L222" s="39"/>
    </row>
    <row r="223" spans="1:12">
      <c r="A223" s="52"/>
      <c r="B223" s="39"/>
      <c r="C223" s="39"/>
      <c r="D223" s="39"/>
      <c r="E223" s="39"/>
      <c r="F223" s="39"/>
      <c r="G223" s="39"/>
      <c r="H223" s="39"/>
      <c r="I223" s="39"/>
      <c r="J223" s="39"/>
      <c r="K223" s="39"/>
      <c r="L223" s="39"/>
    </row>
    <row r="224" spans="1:12">
      <c r="A224" s="52"/>
      <c r="B224" s="39"/>
      <c r="C224" s="39"/>
      <c r="D224" s="39"/>
      <c r="E224" s="39"/>
      <c r="F224" s="39"/>
      <c r="G224" s="39"/>
      <c r="H224" s="39"/>
      <c r="I224" s="39"/>
      <c r="J224" s="39"/>
      <c r="K224" s="39"/>
      <c r="L224" s="39"/>
    </row>
    <row r="225" spans="1:12">
      <c r="A225" s="52"/>
      <c r="B225" s="39"/>
      <c r="C225" s="39"/>
      <c r="D225" s="39"/>
      <c r="E225" s="39"/>
      <c r="F225" s="39"/>
      <c r="G225" s="39"/>
      <c r="H225" s="39"/>
      <c r="I225" s="39"/>
      <c r="J225" s="39"/>
      <c r="K225" s="39"/>
      <c r="L225" s="39"/>
    </row>
    <row r="226" spans="1:12">
      <c r="A226" s="52"/>
      <c r="B226" s="39"/>
      <c r="C226" s="39"/>
      <c r="D226" s="39"/>
      <c r="E226" s="39"/>
      <c r="F226" s="39"/>
      <c r="G226" s="39"/>
      <c r="H226" s="39"/>
      <c r="I226" s="39"/>
      <c r="J226" s="39"/>
      <c r="K226" s="39"/>
      <c r="L226" s="39"/>
    </row>
    <row r="227" spans="1:12">
      <c r="A227" s="52"/>
      <c r="B227" s="39"/>
      <c r="C227" s="39"/>
      <c r="D227" s="39"/>
      <c r="E227" s="39"/>
      <c r="F227" s="39"/>
      <c r="G227" s="39"/>
      <c r="H227" s="39"/>
      <c r="I227" s="39"/>
      <c r="J227" s="39"/>
      <c r="K227" s="39"/>
      <c r="L227" s="39"/>
    </row>
    <row r="228" spans="1:12">
      <c r="A228" s="52"/>
      <c r="B228" s="39"/>
      <c r="C228" s="39"/>
      <c r="D228" s="39"/>
      <c r="E228" s="39"/>
      <c r="F228" s="39"/>
      <c r="G228" s="39"/>
      <c r="H228" s="39"/>
      <c r="I228" s="39"/>
      <c r="J228" s="39"/>
      <c r="K228" s="39"/>
      <c r="L228" s="39"/>
    </row>
    <row r="229" spans="1:12">
      <c r="A229" s="52"/>
      <c r="B229" s="39"/>
      <c r="C229" s="39"/>
      <c r="D229" s="39"/>
      <c r="E229" s="39"/>
      <c r="F229" s="39"/>
      <c r="G229" s="39"/>
      <c r="H229" s="39"/>
      <c r="I229" s="39"/>
      <c r="J229" s="39"/>
      <c r="K229" s="39"/>
      <c r="L229" s="39"/>
    </row>
    <row r="230" spans="1:12">
      <c r="A230" s="52"/>
      <c r="B230" s="39"/>
      <c r="C230" s="39"/>
      <c r="D230" s="39"/>
      <c r="E230" s="39"/>
      <c r="F230" s="39"/>
      <c r="G230" s="39"/>
      <c r="H230" s="39"/>
      <c r="I230" s="39"/>
      <c r="J230" s="39"/>
      <c r="K230" s="39"/>
      <c r="L230" s="39"/>
    </row>
    <row r="231" spans="1:12">
      <c r="A231" s="52"/>
      <c r="B231" s="39"/>
      <c r="C231" s="39"/>
      <c r="D231" s="39"/>
      <c r="E231" s="39"/>
      <c r="F231" s="39"/>
      <c r="G231" s="39"/>
      <c r="H231" s="39"/>
      <c r="I231" s="39"/>
      <c r="J231" s="39"/>
      <c r="K231" s="39"/>
      <c r="L231" s="39"/>
    </row>
    <row r="232" spans="1:12">
      <c r="A232" s="52"/>
      <c r="B232" s="39"/>
      <c r="C232" s="39"/>
      <c r="D232" s="39"/>
      <c r="E232" s="39"/>
      <c r="F232" s="39"/>
      <c r="G232" s="39"/>
      <c r="H232" s="39"/>
      <c r="I232" s="39"/>
      <c r="J232" s="39"/>
      <c r="K232" s="39"/>
      <c r="L232" s="39"/>
    </row>
    <row r="233" spans="1:12">
      <c r="A233" s="52"/>
      <c r="B233" s="39"/>
      <c r="C233" s="39"/>
      <c r="D233" s="39"/>
      <c r="E233" s="39"/>
      <c r="F233" s="39"/>
      <c r="G233" s="39"/>
      <c r="H233" s="39"/>
      <c r="I233" s="39"/>
      <c r="J233" s="39"/>
      <c r="K233" s="39"/>
      <c r="L233" s="39"/>
    </row>
    <row r="234" spans="1:12">
      <c r="A234" s="52"/>
      <c r="B234" s="39"/>
      <c r="C234" s="39"/>
      <c r="D234" s="39"/>
      <c r="E234" s="39"/>
      <c r="F234" s="39"/>
      <c r="G234" s="39"/>
      <c r="H234" s="39"/>
      <c r="I234" s="39"/>
      <c r="J234" s="39"/>
      <c r="K234" s="39"/>
      <c r="L234" s="39"/>
    </row>
    <row r="235" spans="1:12">
      <c r="A235" s="52"/>
      <c r="B235" s="39"/>
      <c r="C235" s="39"/>
      <c r="D235" s="39"/>
      <c r="E235" s="39"/>
      <c r="F235" s="39"/>
      <c r="G235" s="39"/>
      <c r="H235" s="39"/>
      <c r="I235" s="39"/>
      <c r="J235" s="39"/>
      <c r="K235" s="39"/>
      <c r="L235" s="39"/>
    </row>
    <row r="236" spans="1:12">
      <c r="A236" s="52"/>
      <c r="B236" s="39"/>
      <c r="C236" s="39"/>
      <c r="D236" s="39"/>
      <c r="E236" s="39"/>
      <c r="F236" s="39"/>
      <c r="G236" s="39"/>
      <c r="H236" s="39"/>
      <c r="I236" s="39"/>
      <c r="J236" s="39"/>
      <c r="K236" s="39"/>
      <c r="L236" s="39"/>
    </row>
    <row r="237" spans="1:12">
      <c r="A237" s="52"/>
      <c r="B237" s="39"/>
      <c r="C237" s="39"/>
      <c r="D237" s="39"/>
      <c r="E237" s="39"/>
      <c r="F237" s="39"/>
      <c r="G237" s="39"/>
      <c r="H237" s="39"/>
      <c r="I237" s="39"/>
      <c r="J237" s="39"/>
      <c r="K237" s="39"/>
      <c r="L237" s="39"/>
    </row>
    <row r="238" spans="1:12">
      <c r="A238" s="52"/>
      <c r="B238" s="39"/>
      <c r="C238" s="39"/>
      <c r="D238" s="39"/>
      <c r="E238" s="39"/>
      <c r="F238" s="39"/>
      <c r="G238" s="39"/>
      <c r="H238" s="39"/>
      <c r="I238" s="39"/>
      <c r="J238" s="39"/>
      <c r="K238" s="39"/>
      <c r="L238" s="39"/>
    </row>
    <row r="239" spans="1:12">
      <c r="A239" s="52"/>
      <c r="B239" s="39"/>
      <c r="C239" s="39"/>
      <c r="D239" s="39"/>
      <c r="E239" s="39"/>
      <c r="F239" s="39"/>
      <c r="G239" s="39"/>
      <c r="H239" s="39"/>
      <c r="I239" s="39"/>
      <c r="J239" s="39"/>
      <c r="K239" s="39"/>
      <c r="L239" s="39"/>
    </row>
    <row r="240" spans="1:12">
      <c r="A240" s="52"/>
      <c r="B240" s="39"/>
      <c r="C240" s="39"/>
      <c r="D240" s="39"/>
      <c r="E240" s="39"/>
      <c r="F240" s="39"/>
      <c r="G240" s="39"/>
      <c r="H240" s="39"/>
      <c r="I240" s="39"/>
      <c r="J240" s="39"/>
      <c r="K240" s="39"/>
      <c r="L240" s="39"/>
    </row>
    <row r="241" spans="1:12">
      <c r="A241" s="52"/>
      <c r="B241" s="39"/>
      <c r="C241" s="39"/>
      <c r="D241" s="39"/>
      <c r="E241" s="39"/>
      <c r="F241" s="39"/>
      <c r="G241" s="39"/>
      <c r="H241" s="39"/>
      <c r="I241" s="39"/>
      <c r="J241" s="39"/>
      <c r="K241" s="39"/>
      <c r="L241" s="39"/>
    </row>
    <row r="242" spans="1:12">
      <c r="A242" s="52"/>
      <c r="B242" s="39"/>
      <c r="C242" s="39"/>
      <c r="D242" s="39"/>
      <c r="E242" s="39"/>
      <c r="F242" s="39"/>
      <c r="G242" s="39"/>
      <c r="H242" s="39"/>
      <c r="I242" s="39"/>
      <c r="J242" s="39"/>
      <c r="K242" s="39"/>
      <c r="L242" s="39"/>
    </row>
    <row r="243" spans="1:12">
      <c r="A243" s="52"/>
      <c r="B243" s="39"/>
      <c r="C243" s="39"/>
      <c r="D243" s="39"/>
      <c r="E243" s="39"/>
      <c r="F243" s="39"/>
      <c r="G243" s="39"/>
      <c r="H243" s="39"/>
      <c r="I243" s="39"/>
      <c r="J243" s="39"/>
      <c r="K243" s="39"/>
      <c r="L243" s="39"/>
    </row>
    <row r="244" spans="1:12">
      <c r="A244" s="52"/>
      <c r="B244" s="39"/>
      <c r="C244" s="39"/>
      <c r="D244" s="39"/>
      <c r="E244" s="39"/>
      <c r="F244" s="39"/>
      <c r="G244" s="39"/>
      <c r="H244" s="39"/>
      <c r="I244" s="39"/>
      <c r="J244" s="39"/>
      <c r="K244" s="39"/>
      <c r="L244" s="39"/>
    </row>
    <row r="245" spans="1:12">
      <c r="A245" s="52"/>
      <c r="B245" s="39"/>
      <c r="C245" s="39"/>
      <c r="D245" s="39"/>
      <c r="E245" s="39"/>
      <c r="F245" s="39"/>
      <c r="G245" s="39"/>
      <c r="H245" s="39"/>
      <c r="I245" s="39"/>
      <c r="J245" s="39"/>
      <c r="K245" s="39"/>
      <c r="L245" s="39"/>
    </row>
    <row r="246" spans="1:12">
      <c r="A246" s="52"/>
      <c r="B246" s="39"/>
      <c r="C246" s="39"/>
      <c r="D246" s="39"/>
      <c r="E246" s="39"/>
      <c r="F246" s="39"/>
      <c r="G246" s="39"/>
      <c r="H246" s="39"/>
      <c r="I246" s="39"/>
      <c r="J246" s="39"/>
      <c r="K246" s="39"/>
      <c r="L246" s="39"/>
    </row>
    <row r="247" spans="1:12">
      <c r="A247" s="52"/>
      <c r="B247" s="39"/>
      <c r="C247" s="39"/>
      <c r="D247" s="39"/>
      <c r="E247" s="39"/>
      <c r="F247" s="39"/>
      <c r="G247" s="39"/>
      <c r="H247" s="39"/>
      <c r="I247" s="39"/>
      <c r="J247" s="39"/>
      <c r="K247" s="39"/>
      <c r="L247" s="39"/>
    </row>
    <row r="248" spans="1:12">
      <c r="A248" s="52"/>
      <c r="B248" s="39"/>
      <c r="C248" s="39"/>
      <c r="D248" s="39"/>
      <c r="E248" s="39"/>
      <c r="F248" s="39"/>
      <c r="G248" s="39"/>
      <c r="H248" s="39"/>
      <c r="I248" s="39"/>
      <c r="J248" s="39"/>
      <c r="K248" s="39"/>
      <c r="L248" s="39"/>
    </row>
    <row r="249" spans="1:12">
      <c r="A249" s="52"/>
      <c r="B249" s="39"/>
      <c r="C249" s="39"/>
      <c r="D249" s="39"/>
      <c r="E249" s="39"/>
      <c r="F249" s="39"/>
      <c r="G249" s="39"/>
      <c r="H249" s="39"/>
      <c r="I249" s="39"/>
      <c r="J249" s="39"/>
      <c r="K249" s="39"/>
      <c r="L249" s="39"/>
    </row>
    <row r="250" spans="1:12">
      <c r="A250" s="52"/>
      <c r="B250" s="39"/>
      <c r="C250" s="39"/>
      <c r="D250" s="39"/>
      <c r="E250" s="39"/>
      <c r="F250" s="39"/>
      <c r="G250" s="39"/>
      <c r="H250" s="39"/>
      <c r="I250" s="39"/>
      <c r="J250" s="39"/>
      <c r="K250" s="39"/>
      <c r="L250" s="39"/>
    </row>
    <row r="251" spans="1:12">
      <c r="A251" s="52"/>
      <c r="B251" s="39"/>
      <c r="C251" s="39"/>
      <c r="D251" s="39"/>
      <c r="E251" s="39"/>
      <c r="F251" s="39"/>
      <c r="G251" s="39"/>
      <c r="H251" s="39"/>
      <c r="I251" s="39"/>
      <c r="J251" s="39"/>
      <c r="K251" s="39"/>
      <c r="L251" s="39"/>
    </row>
    <row r="252" spans="1:12">
      <c r="A252" s="52"/>
      <c r="B252" s="39"/>
      <c r="C252" s="39"/>
      <c r="D252" s="39"/>
      <c r="E252" s="39"/>
      <c r="F252" s="39"/>
      <c r="G252" s="39"/>
      <c r="H252" s="39"/>
      <c r="I252" s="39"/>
      <c r="J252" s="39"/>
      <c r="K252" s="39"/>
      <c r="L252" s="39"/>
    </row>
    <row r="253" spans="1:12">
      <c r="A253" s="52"/>
      <c r="B253" s="39"/>
      <c r="C253" s="39"/>
      <c r="D253" s="39"/>
      <c r="E253" s="39"/>
      <c r="F253" s="39"/>
      <c r="G253" s="39"/>
      <c r="H253" s="39"/>
      <c r="I253" s="39"/>
      <c r="J253" s="39"/>
      <c r="K253" s="39"/>
      <c r="L253" s="39"/>
    </row>
    <row r="254" spans="1:12">
      <c r="A254" s="52"/>
      <c r="B254" s="39"/>
      <c r="C254" s="39"/>
      <c r="D254" s="39"/>
      <c r="E254" s="39"/>
      <c r="F254" s="39"/>
      <c r="G254" s="39"/>
      <c r="H254" s="39"/>
      <c r="I254" s="39"/>
      <c r="J254" s="39"/>
      <c r="K254" s="39"/>
      <c r="L254" s="39"/>
    </row>
    <row r="255" spans="1:12">
      <c r="A255" s="52"/>
      <c r="B255" s="39"/>
      <c r="C255" s="39"/>
      <c r="D255" s="39"/>
      <c r="E255" s="39"/>
      <c r="F255" s="39"/>
      <c r="G255" s="39"/>
      <c r="H255" s="39"/>
      <c r="I255" s="39"/>
      <c r="J255" s="39"/>
      <c r="K255" s="39"/>
      <c r="L255" s="39"/>
    </row>
    <row r="256" spans="1:12">
      <c r="A256" s="52"/>
      <c r="B256" s="39"/>
      <c r="C256" s="39"/>
      <c r="D256" s="39"/>
      <c r="E256" s="39"/>
      <c r="F256" s="39"/>
      <c r="G256" s="39"/>
      <c r="H256" s="39"/>
      <c r="I256" s="39"/>
      <c r="J256" s="39"/>
      <c r="K256" s="39"/>
      <c r="L256" s="39"/>
    </row>
    <row r="257" spans="1:12">
      <c r="A257" s="52"/>
      <c r="B257" s="39"/>
      <c r="C257" s="39"/>
      <c r="D257" s="39"/>
      <c r="E257" s="39"/>
      <c r="F257" s="39"/>
      <c r="G257" s="39"/>
      <c r="H257" s="39"/>
      <c r="I257" s="39"/>
      <c r="J257" s="39"/>
      <c r="K257" s="39"/>
      <c r="L257" s="39"/>
    </row>
    <row r="258" spans="1:12">
      <c r="A258" s="52"/>
      <c r="B258" s="39"/>
      <c r="C258" s="39"/>
      <c r="D258" s="39"/>
      <c r="E258" s="39"/>
      <c r="F258" s="39"/>
      <c r="G258" s="39"/>
      <c r="H258" s="39"/>
      <c r="I258" s="39"/>
      <c r="J258" s="39"/>
      <c r="K258" s="39"/>
      <c r="L258" s="39"/>
    </row>
    <row r="259" spans="1:12">
      <c r="A259" s="52"/>
      <c r="B259" s="39"/>
      <c r="C259" s="39"/>
      <c r="D259" s="39"/>
      <c r="E259" s="39"/>
      <c r="F259" s="39"/>
      <c r="G259" s="39"/>
      <c r="H259" s="39"/>
      <c r="I259" s="39"/>
      <c r="J259" s="39"/>
      <c r="K259" s="39"/>
      <c r="L259" s="39"/>
    </row>
    <row r="260" spans="1:12">
      <c r="A260" s="52"/>
      <c r="B260" s="39"/>
      <c r="C260" s="39"/>
      <c r="D260" s="39"/>
      <c r="E260" s="39"/>
      <c r="F260" s="39"/>
      <c r="G260" s="39"/>
      <c r="H260" s="39"/>
      <c r="I260" s="39"/>
      <c r="J260" s="39"/>
      <c r="K260" s="39"/>
      <c r="L260" s="39"/>
    </row>
    <row r="261" spans="1:12">
      <c r="A261" s="52"/>
      <c r="B261" s="39"/>
      <c r="C261" s="39"/>
      <c r="D261" s="39"/>
      <c r="E261" s="39"/>
      <c r="F261" s="39"/>
      <c r="G261" s="39"/>
      <c r="H261" s="39"/>
      <c r="I261" s="39"/>
      <c r="J261" s="39"/>
      <c r="K261" s="39"/>
      <c r="L261" s="39"/>
    </row>
    <row r="262" spans="1:12">
      <c r="A262" s="52"/>
      <c r="B262" s="39"/>
      <c r="C262" s="39"/>
      <c r="D262" s="39"/>
      <c r="E262" s="39"/>
      <c r="F262" s="39"/>
      <c r="G262" s="39"/>
      <c r="H262" s="39"/>
      <c r="I262" s="39"/>
      <c r="J262" s="39"/>
      <c r="K262" s="39"/>
      <c r="L262" s="39"/>
    </row>
    <row r="263" spans="1:12">
      <c r="A263" s="52"/>
      <c r="B263" s="39"/>
      <c r="C263" s="39"/>
      <c r="D263" s="39"/>
      <c r="E263" s="39"/>
      <c r="F263" s="39"/>
      <c r="G263" s="39"/>
      <c r="H263" s="39"/>
      <c r="I263" s="39"/>
      <c r="J263" s="39"/>
      <c r="K263" s="39"/>
      <c r="L263" s="39"/>
    </row>
    <row r="264" spans="1:12">
      <c r="A264" s="52"/>
      <c r="B264" s="39"/>
      <c r="C264" s="39"/>
      <c r="D264" s="39"/>
      <c r="E264" s="39"/>
      <c r="F264" s="39"/>
      <c r="G264" s="39"/>
      <c r="H264" s="39"/>
      <c r="I264" s="39"/>
      <c r="J264" s="39"/>
      <c r="K264" s="39"/>
      <c r="L264" s="39"/>
    </row>
    <row r="265" spans="1:12">
      <c r="A265" s="52"/>
      <c r="B265" s="39"/>
      <c r="C265" s="39"/>
      <c r="D265" s="39"/>
      <c r="E265" s="39"/>
      <c r="F265" s="39"/>
      <c r="G265" s="39"/>
      <c r="H265" s="39"/>
      <c r="I265" s="39"/>
      <c r="J265" s="39"/>
      <c r="K265" s="39"/>
      <c r="L265" s="39"/>
    </row>
    <row r="266" spans="1:12">
      <c r="A266" s="52"/>
      <c r="B266" s="39"/>
      <c r="C266" s="39"/>
      <c r="D266" s="39"/>
      <c r="E266" s="39"/>
      <c r="F266" s="39"/>
      <c r="G266" s="39"/>
      <c r="H266" s="39"/>
      <c r="I266" s="39"/>
      <c r="J266" s="39"/>
      <c r="K266" s="39"/>
      <c r="L266" s="39"/>
    </row>
    <row r="267" spans="1:12">
      <c r="A267" s="52"/>
    </row>
    <row r="268" spans="1:12">
      <c r="A268" s="52"/>
    </row>
    <row r="269" spans="1:12">
      <c r="A269" s="52"/>
    </row>
    <row r="270" spans="1:12">
      <c r="A270" s="52"/>
    </row>
    <row r="271" spans="1:12">
      <c r="A271" s="52"/>
    </row>
    <row r="272" spans="1:12">
      <c r="A272" s="52"/>
    </row>
    <row r="273" spans="1:1">
      <c r="A273" s="52"/>
    </row>
    <row r="274" spans="1:1">
      <c r="A274" s="52"/>
    </row>
    <row r="275" spans="1:1">
      <c r="A275" s="52"/>
    </row>
    <row r="276" spans="1:1">
      <c r="A276" s="52"/>
    </row>
    <row r="277" spans="1:1">
      <c r="A277" s="52"/>
    </row>
    <row r="278" spans="1:1">
      <c r="A278" s="52"/>
    </row>
    <row r="279" spans="1:1">
      <c r="A279" s="52"/>
    </row>
  </sheetData>
  <mergeCells count="2">
    <mergeCell ref="B6:I6"/>
    <mergeCell ref="B11:I11"/>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50" orientation="portrait" r:id="rId1"/>
  <headerFooter differentFirst="1" scaleWithDoc="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pageSetUpPr fitToPage="1"/>
  </sheetPr>
  <dimension ref="A1:F121"/>
  <sheetViews>
    <sheetView showRuler="0" view="pageBreakPreview" zoomScale="80" zoomScaleNormal="75" zoomScaleSheetLayoutView="80" workbookViewId="0">
      <selection activeCell="G35" sqref="G35"/>
    </sheetView>
  </sheetViews>
  <sheetFormatPr baseColWidth="10" defaultColWidth="11.42578125" defaultRowHeight="12.75"/>
  <cols>
    <col min="1" max="1" width="7.140625" style="1072" customWidth="1"/>
    <col min="2" max="2" width="58.42578125" style="1072" bestFit="1" customWidth="1"/>
    <col min="3" max="3" width="28.42578125" style="1072" customWidth="1"/>
    <col min="4" max="4" width="22.140625" style="1072" customWidth="1"/>
    <col min="5" max="5" width="14.5703125" style="978" bestFit="1" customWidth="1"/>
    <col min="6" max="6" width="20.42578125" style="1072" customWidth="1"/>
    <col min="7" max="7" width="18.42578125" style="1072" bestFit="1" customWidth="1"/>
    <col min="8" max="8" width="20" style="1072" bestFit="1" customWidth="1"/>
    <col min="9" max="16384" width="11.42578125" style="1072"/>
  </cols>
  <sheetData>
    <row r="1" spans="1:5">
      <c r="A1" s="1090" t="s">
        <v>419</v>
      </c>
      <c r="E1" s="1072"/>
    </row>
    <row r="2" spans="1:5">
      <c r="A2" s="554"/>
      <c r="E2" s="1072"/>
    </row>
    <row r="3" spans="1:5" ht="14.25">
      <c r="A3" s="554"/>
      <c r="B3" s="32" t="s">
        <v>569</v>
      </c>
      <c r="C3" s="50"/>
      <c r="D3" s="38"/>
      <c r="E3" s="1072"/>
    </row>
    <row r="4" spans="1:5" ht="14.25">
      <c r="B4" s="31" t="s">
        <v>570</v>
      </c>
      <c r="C4" s="38"/>
      <c r="D4" s="54"/>
      <c r="E4" s="1072"/>
    </row>
    <row r="5" spans="1:5">
      <c r="B5" s="51"/>
      <c r="C5" s="54"/>
      <c r="D5" s="54"/>
      <c r="E5" s="1072"/>
    </row>
    <row r="6" spans="1:5">
      <c r="B6" s="6"/>
      <c r="C6" s="55"/>
      <c r="D6" s="55"/>
      <c r="E6" s="1072"/>
    </row>
    <row r="7" spans="1:5">
      <c r="B7" s="38"/>
      <c r="C7" s="38"/>
      <c r="D7" s="1074"/>
      <c r="E7" s="1072"/>
    </row>
    <row r="8" spans="1:5" ht="16.5">
      <c r="B8" s="1103" t="s">
        <v>493</v>
      </c>
      <c r="C8" s="1103"/>
      <c r="D8" s="1103"/>
      <c r="E8" s="1072"/>
    </row>
    <row r="9" spans="1:5" ht="16.5">
      <c r="B9" s="1103" t="s">
        <v>193</v>
      </c>
      <c r="C9" s="1103"/>
      <c r="D9" s="1103"/>
      <c r="E9" s="1072"/>
    </row>
    <row r="10" spans="1:5" ht="15.75">
      <c r="B10" s="1104" t="s">
        <v>523</v>
      </c>
      <c r="C10" s="1104"/>
      <c r="D10" s="1104"/>
      <c r="E10" s="1072"/>
    </row>
    <row r="11" spans="1:5">
      <c r="B11" s="38"/>
      <c r="C11" s="54"/>
      <c r="D11" s="6"/>
      <c r="E11" s="1072"/>
    </row>
    <row r="12" spans="1:5">
      <c r="B12" s="54"/>
      <c r="C12" s="54"/>
      <c r="D12" s="54"/>
      <c r="E12" s="1072"/>
    </row>
    <row r="13" spans="1:5" ht="15.75" thickBot="1">
      <c r="B13" s="57" t="s">
        <v>809</v>
      </c>
      <c r="C13" s="38"/>
      <c r="D13" s="38"/>
      <c r="E13" s="1072"/>
    </row>
    <row r="14" spans="1:5" ht="14.25" thickTop="1" thickBot="1">
      <c r="B14" s="58"/>
      <c r="C14" s="76" t="s">
        <v>520</v>
      </c>
      <c r="D14" s="77" t="s">
        <v>521</v>
      </c>
      <c r="E14" s="1072"/>
    </row>
    <row r="15" spans="1:5" ht="13.5" thickTop="1">
      <c r="B15" s="60"/>
      <c r="C15" s="78"/>
      <c r="D15" s="78"/>
      <c r="E15" s="1072"/>
    </row>
    <row r="16" spans="1:5" ht="17.25">
      <c r="B16" s="10" t="s">
        <v>102</v>
      </c>
      <c r="C16" s="21">
        <f>+C19+C60</f>
        <v>226328289.36907709</v>
      </c>
      <c r="D16" s="21">
        <f>+D19+D60</f>
        <v>2056532001.3600001</v>
      </c>
      <c r="E16" s="1072"/>
    </row>
    <row r="17" spans="2:5" ht="13.5" thickBot="1">
      <c r="B17" s="63"/>
      <c r="C17" s="81"/>
      <c r="D17" s="81"/>
      <c r="E17" s="1072"/>
    </row>
    <row r="18" spans="2:5" ht="13.5" thickTop="1">
      <c r="B18" s="65"/>
      <c r="C18" s="403"/>
      <c r="D18" s="36"/>
      <c r="E18" s="1072"/>
    </row>
    <row r="19" spans="2:5" ht="15.75">
      <c r="B19" s="11" t="s">
        <v>436</v>
      </c>
      <c r="C19" s="12">
        <f>+C21+C54</f>
        <v>226282458.03907707</v>
      </c>
      <c r="D19" s="12">
        <f>+D21+D54</f>
        <v>2056115554.98</v>
      </c>
      <c r="E19" s="1072"/>
    </row>
    <row r="20" spans="2:5">
      <c r="B20" s="65"/>
      <c r="C20" s="36"/>
      <c r="D20" s="36"/>
      <c r="E20" s="1072"/>
    </row>
    <row r="21" spans="2:5" ht="15">
      <c r="B21" s="25" t="s">
        <v>435</v>
      </c>
      <c r="C21" s="284">
        <f>+C23+C29</f>
        <v>203835703.72165859</v>
      </c>
      <c r="D21" s="284">
        <f>+D23+D29</f>
        <v>1852153121.8700001</v>
      </c>
      <c r="E21" s="1072"/>
    </row>
    <row r="22" spans="2:5">
      <c r="B22" s="285"/>
      <c r="C22" s="181"/>
      <c r="D22" s="181"/>
      <c r="E22" s="1072"/>
    </row>
    <row r="23" spans="2:5" ht="14.25">
      <c r="B23" s="68" t="s">
        <v>571</v>
      </c>
      <c r="C23" s="404">
        <f>+C26+C27</f>
        <v>150570370.0623104</v>
      </c>
      <c r="D23" s="404">
        <f>+D26+D27</f>
        <v>1368157667.5700002</v>
      </c>
      <c r="E23" s="1072"/>
    </row>
    <row r="24" spans="2:5" ht="14.25">
      <c r="B24" s="68"/>
      <c r="C24" s="100"/>
      <c r="D24" s="100"/>
      <c r="E24" s="1072"/>
    </row>
    <row r="25" spans="2:5">
      <c r="B25" s="69" t="s">
        <v>103</v>
      </c>
      <c r="C25" s="181"/>
      <c r="D25" s="181"/>
      <c r="E25" s="1072"/>
    </row>
    <row r="26" spans="2:5">
      <c r="B26" s="65" t="s">
        <v>517</v>
      </c>
      <c r="C26" s="98">
        <v>36662364.070459887</v>
      </c>
      <c r="D26" s="98">
        <v>333132571.13</v>
      </c>
      <c r="E26" s="1072"/>
    </row>
    <row r="27" spans="2:5">
      <c r="B27" s="4" t="s">
        <v>188</v>
      </c>
      <c r="C27" s="98">
        <v>113908005.99185053</v>
      </c>
      <c r="D27" s="98">
        <v>1035025096.4400001</v>
      </c>
      <c r="E27" s="1072"/>
    </row>
    <row r="28" spans="2:5">
      <c r="B28" s="69"/>
      <c r="C28" s="181"/>
      <c r="D28" s="181"/>
      <c r="E28" s="1072"/>
    </row>
    <row r="29" spans="2:5" ht="14.25">
      <c r="B29" s="68" t="s">
        <v>699</v>
      </c>
      <c r="C29" s="100">
        <f>+C33+C41+C43+C52+C31+C51+C47+C49+C45</f>
        <v>53265333.65934819</v>
      </c>
      <c r="D29" s="100">
        <f>+D33+D41+D43+D52+D31+D51+D47+D49+D45</f>
        <v>483995454.30000001</v>
      </c>
      <c r="E29" s="1072"/>
    </row>
    <row r="30" spans="2:5">
      <c r="B30" s="69"/>
      <c r="C30" s="181"/>
      <c r="D30" s="181"/>
      <c r="E30" s="1072"/>
    </row>
    <row r="31" spans="2:5">
      <c r="B31" s="69" t="s">
        <v>700</v>
      </c>
      <c r="C31" s="405">
        <v>2756511.0377316</v>
      </c>
      <c r="D31" s="181">
        <v>25047037.539999999</v>
      </c>
      <c r="E31" s="1072"/>
    </row>
    <row r="32" spans="2:5">
      <c r="B32" s="69"/>
      <c r="C32" s="181"/>
      <c r="D32" s="181"/>
      <c r="E32" s="1072"/>
    </row>
    <row r="33" spans="2:5">
      <c r="B33" s="69" t="s">
        <v>514</v>
      </c>
      <c r="C33" s="181">
        <f>SUM(C34:C39)</f>
        <v>19651530.662537858</v>
      </c>
      <c r="D33" s="181">
        <f>SUM(D34:D39)</f>
        <v>178563633.37</v>
      </c>
      <c r="E33" s="1072"/>
    </row>
    <row r="34" spans="2:5">
      <c r="B34" s="65" t="s">
        <v>510</v>
      </c>
      <c r="C34" s="98">
        <v>5858262.9956438402</v>
      </c>
      <c r="D34" s="98">
        <v>53231106.710000001</v>
      </c>
      <c r="E34" s="1072"/>
    </row>
    <row r="35" spans="2:5">
      <c r="B35" s="65" t="s">
        <v>509</v>
      </c>
      <c r="C35" s="98">
        <v>11174586.478552099</v>
      </c>
      <c r="D35" s="98">
        <v>101537880.04000001</v>
      </c>
      <c r="E35" s="1072"/>
    </row>
    <row r="36" spans="2:5">
      <c r="B36" s="65" t="s">
        <v>511</v>
      </c>
      <c r="C36" s="98">
        <v>55051.080878000001</v>
      </c>
      <c r="D36" s="98">
        <v>500221.65</v>
      </c>
      <c r="E36" s="1072"/>
    </row>
    <row r="37" spans="2:5">
      <c r="B37" s="65" t="s">
        <v>512</v>
      </c>
      <c r="C37" s="98">
        <v>36235.0556239199</v>
      </c>
      <c r="D37" s="98">
        <v>329249.83</v>
      </c>
      <c r="E37" s="1072"/>
    </row>
    <row r="38" spans="2:5">
      <c r="B38" s="65" t="s">
        <v>527</v>
      </c>
      <c r="C38" s="98">
        <v>2524944.8224400003</v>
      </c>
      <c r="D38" s="98">
        <v>22942911.129999999</v>
      </c>
      <c r="E38" s="1072"/>
    </row>
    <row r="39" spans="2:5">
      <c r="B39" s="65" t="s">
        <v>324</v>
      </c>
      <c r="C39" s="98">
        <v>2450.2293999999997</v>
      </c>
      <c r="D39" s="98">
        <v>22264.01</v>
      </c>
      <c r="E39" s="1072"/>
    </row>
    <row r="40" spans="2:5" ht="13.5">
      <c r="B40" s="297"/>
      <c r="C40" s="645"/>
      <c r="D40" s="645"/>
      <c r="E40" s="1072"/>
    </row>
    <row r="41" spans="2:5">
      <c r="B41" s="69" t="s">
        <v>513</v>
      </c>
      <c r="C41" s="181">
        <v>8736378.6768913884</v>
      </c>
      <c r="D41" s="181">
        <v>79383104.849999994</v>
      </c>
      <c r="E41" s="1072"/>
    </row>
    <row r="42" spans="2:5">
      <c r="B42" s="297"/>
      <c r="C42" s="298"/>
      <c r="D42" s="298"/>
      <c r="E42" s="1072"/>
    </row>
    <row r="43" spans="2:5">
      <c r="B43" s="69" t="s">
        <v>515</v>
      </c>
      <c r="C43" s="181">
        <v>3816049.7674498977</v>
      </c>
      <c r="D43" s="181">
        <v>34674536.210000001</v>
      </c>
      <c r="E43" s="1072"/>
    </row>
    <row r="44" spans="2:5">
      <c r="B44" s="297"/>
      <c r="C44" s="298"/>
      <c r="D44" s="298"/>
      <c r="E44" s="1072"/>
    </row>
    <row r="45" spans="2:5">
      <c r="B45" s="69" t="s">
        <v>711</v>
      </c>
      <c r="C45" s="181">
        <v>1080060.6777220001</v>
      </c>
      <c r="D45" s="181">
        <v>9813971.3499999996</v>
      </c>
      <c r="E45" s="1072"/>
    </row>
    <row r="46" spans="2:5">
      <c r="B46" s="297"/>
      <c r="C46" s="98"/>
      <c r="D46" s="298"/>
      <c r="E46" s="1072"/>
    </row>
    <row r="47" spans="2:5">
      <c r="B47" s="69" t="s">
        <v>524</v>
      </c>
      <c r="C47" s="181">
        <v>11825235.239091</v>
      </c>
      <c r="D47" s="181">
        <v>107450000</v>
      </c>
      <c r="E47" s="1072"/>
    </row>
    <row r="48" spans="2:5">
      <c r="B48" s="297"/>
      <c r="C48" s="98"/>
      <c r="D48" s="181"/>
      <c r="E48" s="1072"/>
    </row>
    <row r="49" spans="2:5">
      <c r="B49" s="69" t="s">
        <v>628</v>
      </c>
      <c r="C49" s="181">
        <v>4028874.533219255</v>
      </c>
      <c r="D49" s="181">
        <v>36608368.450000003</v>
      </c>
      <c r="E49" s="1072"/>
    </row>
    <row r="50" spans="2:5">
      <c r="B50" s="297"/>
      <c r="C50" s="98"/>
      <c r="D50" s="181"/>
      <c r="E50" s="1072"/>
    </row>
    <row r="51" spans="2:5">
      <c r="B51" s="69" t="s">
        <v>661</v>
      </c>
      <c r="C51" s="181">
        <v>1370693.0647051916</v>
      </c>
      <c r="D51" s="181">
        <v>12454802.529999999</v>
      </c>
      <c r="E51" s="1072"/>
    </row>
    <row r="52" spans="2:5" hidden="1">
      <c r="B52" s="69"/>
      <c r="C52" s="181"/>
      <c r="D52" s="181"/>
      <c r="E52" s="1072"/>
    </row>
    <row r="53" spans="2:5">
      <c r="B53" s="69"/>
      <c r="C53" s="181"/>
      <c r="D53" s="181"/>
      <c r="E53" s="1072"/>
    </row>
    <row r="54" spans="2:5" ht="15">
      <c r="B54" s="25" t="s">
        <v>654</v>
      </c>
      <c r="C54" s="284">
        <f>SUM(C56:C58)</f>
        <v>22446754.317418486</v>
      </c>
      <c r="D54" s="284">
        <f>SUM(D56:D58)</f>
        <v>203962433.11000001</v>
      </c>
      <c r="E54" s="1072"/>
    </row>
    <row r="55" spans="2:5" ht="14.25">
      <c r="B55" s="69"/>
      <c r="C55" s="270"/>
      <c r="D55" s="100"/>
      <c r="E55" s="1072"/>
    </row>
    <row r="56" spans="2:5">
      <c r="B56" s="69" t="s">
        <v>524</v>
      </c>
      <c r="C56" s="270">
        <v>18147801.683816701</v>
      </c>
      <c r="D56" s="181">
        <v>164900000</v>
      </c>
      <c r="E56" s="1072"/>
    </row>
    <row r="57" spans="2:5">
      <c r="B57" s="69" t="s">
        <v>628</v>
      </c>
      <c r="C57" s="270">
        <v>4298952.6336017828</v>
      </c>
      <c r="D57" s="181">
        <v>39062433.109999999</v>
      </c>
      <c r="E57" s="1072"/>
    </row>
    <row r="58" spans="2:5" ht="14.25">
      <c r="B58" s="286"/>
      <c r="C58" s="69"/>
      <c r="D58" s="287"/>
      <c r="E58" s="1072"/>
    </row>
    <row r="59" spans="2:5">
      <c r="B59" s="288"/>
      <c r="C59" s="406"/>
      <c r="D59" s="289"/>
      <c r="E59" s="1072"/>
    </row>
    <row r="60" spans="2:5" ht="17.25">
      <c r="B60" s="10" t="s">
        <v>701</v>
      </c>
      <c r="C60" s="21">
        <f>+C62+C64</f>
        <v>45831.33</v>
      </c>
      <c r="D60" s="21">
        <f>+D62+D64</f>
        <v>416446.38</v>
      </c>
      <c r="E60" s="1072"/>
    </row>
    <row r="61" spans="2:5">
      <c r="B61" s="69"/>
      <c r="C61" s="405"/>
      <c r="D61" s="181"/>
      <c r="E61" s="1072"/>
    </row>
    <row r="62" spans="2:5">
      <c r="B62" s="69" t="s">
        <v>522</v>
      </c>
      <c r="C62" s="181">
        <v>37389.78</v>
      </c>
      <c r="D62" s="181">
        <v>339742.24</v>
      </c>
      <c r="E62" s="1072"/>
    </row>
    <row r="63" spans="2:5">
      <c r="B63" s="297"/>
      <c r="C63" s="181"/>
      <c r="D63" s="298"/>
      <c r="E63" s="1072"/>
    </row>
    <row r="64" spans="2:5">
      <c r="B64" s="69" t="s">
        <v>572</v>
      </c>
      <c r="C64" s="181">
        <v>8441.5499999999993</v>
      </c>
      <c r="D64" s="181">
        <v>76704.14</v>
      </c>
      <c r="E64" s="1072"/>
    </row>
    <row r="65" spans="2:5" ht="13.5" thickBot="1">
      <c r="B65" s="63"/>
      <c r="C65" s="88"/>
      <c r="D65" s="88"/>
      <c r="E65" s="1072"/>
    </row>
    <row r="66" spans="2:5" ht="13.5" thickTop="1">
      <c r="B66" s="65"/>
      <c r="C66" s="36"/>
      <c r="D66" s="36"/>
      <c r="E66" s="1072"/>
    </row>
    <row r="67" spans="2:5" ht="17.25">
      <c r="B67" s="10" t="s">
        <v>702</v>
      </c>
      <c r="C67" s="646">
        <v>1706771.7799999998</v>
      </c>
      <c r="D67" s="21">
        <v>15508581.779999999</v>
      </c>
      <c r="E67" s="1072"/>
    </row>
    <row r="68" spans="2:5">
      <c r="B68" s="65"/>
      <c r="C68" s="36"/>
      <c r="D68" s="36"/>
      <c r="E68" s="1072"/>
    </row>
    <row r="69" spans="2:5" ht="17.25">
      <c r="B69" s="10" t="s">
        <v>104</v>
      </c>
      <c r="C69" s="21">
        <f>+C16-C67</f>
        <v>224621517.58907709</v>
      </c>
      <c r="D69" s="21">
        <f>+D16-D67</f>
        <v>2041023419.5800002</v>
      </c>
      <c r="E69" s="1072"/>
    </row>
    <row r="70" spans="2:5" ht="13.5" thickBot="1">
      <c r="B70" s="63"/>
      <c r="C70" s="81"/>
      <c r="D70" s="81"/>
      <c r="E70" s="1072"/>
    </row>
    <row r="71" spans="2:5" ht="15.75" thickTop="1">
      <c r="B71" s="647"/>
      <c r="C71" s="648"/>
      <c r="D71" s="649"/>
      <c r="E71" s="1072"/>
    </row>
    <row r="72" spans="2:5">
      <c r="B72" s="596" t="s">
        <v>662</v>
      </c>
      <c r="C72" s="1071"/>
      <c r="D72" s="1071"/>
      <c r="E72" s="1072"/>
    </row>
    <row r="73" spans="2:5" ht="12.75" customHeight="1">
      <c r="B73" s="1102" t="s">
        <v>880</v>
      </c>
      <c r="C73" s="1102"/>
      <c r="D73" s="1102"/>
      <c r="E73" s="1072"/>
    </row>
    <row r="74" spans="2:5">
      <c r="B74" s="1102" t="s">
        <v>703</v>
      </c>
      <c r="C74" s="1102"/>
      <c r="D74" s="1102"/>
      <c r="E74" s="1072"/>
    </row>
    <row r="75" spans="2:5">
      <c r="E75" s="1072"/>
    </row>
    <row r="76" spans="2:5">
      <c r="E76" s="1072"/>
    </row>
    <row r="77" spans="2:5">
      <c r="E77" s="1072"/>
    </row>
    <row r="78" spans="2:5">
      <c r="E78" s="1072"/>
    </row>
    <row r="79" spans="2:5">
      <c r="E79" s="1072"/>
    </row>
    <row r="80" spans="2:5">
      <c r="E80" s="1072"/>
    </row>
    <row r="81" spans="5:5">
      <c r="E81" s="1072"/>
    </row>
    <row r="82" spans="5:5">
      <c r="E82" s="1072"/>
    </row>
    <row r="83" spans="5:5">
      <c r="E83" s="1072"/>
    </row>
    <row r="84" spans="5:5">
      <c r="E84" s="1072"/>
    </row>
    <row r="85" spans="5:5">
      <c r="E85" s="1072"/>
    </row>
    <row r="86" spans="5:5">
      <c r="E86" s="1072"/>
    </row>
    <row r="87" spans="5:5">
      <c r="E87" s="1072"/>
    </row>
    <row r="88" spans="5:5">
      <c r="E88" s="1072"/>
    </row>
    <row r="89" spans="5:5">
      <c r="E89" s="1072"/>
    </row>
    <row r="90" spans="5:5">
      <c r="E90" s="1072"/>
    </row>
    <row r="91" spans="5:5">
      <c r="E91" s="1072"/>
    </row>
    <row r="92" spans="5:5">
      <c r="E92" s="1072"/>
    </row>
    <row r="93" spans="5:5">
      <c r="E93" s="1072"/>
    </row>
    <row r="94" spans="5:5">
      <c r="E94" s="1072"/>
    </row>
    <row r="95" spans="5:5">
      <c r="E95" s="1072"/>
    </row>
    <row r="96" spans="5:5">
      <c r="E96" s="1072"/>
    </row>
    <row r="97" spans="5:5">
      <c r="E97" s="1072"/>
    </row>
    <row r="98" spans="5:5">
      <c r="E98" s="1072"/>
    </row>
    <row r="99" spans="5:5">
      <c r="E99" s="1072"/>
    </row>
    <row r="100" spans="5:5">
      <c r="E100" s="1072"/>
    </row>
    <row r="101" spans="5:5">
      <c r="E101" s="1072"/>
    </row>
    <row r="102" spans="5:5">
      <c r="E102" s="1072"/>
    </row>
    <row r="103" spans="5:5">
      <c r="E103" s="1072"/>
    </row>
    <row r="104" spans="5:5">
      <c r="E104" s="1072"/>
    </row>
    <row r="105" spans="5:5">
      <c r="E105" s="1072"/>
    </row>
    <row r="106" spans="5:5">
      <c r="E106" s="1072"/>
    </row>
    <row r="107" spans="5:5">
      <c r="E107" s="1072"/>
    </row>
    <row r="108" spans="5:5">
      <c r="E108" s="1072"/>
    </row>
    <row r="109" spans="5:5">
      <c r="E109" s="1072"/>
    </row>
    <row r="110" spans="5:5">
      <c r="E110" s="1072"/>
    </row>
    <row r="111" spans="5:5">
      <c r="E111" s="1072"/>
    </row>
    <row r="112" spans="5:5">
      <c r="E112" s="1072"/>
    </row>
    <row r="113" spans="5:6">
      <c r="E113" s="1072"/>
    </row>
    <row r="114" spans="5:6">
      <c r="E114" s="1072"/>
    </row>
    <row r="115" spans="5:6">
      <c r="E115" s="1072"/>
    </row>
    <row r="116" spans="5:6">
      <c r="E116" s="1072"/>
    </row>
    <row r="117" spans="5:6">
      <c r="E117" s="1072"/>
    </row>
    <row r="118" spans="5:6">
      <c r="E118" s="1072"/>
    </row>
    <row r="119" spans="5:6">
      <c r="E119" s="1072"/>
    </row>
    <row r="120" spans="5:6">
      <c r="F120" s="1075"/>
    </row>
    <row r="121" spans="5:6">
      <c r="F121" s="1075"/>
    </row>
  </sheetData>
  <customSheetViews>
    <customSheetView guid="{AE035438-BA58-480D-90AC-43CF75BC256A}" scale="75" showPageBreaks="1" fitToPage="1" printArea="1" showRuler="0">
      <pageMargins left="0.39370078740157483" right="0.39370078740157483" top="0.78740157480314965" bottom="0.19685039370078741" header="0" footer="0"/>
      <printOptions horizontalCentered="1"/>
      <pageSetup paperSize="9" scale="75" orientation="portrait" horizontalDpi="300" verticalDpi="300" r:id="rId1"/>
      <headerFooter alignWithMargins="0"/>
    </customSheetView>
  </customSheetViews>
  <mergeCells count="5">
    <mergeCell ref="B73:D73"/>
    <mergeCell ref="B74:D74"/>
    <mergeCell ref="B8:D8"/>
    <mergeCell ref="B9:D9"/>
    <mergeCell ref="B10:D10"/>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85" orientation="portrait" horizontalDpi="300" verticalDpi="300" r:id="rId2"/>
  <headerFooter differentFirst="1" scaleWithDoc="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enableFormatConditionsCalculation="0">
    <pageSetUpPr fitToPage="1"/>
  </sheetPr>
  <dimension ref="A1:AU578"/>
  <sheetViews>
    <sheetView view="pageBreakPreview" zoomScale="75" zoomScaleNormal="75" zoomScaleSheetLayoutView="75" workbookViewId="0">
      <pane ySplit="11" topLeftCell="A12" activePane="bottomLeft" state="frozen"/>
      <selection pane="bottomLeft"/>
    </sheetView>
  </sheetViews>
  <sheetFormatPr baseColWidth="10" defaultRowHeight="12.75"/>
  <cols>
    <col min="1" max="1" width="7.140625" style="266" customWidth="1"/>
    <col min="2" max="2" width="49" style="302" customWidth="1"/>
    <col min="3" max="5" width="10.7109375" style="302" customWidth="1"/>
    <col min="6" max="6" width="15.140625" style="302" customWidth="1"/>
    <col min="7" max="7" width="14.85546875" style="302" customWidth="1"/>
    <col min="8" max="8" width="15.28515625" style="39" customWidth="1"/>
    <col min="9" max="9" width="15.140625" style="39" customWidth="1"/>
    <col min="10" max="33" width="11.42578125" style="39"/>
    <col min="34" max="16384" width="11.42578125" style="302"/>
  </cols>
  <sheetData>
    <row r="1" spans="1:33" s="39" customFormat="1">
      <c r="A1" s="204" t="s">
        <v>419</v>
      </c>
    </row>
    <row r="2" spans="1:33" s="39" customFormat="1">
      <c r="A2" s="52"/>
    </row>
    <row r="3" spans="1:33" s="39" customFormat="1" ht="14.25">
      <c r="A3" s="52"/>
      <c r="B3" s="40" t="s">
        <v>569</v>
      </c>
    </row>
    <row r="4" spans="1:33" s="39" customFormat="1" ht="14.25">
      <c r="A4" s="52"/>
      <c r="B4" s="41" t="s">
        <v>570</v>
      </c>
    </row>
    <row r="5" spans="1:33" s="43" customFormat="1" ht="13.5" thickBot="1">
      <c r="A5" s="52"/>
      <c r="B5" s="52"/>
      <c r="J5" s="971"/>
      <c r="K5" s="971"/>
      <c r="L5" s="971"/>
    </row>
    <row r="6" spans="1:33" s="279" customFormat="1" ht="21" customHeight="1" thickBot="1">
      <c r="A6" s="266"/>
      <c r="B6" s="1208" t="s">
        <v>787</v>
      </c>
      <c r="C6" s="1209"/>
      <c r="D6" s="1209"/>
      <c r="E6" s="1209"/>
      <c r="F6" s="1209"/>
      <c r="G6" s="1209"/>
      <c r="H6" s="1209"/>
      <c r="I6" s="1209"/>
      <c r="J6" s="973"/>
      <c r="K6" s="973"/>
      <c r="L6" s="973"/>
      <c r="M6" s="43"/>
      <c r="N6" s="43"/>
      <c r="O6" s="43"/>
      <c r="P6" s="43"/>
      <c r="Q6" s="43"/>
      <c r="R6" s="43"/>
      <c r="S6" s="43"/>
      <c r="T6" s="43"/>
      <c r="U6" s="43"/>
      <c r="V6" s="43"/>
      <c r="W6" s="43"/>
      <c r="X6" s="43"/>
      <c r="Y6" s="43"/>
      <c r="Z6" s="43"/>
      <c r="AA6" s="43"/>
      <c r="AB6" s="43"/>
      <c r="AC6" s="43"/>
      <c r="AD6" s="43"/>
      <c r="AE6" s="43"/>
      <c r="AF6" s="43"/>
      <c r="AG6" s="43"/>
    </row>
    <row r="7" spans="1:33" s="43" customFormat="1">
      <c r="A7" s="52"/>
      <c r="B7" s="38"/>
      <c r="J7" s="971"/>
      <c r="K7" s="971"/>
      <c r="L7" s="971"/>
    </row>
    <row r="8" spans="1:33" s="43" customFormat="1" ht="13.5" thickBot="1">
      <c r="A8" s="52"/>
      <c r="B8" s="38" t="s">
        <v>815</v>
      </c>
      <c r="J8" s="971"/>
      <c r="K8" s="971"/>
      <c r="L8" s="971"/>
    </row>
    <row r="9" spans="1:33" s="43" customFormat="1" ht="14.25" thickTop="1" thickBot="1">
      <c r="A9" s="52"/>
      <c r="B9" s="38"/>
      <c r="C9" s="423">
        <v>42186</v>
      </c>
      <c r="D9" s="423">
        <v>42217</v>
      </c>
      <c r="E9" s="423">
        <v>42248</v>
      </c>
      <c r="F9" s="423">
        <v>42278</v>
      </c>
      <c r="G9" s="423">
        <v>42309</v>
      </c>
      <c r="H9" s="423">
        <v>42339</v>
      </c>
      <c r="I9" s="233">
        <v>2015</v>
      </c>
      <c r="J9" s="971"/>
      <c r="K9" s="971"/>
      <c r="L9" s="971"/>
    </row>
    <row r="10" spans="1:33" s="43" customFormat="1" ht="14.25" thickTop="1" thickBot="1">
      <c r="A10" s="52"/>
      <c r="B10" s="89"/>
      <c r="J10" s="971"/>
      <c r="K10" s="971"/>
      <c r="L10" s="971"/>
    </row>
    <row r="11" spans="1:33" s="43" customFormat="1" ht="13.5" thickBot="1">
      <c r="A11" s="52"/>
      <c r="B11" s="1206" t="s">
        <v>118</v>
      </c>
      <c r="C11" s="1207"/>
      <c r="D11" s="1207"/>
      <c r="E11" s="1207"/>
      <c r="F11" s="1207"/>
      <c r="G11" s="1207"/>
      <c r="H11" s="1207"/>
      <c r="I11" s="1207"/>
      <c r="J11" s="974"/>
      <c r="K11" s="974"/>
      <c r="L11" s="974"/>
    </row>
    <row r="12" spans="1:33" s="471" customFormat="1" ht="13.5" thickBot="1">
      <c r="A12" s="470"/>
      <c r="B12" s="476"/>
      <c r="J12" s="972"/>
      <c r="K12" s="972"/>
      <c r="L12" s="972"/>
    </row>
    <row r="13" spans="1:33" ht="15" thickBot="1">
      <c r="B13" s="207" t="s">
        <v>119</v>
      </c>
      <c r="C13" s="957">
        <f t="shared" ref="C13:I13" si="0">+C14+C15</f>
        <v>164.05000672007557</v>
      </c>
      <c r="D13" s="957">
        <f t="shared" si="0"/>
        <v>406.05042158195556</v>
      </c>
      <c r="E13" s="957">
        <f t="shared" si="0"/>
        <v>1303.914359644516</v>
      </c>
      <c r="F13" s="957">
        <f t="shared" si="0"/>
        <v>647.01356264073149</v>
      </c>
      <c r="G13" s="957">
        <f t="shared" si="0"/>
        <v>785.85760414149604</v>
      </c>
      <c r="H13" s="957">
        <f t="shared" si="0"/>
        <v>2157.0808232566951</v>
      </c>
      <c r="I13" s="957">
        <f t="shared" si="0"/>
        <v>5463.966777985469</v>
      </c>
      <c r="AE13" s="302"/>
      <c r="AF13" s="302"/>
      <c r="AG13" s="302"/>
    </row>
    <row r="14" spans="1:33" s="39" customFormat="1" ht="13.5">
      <c r="A14" s="52"/>
      <c r="B14" s="209" t="s">
        <v>120</v>
      </c>
      <c r="C14" s="958">
        <v>10.896196850000001</v>
      </c>
      <c r="D14" s="958">
        <v>82.270046469999997</v>
      </c>
      <c r="E14" s="958">
        <v>10.660583529999998</v>
      </c>
      <c r="F14" s="958">
        <v>59.506107590000006</v>
      </c>
      <c r="G14" s="958">
        <v>61.316522339999999</v>
      </c>
      <c r="H14" s="958">
        <v>68.455620180000011</v>
      </c>
      <c r="I14" s="958">
        <v>293.10507696000002</v>
      </c>
    </row>
    <row r="15" spans="1:33" s="39" customFormat="1" ht="13.5">
      <c r="A15" s="52"/>
      <c r="B15" s="209" t="s">
        <v>121</v>
      </c>
      <c r="C15" s="958">
        <v>153.15380987007558</v>
      </c>
      <c r="D15" s="958">
        <v>323.78037511195555</v>
      </c>
      <c r="E15" s="958">
        <v>1293.2537761145161</v>
      </c>
      <c r="F15" s="958">
        <v>587.50745505073144</v>
      </c>
      <c r="G15" s="958">
        <v>724.54108180149603</v>
      </c>
      <c r="H15" s="958">
        <v>2088.625203076695</v>
      </c>
      <c r="I15" s="958">
        <v>5170.8617010254693</v>
      </c>
    </row>
    <row r="16" spans="1:33" s="471" customFormat="1" ht="13.5" thickBot="1">
      <c r="A16" s="52"/>
      <c r="B16" s="38"/>
      <c r="C16" s="211"/>
      <c r="D16" s="211"/>
      <c r="E16" s="211"/>
      <c r="F16" s="211"/>
      <c r="G16" s="39"/>
      <c r="H16" s="39"/>
      <c r="I16" s="39"/>
      <c r="J16" s="39"/>
      <c r="K16" s="39"/>
      <c r="L16" s="39"/>
      <c r="M16" s="39"/>
      <c r="N16" s="39"/>
      <c r="O16" s="39"/>
      <c r="P16" s="39"/>
      <c r="Q16" s="39"/>
      <c r="R16" s="39"/>
      <c r="S16" s="39"/>
      <c r="T16" s="39"/>
      <c r="U16" s="39"/>
      <c r="V16" s="39"/>
    </row>
    <row r="17" spans="1:22" s="39" customFormat="1" ht="14.25" thickTop="1" thickBot="1">
      <c r="A17" s="52"/>
      <c r="B17" s="906" t="s">
        <v>101</v>
      </c>
      <c r="C17" s="908">
        <f t="shared" ref="C17:I17" si="1">+C18+C22+C25+C33+C32+C41+C44</f>
        <v>106.46113135655722</v>
      </c>
      <c r="D17" s="908">
        <f t="shared" si="1"/>
        <v>82.626563770597997</v>
      </c>
      <c r="E17" s="908">
        <f t="shared" si="1"/>
        <v>179.37298783084734</v>
      </c>
      <c r="F17" s="908">
        <f t="shared" si="1"/>
        <v>84.466823144719129</v>
      </c>
      <c r="G17" s="908">
        <f t="shared" si="1"/>
        <v>102.01973496055435</v>
      </c>
      <c r="H17" s="908">
        <f t="shared" si="1"/>
        <v>118.40789733752612</v>
      </c>
      <c r="I17" s="908">
        <f t="shared" si="1"/>
        <v>673.35513840080216</v>
      </c>
    </row>
    <row r="18" spans="1:22" s="39" customFormat="1" ht="13.5" thickTop="1">
      <c r="A18" s="52"/>
      <c r="B18" s="214" t="s">
        <v>122</v>
      </c>
      <c r="C18" s="215">
        <f t="shared" ref="C18:H18" si="2">+C19+C20+C21</f>
        <v>26.888140849999996</v>
      </c>
      <c r="D18" s="215">
        <f t="shared" si="2"/>
        <v>28.00626012290784</v>
      </c>
      <c r="E18" s="215">
        <f t="shared" si="2"/>
        <v>89.824636896980294</v>
      </c>
      <c r="F18" s="215">
        <f t="shared" si="2"/>
        <v>35.155263624810118</v>
      </c>
      <c r="G18" s="215">
        <f t="shared" si="2"/>
        <v>53.701078863600003</v>
      </c>
      <c r="H18" s="215">
        <f t="shared" si="2"/>
        <v>40.302235700684818</v>
      </c>
      <c r="I18" s="215">
        <f t="shared" ref="I18:I44" si="3">+SUM(C18:H18)</f>
        <v>273.87761605898305</v>
      </c>
    </row>
    <row r="19" spans="1:22" s="39" customFormat="1">
      <c r="A19" s="52"/>
      <c r="B19" s="216" t="s">
        <v>123</v>
      </c>
      <c r="C19" s="217">
        <v>3.8549456199999996</v>
      </c>
      <c r="D19" s="217">
        <v>6.1891447499999988</v>
      </c>
      <c r="E19" s="217">
        <v>19.215592946980298</v>
      </c>
      <c r="F19" s="217">
        <v>15.135657849999996</v>
      </c>
      <c r="G19" s="217">
        <v>2.2571629799999999</v>
      </c>
      <c r="H19" s="217">
        <v>12.022610089999999</v>
      </c>
      <c r="I19" s="217">
        <f t="shared" si="3"/>
        <v>58.675114236980292</v>
      </c>
    </row>
    <row r="20" spans="1:22" s="39" customFormat="1">
      <c r="A20" s="52"/>
      <c r="B20" s="218" t="s">
        <v>124</v>
      </c>
      <c r="C20" s="219">
        <v>20.005250829999998</v>
      </c>
      <c r="D20" s="219">
        <v>18.255583722907843</v>
      </c>
      <c r="E20" s="219">
        <v>65.932163410000001</v>
      </c>
      <c r="F20" s="219">
        <v>18.984596369999998</v>
      </c>
      <c r="G20" s="219">
        <v>47.297296133600007</v>
      </c>
      <c r="H20" s="219">
        <v>15.922153369999997</v>
      </c>
      <c r="I20" s="219">
        <f t="shared" si="3"/>
        <v>186.39704383650783</v>
      </c>
    </row>
    <row r="21" spans="1:22" s="39" customFormat="1">
      <c r="A21" s="52"/>
      <c r="B21" s="218" t="s">
        <v>125</v>
      </c>
      <c r="C21" s="219">
        <v>3.0279444</v>
      </c>
      <c r="D21" s="219">
        <v>3.5615316499999996</v>
      </c>
      <c r="E21" s="219">
        <v>4.6768805400000009</v>
      </c>
      <c r="F21" s="219">
        <v>1.0350094048101266</v>
      </c>
      <c r="G21" s="219">
        <v>4.1466197500000002</v>
      </c>
      <c r="H21" s="219">
        <v>12.357472240684819</v>
      </c>
      <c r="I21" s="219">
        <f t="shared" si="3"/>
        <v>28.805457985494947</v>
      </c>
    </row>
    <row r="22" spans="1:22" s="472" customFormat="1">
      <c r="A22" s="52"/>
      <c r="B22" s="220" t="s">
        <v>126</v>
      </c>
      <c r="C22" s="221">
        <f t="shared" ref="C22:H22" si="4">+C23+C24</f>
        <v>11.451049039470167</v>
      </c>
      <c r="D22" s="221">
        <f t="shared" si="4"/>
        <v>11.633123251850572</v>
      </c>
      <c r="E22" s="221">
        <f t="shared" si="4"/>
        <v>11.632963163293006</v>
      </c>
      <c r="F22" s="221">
        <f t="shared" si="4"/>
        <v>11.451140191983981</v>
      </c>
      <c r="G22" s="221">
        <f t="shared" si="4"/>
        <v>11.632642992420434</v>
      </c>
      <c r="H22" s="221">
        <f t="shared" si="4"/>
        <v>11.450820097141216</v>
      </c>
      <c r="I22" s="221">
        <f t="shared" si="3"/>
        <v>69.251738736159382</v>
      </c>
      <c r="J22" s="39"/>
      <c r="K22" s="39"/>
      <c r="L22" s="39"/>
      <c r="M22" s="39"/>
      <c r="N22" s="39"/>
      <c r="O22" s="39"/>
      <c r="P22" s="39"/>
      <c r="Q22" s="39"/>
      <c r="R22" s="39"/>
      <c r="S22" s="39"/>
      <c r="T22" s="39"/>
      <c r="U22" s="39"/>
      <c r="V22" s="39"/>
    </row>
    <row r="23" spans="1:22" s="472" customFormat="1">
      <c r="A23" s="52"/>
      <c r="B23" s="216" t="s">
        <v>127</v>
      </c>
      <c r="C23" s="217">
        <v>11.451049039470167</v>
      </c>
      <c r="D23" s="217">
        <v>11.632565545362926</v>
      </c>
      <c r="E23" s="217">
        <v>11.632419043995146</v>
      </c>
      <c r="F23" s="217">
        <v>11.450609658775376</v>
      </c>
      <c r="G23" s="217">
        <v>11.632126046401615</v>
      </c>
      <c r="H23" s="217">
        <v>11.450316738312184</v>
      </c>
      <c r="I23" s="217">
        <f t="shared" si="3"/>
        <v>69.249086072317425</v>
      </c>
      <c r="J23" s="39"/>
      <c r="K23" s="39"/>
      <c r="L23" s="39"/>
      <c r="M23" s="39"/>
      <c r="N23" s="39"/>
      <c r="O23" s="39"/>
      <c r="P23" s="39"/>
      <c r="Q23" s="39"/>
      <c r="R23" s="39"/>
      <c r="S23" s="39"/>
      <c r="T23" s="39"/>
      <c r="U23" s="39"/>
      <c r="V23" s="39"/>
    </row>
    <row r="24" spans="1:22" s="39" customFormat="1">
      <c r="A24" s="52"/>
      <c r="B24" s="222" t="s">
        <v>128</v>
      </c>
      <c r="C24" s="223">
        <v>0</v>
      </c>
      <c r="D24" s="223">
        <v>5.5770648764650861E-4</v>
      </c>
      <c r="E24" s="223">
        <v>5.4411929785946184E-4</v>
      </c>
      <c r="F24" s="223">
        <v>5.3053320860617392E-4</v>
      </c>
      <c r="G24" s="223">
        <v>5.1694601881912725E-4</v>
      </c>
      <c r="H24" s="223">
        <v>5.033588290320807E-4</v>
      </c>
      <c r="I24" s="223">
        <f t="shared" si="3"/>
        <v>2.6526638419633523E-3</v>
      </c>
    </row>
    <row r="25" spans="1:22" s="39" customFormat="1">
      <c r="A25" s="52"/>
      <c r="B25" s="220" t="s">
        <v>129</v>
      </c>
      <c r="C25" s="221">
        <f t="shared" ref="C25:H25" si="5">+C26+C27+C29</f>
        <v>55.033189048310746</v>
      </c>
      <c r="D25" s="221">
        <f t="shared" si="5"/>
        <v>38.528718631987005</v>
      </c>
      <c r="E25" s="221">
        <f t="shared" si="5"/>
        <v>34.193670383222148</v>
      </c>
      <c r="F25" s="221">
        <f t="shared" si="5"/>
        <v>30.589804161690754</v>
      </c>
      <c r="G25" s="221">
        <f t="shared" si="5"/>
        <v>32.213919734533903</v>
      </c>
      <c r="H25" s="221">
        <f t="shared" si="5"/>
        <v>25.317414439263967</v>
      </c>
      <c r="I25" s="221">
        <f t="shared" si="3"/>
        <v>215.8767163990085</v>
      </c>
    </row>
    <row r="26" spans="1:22" s="472" customFormat="1">
      <c r="A26" s="52"/>
      <c r="B26" s="216" t="s">
        <v>127</v>
      </c>
      <c r="C26" s="217">
        <v>0</v>
      </c>
      <c r="D26" s="217">
        <v>0</v>
      </c>
      <c r="E26" s="217">
        <v>0</v>
      </c>
      <c r="F26" s="217">
        <v>0</v>
      </c>
      <c r="G26" s="217">
        <v>0</v>
      </c>
      <c r="H26" s="217">
        <v>0</v>
      </c>
      <c r="I26" s="217">
        <f t="shared" si="3"/>
        <v>0</v>
      </c>
      <c r="J26" s="39"/>
      <c r="K26" s="39"/>
      <c r="L26" s="39"/>
      <c r="M26" s="39"/>
      <c r="N26" s="39"/>
      <c r="O26" s="39"/>
      <c r="P26" s="39"/>
      <c r="Q26" s="39"/>
      <c r="R26" s="39"/>
      <c r="S26" s="39"/>
      <c r="T26" s="39"/>
      <c r="U26" s="39"/>
      <c r="V26" s="39"/>
    </row>
    <row r="27" spans="1:22" s="472" customFormat="1">
      <c r="A27" s="52"/>
      <c r="B27" s="218" t="s">
        <v>128</v>
      </c>
      <c r="C27" s="219">
        <f t="shared" ref="C27:H27" si="6">+C28</f>
        <v>55.0256669630771</v>
      </c>
      <c r="D27" s="219">
        <f t="shared" si="6"/>
        <v>38.521435245694171</v>
      </c>
      <c r="E27" s="219">
        <f t="shared" si="6"/>
        <v>34.186782586254338</v>
      </c>
      <c r="F27" s="219">
        <f t="shared" si="6"/>
        <v>30.581868294722945</v>
      </c>
      <c r="G27" s="219">
        <f t="shared" si="6"/>
        <v>32.206221975458099</v>
      </c>
      <c r="H27" s="219">
        <f t="shared" si="6"/>
        <v>25.311458868651297</v>
      </c>
      <c r="I27" s="219">
        <f t="shared" si="3"/>
        <v>215.83343393385795</v>
      </c>
      <c r="J27" s="39"/>
      <c r="K27" s="39"/>
      <c r="L27" s="39"/>
      <c r="M27" s="39"/>
      <c r="N27" s="39"/>
      <c r="O27" s="39"/>
      <c r="P27" s="39"/>
      <c r="Q27" s="39"/>
      <c r="R27" s="39"/>
      <c r="S27" s="39"/>
      <c r="T27" s="39"/>
      <c r="U27" s="39"/>
      <c r="V27" s="39"/>
    </row>
    <row r="28" spans="1:22" s="39" customFormat="1">
      <c r="A28" s="52"/>
      <c r="B28" s="601" t="s">
        <v>803</v>
      </c>
      <c r="C28" s="224">
        <v>55.0256669630771</v>
      </c>
      <c r="D28" s="224">
        <v>38.521435245694171</v>
      </c>
      <c r="E28" s="224">
        <v>34.186782586254338</v>
      </c>
      <c r="F28" s="224">
        <v>30.581868294722945</v>
      </c>
      <c r="G28" s="224">
        <v>32.206221975458099</v>
      </c>
      <c r="H28" s="224">
        <v>25.311458868651297</v>
      </c>
      <c r="I28" s="224">
        <f t="shared" si="3"/>
        <v>215.83343393385795</v>
      </c>
    </row>
    <row r="29" spans="1:22" s="39" customFormat="1">
      <c r="A29" s="52"/>
      <c r="B29" s="218" t="s">
        <v>130</v>
      </c>
      <c r="C29" s="219">
        <f t="shared" ref="C29:H29" si="7">+C30+C31</f>
        <v>7.5220852336448599E-3</v>
      </c>
      <c r="D29" s="219">
        <f t="shared" si="7"/>
        <v>7.2833862928348911E-3</v>
      </c>
      <c r="E29" s="219">
        <f t="shared" si="7"/>
        <v>6.8877969678089301E-3</v>
      </c>
      <c r="F29" s="219">
        <f t="shared" si="7"/>
        <v>7.93586696780893E-3</v>
      </c>
      <c r="G29" s="219">
        <f t="shared" si="7"/>
        <v>7.6977590758047767E-3</v>
      </c>
      <c r="H29" s="219">
        <f t="shared" si="7"/>
        <v>5.9555706126687433E-3</v>
      </c>
      <c r="I29" s="219">
        <f t="shared" si="3"/>
        <v>4.3282465150571131E-2</v>
      </c>
    </row>
    <row r="30" spans="1:22" s="39" customFormat="1">
      <c r="A30" s="52"/>
      <c r="B30" s="248" t="s">
        <v>173</v>
      </c>
      <c r="C30" s="224">
        <v>0</v>
      </c>
      <c r="D30" s="224">
        <v>0</v>
      </c>
      <c r="E30" s="224">
        <v>0</v>
      </c>
      <c r="F30" s="224">
        <v>0</v>
      </c>
      <c r="G30" s="224">
        <v>0</v>
      </c>
      <c r="H30" s="224">
        <v>0</v>
      </c>
      <c r="I30" s="224">
        <f t="shared" si="3"/>
        <v>0</v>
      </c>
    </row>
    <row r="31" spans="1:22" s="472" customFormat="1">
      <c r="A31" s="52"/>
      <c r="B31" s="249" t="s">
        <v>174</v>
      </c>
      <c r="C31" s="224">
        <v>7.5220852336448599E-3</v>
      </c>
      <c r="D31" s="224">
        <v>7.2833862928348911E-3</v>
      </c>
      <c r="E31" s="224">
        <v>6.8877969678089301E-3</v>
      </c>
      <c r="F31" s="224">
        <v>7.93586696780893E-3</v>
      </c>
      <c r="G31" s="224">
        <v>7.6977590758047767E-3</v>
      </c>
      <c r="H31" s="224">
        <v>5.9555706126687433E-3</v>
      </c>
      <c r="I31" s="224">
        <f t="shared" si="3"/>
        <v>4.3282465150571131E-2</v>
      </c>
      <c r="J31" s="39"/>
      <c r="K31" s="39"/>
      <c r="L31" s="39"/>
      <c r="M31" s="39"/>
      <c r="N31" s="39"/>
      <c r="O31" s="39"/>
      <c r="P31" s="39"/>
      <c r="Q31" s="39"/>
      <c r="R31" s="39"/>
      <c r="S31" s="39"/>
      <c r="T31" s="39"/>
      <c r="U31" s="39"/>
      <c r="V31" s="39"/>
    </row>
    <row r="32" spans="1:22" s="472" customFormat="1">
      <c r="A32" s="52"/>
      <c r="B32" s="220" t="s">
        <v>131</v>
      </c>
      <c r="C32" s="221">
        <v>9.0627536487763098</v>
      </c>
      <c r="D32" s="221">
        <v>0.39243340385257802</v>
      </c>
      <c r="E32" s="221">
        <v>5.2413399733937505</v>
      </c>
      <c r="F32" s="221">
        <v>3.3650772562342701</v>
      </c>
      <c r="G32" s="221">
        <v>0.54793467000000007</v>
      </c>
      <c r="H32" s="221">
        <v>6.5955174496949098</v>
      </c>
      <c r="I32" s="221">
        <f t="shared" si="3"/>
        <v>25.205056401951818</v>
      </c>
      <c r="J32" s="39"/>
      <c r="K32" s="39"/>
      <c r="L32" s="39"/>
      <c r="M32" s="39"/>
      <c r="N32" s="39"/>
      <c r="O32" s="39"/>
      <c r="P32" s="39"/>
      <c r="Q32" s="39"/>
      <c r="R32" s="39"/>
      <c r="S32" s="39"/>
      <c r="T32" s="39"/>
      <c r="U32" s="39"/>
      <c r="V32" s="39"/>
    </row>
    <row r="33" spans="1:22" s="38" customFormat="1">
      <c r="B33" s="220" t="s">
        <v>795</v>
      </c>
      <c r="C33" s="221">
        <f t="shared" ref="C33:H33" si="8">+C34+C37+C38</f>
        <v>0</v>
      </c>
      <c r="D33" s="221">
        <f t="shared" si="8"/>
        <v>0</v>
      </c>
      <c r="E33" s="221">
        <f t="shared" si="8"/>
        <v>34.457728503958137</v>
      </c>
      <c r="F33" s="221">
        <f t="shared" si="8"/>
        <v>0</v>
      </c>
      <c r="G33" s="221">
        <f t="shared" si="8"/>
        <v>0</v>
      </c>
      <c r="H33" s="221">
        <f t="shared" si="8"/>
        <v>30.946157610741214</v>
      </c>
      <c r="I33" s="221">
        <f t="shared" si="3"/>
        <v>65.403886114699347</v>
      </c>
    </row>
    <row r="34" spans="1:22" s="38" customFormat="1">
      <c r="B34" s="947" t="s">
        <v>796</v>
      </c>
      <c r="C34" s="950">
        <f t="shared" ref="C34:H34" si="9">+C35+C36</f>
        <v>0</v>
      </c>
      <c r="D34" s="950">
        <f t="shared" si="9"/>
        <v>0</v>
      </c>
      <c r="E34" s="950">
        <f t="shared" si="9"/>
        <v>3.0541519673378721</v>
      </c>
      <c r="F34" s="950">
        <f t="shared" si="9"/>
        <v>0</v>
      </c>
      <c r="G34" s="950">
        <f t="shared" si="9"/>
        <v>0</v>
      </c>
      <c r="H34" s="950">
        <f t="shared" si="9"/>
        <v>0</v>
      </c>
      <c r="I34" s="951">
        <f t="shared" si="3"/>
        <v>3.0541519673378721</v>
      </c>
    </row>
    <row r="35" spans="1:22" s="38" customFormat="1">
      <c r="B35" s="89" t="s">
        <v>797</v>
      </c>
      <c r="C35" s="952">
        <v>0</v>
      </c>
      <c r="D35" s="90">
        <v>0</v>
      </c>
      <c r="E35" s="952">
        <v>3.0541519673378721</v>
      </c>
      <c r="F35" s="952">
        <v>0</v>
      </c>
      <c r="G35" s="952">
        <v>0</v>
      </c>
      <c r="H35" s="952">
        <v>0</v>
      </c>
      <c r="I35" s="952">
        <f t="shared" si="3"/>
        <v>3.0541519673378721</v>
      </c>
    </row>
    <row r="36" spans="1:22" s="38" customFormat="1">
      <c r="B36" s="949" t="s">
        <v>798</v>
      </c>
      <c r="C36" s="953">
        <v>0</v>
      </c>
      <c r="D36" s="953">
        <v>0</v>
      </c>
      <c r="E36" s="953">
        <v>0</v>
      </c>
      <c r="F36" s="953">
        <v>0</v>
      </c>
      <c r="G36" s="953">
        <v>0</v>
      </c>
      <c r="H36" s="953">
        <v>0</v>
      </c>
      <c r="I36" s="953">
        <f t="shared" si="3"/>
        <v>0</v>
      </c>
    </row>
    <row r="37" spans="1:22" s="38" customFormat="1">
      <c r="B37" s="949" t="s">
        <v>799</v>
      </c>
      <c r="C37" s="953">
        <v>0</v>
      </c>
      <c r="D37" s="953">
        <v>0</v>
      </c>
      <c r="E37" s="953">
        <v>0</v>
      </c>
      <c r="F37" s="953">
        <v>0</v>
      </c>
      <c r="G37" s="953">
        <v>0</v>
      </c>
      <c r="H37" s="953">
        <v>0</v>
      </c>
      <c r="I37" s="953">
        <f t="shared" si="3"/>
        <v>0</v>
      </c>
    </row>
    <row r="38" spans="1:22" s="38" customFormat="1">
      <c r="B38" s="89" t="s">
        <v>800</v>
      </c>
      <c r="C38" s="953">
        <f t="shared" ref="C38:H38" si="10">+C39+C40</f>
        <v>0</v>
      </c>
      <c r="D38" s="953">
        <f t="shared" si="10"/>
        <v>0</v>
      </c>
      <c r="E38" s="953">
        <f t="shared" si="10"/>
        <v>31.403576536620267</v>
      </c>
      <c r="F38" s="953">
        <f t="shared" si="10"/>
        <v>0</v>
      </c>
      <c r="G38" s="953">
        <f t="shared" si="10"/>
        <v>0</v>
      </c>
      <c r="H38" s="953">
        <f t="shared" si="10"/>
        <v>30.946157610741214</v>
      </c>
      <c r="I38" s="953">
        <f t="shared" si="3"/>
        <v>62.349734147361481</v>
      </c>
    </row>
    <row r="39" spans="1:22" s="38" customFormat="1">
      <c r="B39" s="948" t="s">
        <v>172</v>
      </c>
      <c r="C39" s="90">
        <v>0</v>
      </c>
      <c r="D39" s="952">
        <v>0</v>
      </c>
      <c r="E39" s="90">
        <v>0.11735125956088704</v>
      </c>
      <c r="F39" s="952">
        <v>0</v>
      </c>
      <c r="G39" s="54">
        <v>0</v>
      </c>
      <c r="H39" s="54">
        <v>0</v>
      </c>
      <c r="I39" s="54">
        <f t="shared" si="3"/>
        <v>0.11735125956088704</v>
      </c>
    </row>
    <row r="40" spans="1:22" s="38" customFormat="1">
      <c r="B40" s="249" t="s">
        <v>138</v>
      </c>
      <c r="C40" s="955">
        <v>0</v>
      </c>
      <c r="D40" s="955">
        <v>0</v>
      </c>
      <c r="E40" s="955">
        <v>31.28622527705938</v>
      </c>
      <c r="F40" s="955">
        <v>0</v>
      </c>
      <c r="G40" s="54">
        <v>0</v>
      </c>
      <c r="H40" s="54">
        <v>30.946157610741214</v>
      </c>
      <c r="I40" s="54">
        <f t="shared" si="3"/>
        <v>62.232382887800597</v>
      </c>
    </row>
    <row r="41" spans="1:22" s="39" customFormat="1">
      <c r="A41" s="52"/>
      <c r="B41" s="220" t="s">
        <v>133</v>
      </c>
      <c r="C41" s="221">
        <f t="shared" ref="C41:H41" si="11">+C42+C43</f>
        <v>4.0259987700000002</v>
      </c>
      <c r="D41" s="221">
        <f t="shared" si="11"/>
        <v>4.0660283600000007</v>
      </c>
      <c r="E41" s="221">
        <f t="shared" si="11"/>
        <v>4.02264891</v>
      </c>
      <c r="F41" s="221">
        <f t="shared" si="11"/>
        <v>3.9055379100000005</v>
      </c>
      <c r="G41" s="221">
        <f t="shared" si="11"/>
        <v>3.9241587</v>
      </c>
      <c r="H41" s="221">
        <f t="shared" si="11"/>
        <v>3.79575204</v>
      </c>
      <c r="I41" s="221">
        <f t="shared" si="3"/>
        <v>23.740124690000002</v>
      </c>
    </row>
    <row r="42" spans="1:22" s="472" customFormat="1">
      <c r="A42" s="52"/>
      <c r="B42" s="216" t="s">
        <v>132</v>
      </c>
      <c r="C42" s="217">
        <v>0</v>
      </c>
      <c r="D42" s="217">
        <v>0</v>
      </c>
      <c r="E42" s="217">
        <v>0</v>
      </c>
      <c r="F42" s="217">
        <v>0</v>
      </c>
      <c r="G42" s="217">
        <v>0</v>
      </c>
      <c r="H42" s="217">
        <v>0</v>
      </c>
      <c r="I42" s="217">
        <f t="shared" si="3"/>
        <v>0</v>
      </c>
      <c r="J42" s="39"/>
      <c r="K42" s="39"/>
      <c r="L42" s="39"/>
      <c r="M42" s="39"/>
      <c r="N42" s="39"/>
      <c r="O42" s="39"/>
      <c r="P42" s="39"/>
      <c r="Q42" s="39"/>
      <c r="R42" s="39"/>
      <c r="S42" s="39"/>
      <c r="T42" s="39"/>
      <c r="U42" s="39"/>
      <c r="V42" s="39"/>
    </row>
    <row r="43" spans="1:22" s="472" customFormat="1">
      <c r="A43" s="52"/>
      <c r="B43" s="218" t="s">
        <v>130</v>
      </c>
      <c r="C43" s="219">
        <v>4.0259987700000002</v>
      </c>
      <c r="D43" s="219">
        <v>4.0660283600000007</v>
      </c>
      <c r="E43" s="219">
        <v>4.02264891</v>
      </c>
      <c r="F43" s="219">
        <v>3.9055379100000005</v>
      </c>
      <c r="G43" s="219">
        <v>3.9241587</v>
      </c>
      <c r="H43" s="219">
        <v>3.79575204</v>
      </c>
      <c r="I43" s="219">
        <f t="shared" si="3"/>
        <v>23.740124690000002</v>
      </c>
      <c r="J43" s="39"/>
      <c r="K43" s="39"/>
      <c r="L43" s="39"/>
      <c r="M43" s="39"/>
      <c r="N43" s="39"/>
      <c r="O43" s="39"/>
      <c r="P43" s="39"/>
      <c r="Q43" s="39"/>
      <c r="R43" s="39"/>
      <c r="S43" s="39"/>
      <c r="T43" s="39"/>
      <c r="U43" s="39"/>
      <c r="V43" s="39"/>
    </row>
    <row r="44" spans="1:22" s="39" customFormat="1">
      <c r="A44" s="52"/>
      <c r="B44" s="220" t="s">
        <v>461</v>
      </c>
      <c r="C44" s="221">
        <v>0</v>
      </c>
      <c r="D44" s="221">
        <v>0</v>
      </c>
      <c r="E44" s="221">
        <v>0</v>
      </c>
      <c r="F44" s="221">
        <v>0</v>
      </c>
      <c r="G44" s="221">
        <v>0</v>
      </c>
      <c r="H44" s="221">
        <v>0</v>
      </c>
      <c r="I44" s="221">
        <f t="shared" si="3"/>
        <v>0</v>
      </c>
    </row>
    <row r="45" spans="1:22" s="39" customFormat="1" ht="13.5" thickBot="1">
      <c r="A45" s="52"/>
      <c r="B45" s="38"/>
      <c r="C45" s="211"/>
      <c r="D45" s="211"/>
      <c r="E45" s="424"/>
      <c r="F45" s="424"/>
      <c r="G45" s="424"/>
      <c r="H45" s="424"/>
      <c r="I45" s="424"/>
    </row>
    <row r="46" spans="1:22" s="39" customFormat="1" ht="14.25" thickTop="1" thickBot="1">
      <c r="A46" s="52"/>
      <c r="B46" s="909" t="s">
        <v>573</v>
      </c>
      <c r="C46" s="911">
        <f>+C47+C50+C67+C84+C86+C88+C89+C90+C91+C92+C97+C106+C107+C110+C98+C87+C85+C93+C94+C95+C96+C101+C104+C105+C99+C100</f>
        <v>57.588875357803893</v>
      </c>
      <c r="D46" s="911">
        <f>+D47+D50+D67+D84+D86+D88+D89+D90+D91+D92+D97+D106+D107+D110+D98+D87+D85+D93+D94+D95+D96+D101+D104+D105+D99+D100+D102+D103</f>
        <v>323.4238578196979</v>
      </c>
      <c r="E46" s="911">
        <f t="shared" ref="E46:H46" si="12">+E47+E50+E67+E84+E86+E88+E89+E90+E91+E92+E97+E106+E107+E110+E98+E87+E85+E93+E94+E95+E96+E101+E104+E105+E99+E100+E102+E103</f>
        <v>1124.5413718186519</v>
      </c>
      <c r="F46" s="911">
        <f t="shared" si="12"/>
        <v>562.54673948406423</v>
      </c>
      <c r="G46" s="911">
        <f t="shared" si="12"/>
        <v>683.83786918232931</v>
      </c>
      <c r="H46" s="911">
        <f t="shared" si="12"/>
        <v>2038.6729259263939</v>
      </c>
      <c r="I46" s="911">
        <f>+SUM(C46:H46)</f>
        <v>4790.6116395889412</v>
      </c>
    </row>
    <row r="47" spans="1:22" s="39" customFormat="1" ht="13.5" thickTop="1">
      <c r="A47" s="52"/>
      <c r="B47" s="214" t="s">
        <v>562</v>
      </c>
      <c r="C47" s="215">
        <f t="shared" ref="C47:H48" si="13">+C48</f>
        <v>0</v>
      </c>
      <c r="D47" s="215">
        <f t="shared" si="13"/>
        <v>0</v>
      </c>
      <c r="E47" s="215">
        <f t="shared" si="13"/>
        <v>0</v>
      </c>
      <c r="F47" s="215">
        <f t="shared" si="13"/>
        <v>199.49331476</v>
      </c>
      <c r="G47" s="215">
        <f t="shared" si="13"/>
        <v>0</v>
      </c>
      <c r="H47" s="215">
        <f t="shared" si="13"/>
        <v>0</v>
      </c>
      <c r="I47" s="215">
        <f>+SUM(C47:H47)</f>
        <v>199.49331476</v>
      </c>
    </row>
    <row r="48" spans="1:22" s="39" customFormat="1">
      <c r="A48" s="52"/>
      <c r="B48" s="218" t="s">
        <v>141</v>
      </c>
      <c r="C48" s="914">
        <f t="shared" si="13"/>
        <v>0</v>
      </c>
      <c r="D48" s="914">
        <f t="shared" si="13"/>
        <v>0</v>
      </c>
      <c r="E48" s="914">
        <f t="shared" si="13"/>
        <v>0</v>
      </c>
      <c r="F48" s="914">
        <f t="shared" si="13"/>
        <v>199.49331476</v>
      </c>
      <c r="G48" s="914">
        <f t="shared" si="13"/>
        <v>0</v>
      </c>
      <c r="H48" s="914">
        <f t="shared" si="13"/>
        <v>0</v>
      </c>
      <c r="I48" s="914">
        <f t="shared" ref="I48:I111" si="14">+SUM(C48:H48)</f>
        <v>199.49331476</v>
      </c>
    </row>
    <row r="49" spans="1:9" s="39" customFormat="1">
      <c r="A49" s="52"/>
      <c r="B49" s="43" t="s">
        <v>42</v>
      </c>
      <c r="C49" s="602">
        <v>0</v>
      </c>
      <c r="D49" s="602">
        <v>0</v>
      </c>
      <c r="E49" s="602">
        <v>0</v>
      </c>
      <c r="F49" s="602">
        <v>199.49331476</v>
      </c>
      <c r="G49" s="602">
        <v>0</v>
      </c>
      <c r="H49" s="602">
        <v>0</v>
      </c>
      <c r="I49" s="602">
        <f t="shared" si="14"/>
        <v>199.49331476</v>
      </c>
    </row>
    <row r="50" spans="1:9" s="39" customFormat="1">
      <c r="A50" s="52"/>
      <c r="B50" s="220" t="s">
        <v>142</v>
      </c>
      <c r="C50" s="795">
        <f t="shared" ref="C50:H50" si="15">+C51+C54+C61+C64</f>
        <v>0</v>
      </c>
      <c r="D50" s="795">
        <f t="shared" si="15"/>
        <v>0</v>
      </c>
      <c r="E50" s="795">
        <f t="shared" si="15"/>
        <v>171.50326649000002</v>
      </c>
      <c r="F50" s="795">
        <f t="shared" si="15"/>
        <v>0</v>
      </c>
      <c r="G50" s="795">
        <f t="shared" si="15"/>
        <v>0</v>
      </c>
      <c r="H50" s="795">
        <f t="shared" si="15"/>
        <v>0</v>
      </c>
      <c r="I50" s="795">
        <f t="shared" si="14"/>
        <v>171.50326649000002</v>
      </c>
    </row>
    <row r="51" spans="1:9" s="39" customFormat="1">
      <c r="A51" s="52"/>
      <c r="B51" s="38" t="s">
        <v>43</v>
      </c>
      <c r="C51" s="224">
        <f t="shared" ref="C51:H51" si="16">+C52+C53</f>
        <v>0</v>
      </c>
      <c r="D51" s="224">
        <f t="shared" si="16"/>
        <v>0</v>
      </c>
      <c r="E51" s="224">
        <f t="shared" si="16"/>
        <v>5.9759079799999997</v>
      </c>
      <c r="F51" s="224">
        <f t="shared" si="16"/>
        <v>0</v>
      </c>
      <c r="G51" s="224">
        <f t="shared" si="16"/>
        <v>0</v>
      </c>
      <c r="H51" s="224">
        <f t="shared" si="16"/>
        <v>0</v>
      </c>
      <c r="I51" s="224">
        <f t="shared" si="14"/>
        <v>5.9759079799999997</v>
      </c>
    </row>
    <row r="52" spans="1:9" s="39" customFormat="1">
      <c r="A52" s="52"/>
      <c r="B52" s="225" t="s">
        <v>462</v>
      </c>
      <c r="C52" s="224">
        <v>0</v>
      </c>
      <c r="D52" s="224">
        <v>0</v>
      </c>
      <c r="E52" s="224">
        <v>5.95248913</v>
      </c>
      <c r="F52" s="224">
        <v>0</v>
      </c>
      <c r="G52" s="224">
        <v>0</v>
      </c>
      <c r="H52" s="224">
        <v>0</v>
      </c>
      <c r="I52" s="224">
        <f t="shared" si="14"/>
        <v>5.95248913</v>
      </c>
    </row>
    <row r="53" spans="1:9" s="39" customFormat="1">
      <c r="A53" s="52"/>
      <c r="B53" s="225" t="s">
        <v>463</v>
      </c>
      <c r="C53" s="224">
        <v>0</v>
      </c>
      <c r="D53" s="224">
        <v>0</v>
      </c>
      <c r="E53" s="224">
        <v>2.3418849999999998E-2</v>
      </c>
      <c r="F53" s="224">
        <v>0</v>
      </c>
      <c r="G53" s="224">
        <v>0</v>
      </c>
      <c r="H53" s="224">
        <v>0</v>
      </c>
      <c r="I53" s="224">
        <f t="shared" si="14"/>
        <v>2.3418849999999998E-2</v>
      </c>
    </row>
    <row r="54" spans="1:9" s="39" customFormat="1">
      <c r="A54" s="52"/>
      <c r="B54" s="38" t="s">
        <v>44</v>
      </c>
      <c r="C54" s="224">
        <f t="shared" ref="C54:H54" si="17">+C55+C58</f>
        <v>0</v>
      </c>
      <c r="D54" s="224">
        <f t="shared" si="17"/>
        <v>0</v>
      </c>
      <c r="E54" s="224">
        <f t="shared" si="17"/>
        <v>83.682886490000001</v>
      </c>
      <c r="F54" s="224">
        <f t="shared" si="17"/>
        <v>0</v>
      </c>
      <c r="G54" s="224">
        <f t="shared" si="17"/>
        <v>0</v>
      </c>
      <c r="H54" s="224">
        <f t="shared" si="17"/>
        <v>0</v>
      </c>
      <c r="I54" s="224">
        <f t="shared" si="14"/>
        <v>83.682886490000001</v>
      </c>
    </row>
    <row r="55" spans="1:9" s="39" customFormat="1">
      <c r="A55" s="52"/>
      <c r="B55" s="225" t="s">
        <v>462</v>
      </c>
      <c r="C55" s="224">
        <f t="shared" ref="C55:H55" si="18">+C56+C57</f>
        <v>0</v>
      </c>
      <c r="D55" s="224">
        <f t="shared" si="18"/>
        <v>0</v>
      </c>
      <c r="E55" s="224">
        <f t="shared" si="18"/>
        <v>81.578150469999997</v>
      </c>
      <c r="F55" s="224">
        <f t="shared" si="18"/>
        <v>0</v>
      </c>
      <c r="G55" s="224">
        <f t="shared" si="18"/>
        <v>0</v>
      </c>
      <c r="H55" s="224">
        <f t="shared" si="18"/>
        <v>0</v>
      </c>
      <c r="I55" s="224">
        <f t="shared" si="14"/>
        <v>81.578150469999997</v>
      </c>
    </row>
    <row r="56" spans="1:9" s="39" customFormat="1">
      <c r="A56" s="52"/>
      <c r="B56" s="226" t="s">
        <v>464</v>
      </c>
      <c r="C56" s="224">
        <v>0</v>
      </c>
      <c r="D56" s="224">
        <v>0</v>
      </c>
      <c r="E56" s="224">
        <v>66.208614940000004</v>
      </c>
      <c r="F56" s="224">
        <v>0</v>
      </c>
      <c r="G56" s="224">
        <v>0</v>
      </c>
      <c r="H56" s="224">
        <v>0</v>
      </c>
      <c r="I56" s="224">
        <f t="shared" si="14"/>
        <v>66.208614940000004</v>
      </c>
    </row>
    <row r="57" spans="1:9" s="39" customFormat="1">
      <c r="A57" s="52"/>
      <c r="B57" s="227" t="s">
        <v>465</v>
      </c>
      <c r="C57" s="224">
        <v>0</v>
      </c>
      <c r="D57" s="224">
        <v>0</v>
      </c>
      <c r="E57" s="224">
        <v>15.369535529999999</v>
      </c>
      <c r="F57" s="224">
        <v>0</v>
      </c>
      <c r="G57" s="224">
        <v>0</v>
      </c>
      <c r="H57" s="224">
        <v>0</v>
      </c>
      <c r="I57" s="224">
        <f t="shared" si="14"/>
        <v>15.369535529999999</v>
      </c>
    </row>
    <row r="58" spans="1:9" s="39" customFormat="1">
      <c r="A58" s="52"/>
      <c r="B58" s="38" t="s">
        <v>804</v>
      </c>
      <c r="C58" s="224">
        <f t="shared" ref="C58:H58" si="19">+C59+C60</f>
        <v>0</v>
      </c>
      <c r="D58" s="224">
        <f t="shared" si="19"/>
        <v>0</v>
      </c>
      <c r="E58" s="224">
        <f t="shared" si="19"/>
        <v>2.1047360199999998</v>
      </c>
      <c r="F58" s="224">
        <f t="shared" si="19"/>
        <v>0</v>
      </c>
      <c r="G58" s="224">
        <f t="shared" si="19"/>
        <v>0</v>
      </c>
      <c r="H58" s="224">
        <f t="shared" si="19"/>
        <v>0</v>
      </c>
      <c r="I58" s="224">
        <f t="shared" si="14"/>
        <v>2.1047360199999998</v>
      </c>
    </row>
    <row r="59" spans="1:9" s="39" customFormat="1">
      <c r="A59" s="52"/>
      <c r="B59" s="226" t="s">
        <v>464</v>
      </c>
      <c r="C59" s="224">
        <v>0</v>
      </c>
      <c r="D59" s="224">
        <v>0</v>
      </c>
      <c r="E59" s="224">
        <v>1.2117397400000001</v>
      </c>
      <c r="F59" s="224">
        <v>0</v>
      </c>
      <c r="G59" s="224">
        <v>0</v>
      </c>
      <c r="H59" s="224">
        <v>0</v>
      </c>
      <c r="I59" s="224">
        <f t="shared" si="14"/>
        <v>1.2117397400000001</v>
      </c>
    </row>
    <row r="60" spans="1:9" s="39" customFormat="1">
      <c r="A60" s="52"/>
      <c r="B60" s="227" t="s">
        <v>465</v>
      </c>
      <c r="C60" s="224">
        <v>0</v>
      </c>
      <c r="D60" s="224">
        <v>0</v>
      </c>
      <c r="E60" s="224">
        <v>0.89299627999999998</v>
      </c>
      <c r="F60" s="224">
        <v>0</v>
      </c>
      <c r="G60" s="224">
        <v>0</v>
      </c>
      <c r="H60" s="224">
        <v>0</v>
      </c>
      <c r="I60" s="224">
        <f t="shared" si="14"/>
        <v>0.89299627999999998</v>
      </c>
    </row>
    <row r="61" spans="1:9" s="39" customFormat="1">
      <c r="A61" s="52"/>
      <c r="B61" s="38" t="s">
        <v>45</v>
      </c>
      <c r="C61" s="224">
        <f t="shared" ref="C61:H61" si="20">+C62+C63</f>
        <v>0</v>
      </c>
      <c r="D61" s="224">
        <f t="shared" si="20"/>
        <v>0</v>
      </c>
      <c r="E61" s="224">
        <f t="shared" si="20"/>
        <v>81.446855589999998</v>
      </c>
      <c r="F61" s="224">
        <f t="shared" si="20"/>
        <v>0</v>
      </c>
      <c r="G61" s="224">
        <f t="shared" si="20"/>
        <v>0</v>
      </c>
      <c r="H61" s="224">
        <f t="shared" si="20"/>
        <v>0</v>
      </c>
      <c r="I61" s="224">
        <f t="shared" si="14"/>
        <v>81.446855589999998</v>
      </c>
    </row>
    <row r="62" spans="1:9" s="39" customFormat="1">
      <c r="A62" s="52"/>
      <c r="B62" s="225" t="s">
        <v>462</v>
      </c>
      <c r="C62" s="224">
        <v>0</v>
      </c>
      <c r="D62" s="224">
        <v>0</v>
      </c>
      <c r="E62" s="224">
        <v>63.34985803</v>
      </c>
      <c r="F62" s="224">
        <v>0</v>
      </c>
      <c r="G62" s="224">
        <v>0</v>
      </c>
      <c r="H62" s="224">
        <v>0</v>
      </c>
      <c r="I62" s="224">
        <f t="shared" si="14"/>
        <v>63.34985803</v>
      </c>
    </row>
    <row r="63" spans="1:9" s="39" customFormat="1">
      <c r="A63" s="52"/>
      <c r="B63" s="225" t="s">
        <v>463</v>
      </c>
      <c r="C63" s="224">
        <v>0</v>
      </c>
      <c r="D63" s="224">
        <v>0</v>
      </c>
      <c r="E63" s="224">
        <v>18.096997559999998</v>
      </c>
      <c r="F63" s="224">
        <v>0</v>
      </c>
      <c r="G63" s="224">
        <v>0</v>
      </c>
      <c r="H63" s="224">
        <v>0</v>
      </c>
      <c r="I63" s="224">
        <f t="shared" si="14"/>
        <v>18.096997559999998</v>
      </c>
    </row>
    <row r="64" spans="1:9" s="39" customFormat="1">
      <c r="A64" s="52"/>
      <c r="B64" s="38" t="s">
        <v>46</v>
      </c>
      <c r="C64" s="224">
        <f t="shared" ref="C64:H64" si="21">+C65+C66</f>
        <v>0</v>
      </c>
      <c r="D64" s="224">
        <f t="shared" si="21"/>
        <v>0</v>
      </c>
      <c r="E64" s="224">
        <f t="shared" si="21"/>
        <v>0.39761643000000002</v>
      </c>
      <c r="F64" s="224">
        <f t="shared" si="21"/>
        <v>0</v>
      </c>
      <c r="G64" s="224">
        <f t="shared" si="21"/>
        <v>0</v>
      </c>
      <c r="H64" s="224">
        <f t="shared" si="21"/>
        <v>0</v>
      </c>
      <c r="I64" s="224">
        <f t="shared" si="14"/>
        <v>0.39761643000000002</v>
      </c>
    </row>
    <row r="65" spans="1:9" s="39" customFormat="1">
      <c r="A65" s="52"/>
      <c r="B65" s="225" t="s">
        <v>462</v>
      </c>
      <c r="C65" s="224">
        <v>0</v>
      </c>
      <c r="D65" s="224">
        <v>0</v>
      </c>
      <c r="E65" s="224">
        <v>0.38193157999999999</v>
      </c>
      <c r="F65" s="224">
        <v>0</v>
      </c>
      <c r="G65" s="224">
        <v>0</v>
      </c>
      <c r="H65" s="224">
        <v>0</v>
      </c>
      <c r="I65" s="224">
        <f t="shared" si="14"/>
        <v>0.38193157999999999</v>
      </c>
    </row>
    <row r="66" spans="1:9" s="39" customFormat="1">
      <c r="A66" s="52"/>
      <c r="B66" s="225" t="s">
        <v>463</v>
      </c>
      <c r="C66" s="224">
        <v>0</v>
      </c>
      <c r="D66" s="224">
        <v>0</v>
      </c>
      <c r="E66" s="224">
        <v>1.568485E-2</v>
      </c>
      <c r="F66" s="224">
        <v>0</v>
      </c>
      <c r="G66" s="224">
        <v>0</v>
      </c>
      <c r="H66" s="224">
        <v>0</v>
      </c>
      <c r="I66" s="224">
        <f t="shared" si="14"/>
        <v>1.568485E-2</v>
      </c>
    </row>
    <row r="67" spans="1:9" s="39" customFormat="1">
      <c r="A67" s="52"/>
      <c r="B67" s="220" t="s">
        <v>143</v>
      </c>
      <c r="C67" s="795">
        <f t="shared" ref="C67:H67" si="22">+C68+C71+C78+C81</f>
        <v>0</v>
      </c>
      <c r="D67" s="795">
        <f t="shared" si="22"/>
        <v>0</v>
      </c>
      <c r="E67" s="795">
        <f t="shared" si="22"/>
        <v>0</v>
      </c>
      <c r="F67" s="795">
        <f t="shared" si="22"/>
        <v>0</v>
      </c>
      <c r="G67" s="795">
        <f t="shared" si="22"/>
        <v>0</v>
      </c>
      <c r="H67" s="795">
        <f t="shared" si="22"/>
        <v>914.72672034999994</v>
      </c>
      <c r="I67" s="221">
        <f t="shared" si="14"/>
        <v>914.72672034999994</v>
      </c>
    </row>
    <row r="68" spans="1:9" s="39" customFormat="1">
      <c r="A68" s="52"/>
      <c r="B68" s="38" t="s">
        <v>47</v>
      </c>
      <c r="C68" s="224">
        <f t="shared" ref="C68:H68" si="23">+C69+C70</f>
        <v>0</v>
      </c>
      <c r="D68" s="224">
        <f t="shared" si="23"/>
        <v>0</v>
      </c>
      <c r="E68" s="224">
        <f t="shared" si="23"/>
        <v>0</v>
      </c>
      <c r="F68" s="224">
        <f t="shared" si="23"/>
        <v>0</v>
      </c>
      <c r="G68" s="224">
        <f t="shared" si="23"/>
        <v>0</v>
      </c>
      <c r="H68" s="224">
        <f t="shared" si="23"/>
        <v>138.47719344999999</v>
      </c>
      <c r="I68" s="224">
        <f t="shared" si="14"/>
        <v>138.47719344999999</v>
      </c>
    </row>
    <row r="69" spans="1:9" s="39" customFormat="1">
      <c r="A69" s="52"/>
      <c r="B69" s="225" t="s">
        <v>462</v>
      </c>
      <c r="C69" s="224">
        <v>0</v>
      </c>
      <c r="D69" s="224">
        <v>0</v>
      </c>
      <c r="E69" s="224">
        <v>0</v>
      </c>
      <c r="F69" s="224">
        <v>0</v>
      </c>
      <c r="G69" s="224">
        <v>0</v>
      </c>
      <c r="H69" s="224">
        <v>136.83722893999999</v>
      </c>
      <c r="I69" s="224">
        <f t="shared" si="14"/>
        <v>136.83722893999999</v>
      </c>
    </row>
    <row r="70" spans="1:9" s="39" customFormat="1">
      <c r="A70" s="52"/>
      <c r="B70" s="225" t="s">
        <v>463</v>
      </c>
      <c r="C70" s="224">
        <v>0</v>
      </c>
      <c r="D70" s="224">
        <v>0</v>
      </c>
      <c r="E70" s="224">
        <v>0</v>
      </c>
      <c r="F70" s="224">
        <v>0</v>
      </c>
      <c r="G70" s="224">
        <v>0</v>
      </c>
      <c r="H70" s="224">
        <v>1.63996451</v>
      </c>
      <c r="I70" s="224">
        <f t="shared" si="14"/>
        <v>1.63996451</v>
      </c>
    </row>
    <row r="71" spans="1:9" s="39" customFormat="1">
      <c r="A71" s="52"/>
      <c r="B71" s="38" t="s">
        <v>48</v>
      </c>
      <c r="C71" s="224">
        <f t="shared" ref="C71:H71" si="24">+C72+C75</f>
        <v>0</v>
      </c>
      <c r="D71" s="224">
        <f t="shared" si="24"/>
        <v>0</v>
      </c>
      <c r="E71" s="224">
        <f t="shared" si="24"/>
        <v>0</v>
      </c>
      <c r="F71" s="224">
        <f t="shared" si="24"/>
        <v>0</v>
      </c>
      <c r="G71" s="224">
        <f t="shared" si="24"/>
        <v>0</v>
      </c>
      <c r="H71" s="224">
        <f t="shared" si="24"/>
        <v>523.03468295999994</v>
      </c>
      <c r="I71" s="224">
        <f t="shared" si="14"/>
        <v>523.03468295999994</v>
      </c>
    </row>
    <row r="72" spans="1:9" s="39" customFormat="1">
      <c r="A72" s="52"/>
      <c r="B72" s="225" t="s">
        <v>462</v>
      </c>
      <c r="C72" s="224">
        <f t="shared" ref="C72:H72" si="25">+C73+C74</f>
        <v>0</v>
      </c>
      <c r="D72" s="224">
        <f t="shared" si="25"/>
        <v>0</v>
      </c>
      <c r="E72" s="224">
        <f t="shared" si="25"/>
        <v>0</v>
      </c>
      <c r="F72" s="224">
        <f t="shared" si="25"/>
        <v>0</v>
      </c>
      <c r="G72" s="224">
        <f t="shared" si="25"/>
        <v>0</v>
      </c>
      <c r="H72" s="224">
        <f t="shared" si="25"/>
        <v>461.42802447999998</v>
      </c>
      <c r="I72" s="224">
        <f t="shared" si="14"/>
        <v>461.42802447999998</v>
      </c>
    </row>
    <row r="73" spans="1:9" s="39" customFormat="1">
      <c r="A73" s="52"/>
      <c r="B73" s="226" t="s">
        <v>464</v>
      </c>
      <c r="C73" s="224">
        <v>0</v>
      </c>
      <c r="D73" s="224">
        <v>0</v>
      </c>
      <c r="E73" s="224">
        <v>0</v>
      </c>
      <c r="F73" s="224">
        <v>0</v>
      </c>
      <c r="G73" s="224">
        <v>0</v>
      </c>
      <c r="H73" s="224">
        <v>176.94758834000001</v>
      </c>
      <c r="I73" s="224">
        <f t="shared" si="14"/>
        <v>176.94758834000001</v>
      </c>
    </row>
    <row r="74" spans="1:9" s="39" customFormat="1">
      <c r="A74" s="52"/>
      <c r="B74" s="227" t="s">
        <v>465</v>
      </c>
      <c r="C74" s="224">
        <v>0</v>
      </c>
      <c r="D74" s="224">
        <v>0</v>
      </c>
      <c r="E74" s="224">
        <v>0</v>
      </c>
      <c r="F74" s="224">
        <v>0</v>
      </c>
      <c r="G74" s="224">
        <v>0</v>
      </c>
      <c r="H74" s="224">
        <v>284.48043613999999</v>
      </c>
      <c r="I74" s="224">
        <f t="shared" si="14"/>
        <v>284.48043613999999</v>
      </c>
    </row>
    <row r="75" spans="1:9" s="39" customFormat="1">
      <c r="A75" s="52"/>
      <c r="B75" s="225" t="s">
        <v>463</v>
      </c>
      <c r="C75" s="224">
        <f t="shared" ref="C75:H75" si="26">+C76+C77</f>
        <v>0</v>
      </c>
      <c r="D75" s="224">
        <f t="shared" si="26"/>
        <v>0</v>
      </c>
      <c r="E75" s="224">
        <f t="shared" si="26"/>
        <v>0</v>
      </c>
      <c r="F75" s="224">
        <f t="shared" si="26"/>
        <v>0</v>
      </c>
      <c r="G75" s="224">
        <f t="shared" si="26"/>
        <v>0</v>
      </c>
      <c r="H75" s="224">
        <f t="shared" si="26"/>
        <v>61.606658480000007</v>
      </c>
      <c r="I75" s="224">
        <f t="shared" si="14"/>
        <v>61.606658480000007</v>
      </c>
    </row>
    <row r="76" spans="1:9" s="39" customFormat="1">
      <c r="A76" s="52"/>
      <c r="B76" s="226" t="s">
        <v>464</v>
      </c>
      <c r="C76" s="224">
        <v>0</v>
      </c>
      <c r="D76" s="224">
        <v>0</v>
      </c>
      <c r="E76" s="224">
        <v>0</v>
      </c>
      <c r="F76" s="224">
        <v>0</v>
      </c>
      <c r="G76" s="224">
        <v>0</v>
      </c>
      <c r="H76" s="224">
        <v>53.975224020000006</v>
      </c>
      <c r="I76" s="224">
        <f t="shared" si="14"/>
        <v>53.975224020000006</v>
      </c>
    </row>
    <row r="77" spans="1:9" s="39" customFormat="1">
      <c r="A77" s="52"/>
      <c r="B77" s="227" t="s">
        <v>465</v>
      </c>
      <c r="C77" s="224">
        <v>0</v>
      </c>
      <c r="D77" s="224">
        <v>0</v>
      </c>
      <c r="E77" s="224">
        <v>0</v>
      </c>
      <c r="F77" s="224">
        <v>0</v>
      </c>
      <c r="G77" s="224">
        <v>0</v>
      </c>
      <c r="H77" s="224">
        <v>7.6314344600000004</v>
      </c>
      <c r="I77" s="224">
        <f t="shared" si="14"/>
        <v>7.6314344600000004</v>
      </c>
    </row>
    <row r="78" spans="1:9" s="39" customFormat="1">
      <c r="A78" s="52"/>
      <c r="B78" s="38" t="s">
        <v>49</v>
      </c>
      <c r="C78" s="224">
        <f t="shared" ref="C78:H78" si="27">+C79+C80</f>
        <v>0</v>
      </c>
      <c r="D78" s="224">
        <f t="shared" si="27"/>
        <v>0</v>
      </c>
      <c r="E78" s="224">
        <f t="shared" si="27"/>
        <v>0</v>
      </c>
      <c r="F78" s="224">
        <f t="shared" si="27"/>
        <v>0</v>
      </c>
      <c r="G78" s="224">
        <f t="shared" si="27"/>
        <v>0</v>
      </c>
      <c r="H78" s="224">
        <f t="shared" si="27"/>
        <v>251.47834888</v>
      </c>
      <c r="I78" s="224">
        <f t="shared" si="14"/>
        <v>251.47834888</v>
      </c>
    </row>
    <row r="79" spans="1:9" s="39" customFormat="1">
      <c r="A79" s="52"/>
      <c r="B79" s="225" t="s">
        <v>462</v>
      </c>
      <c r="C79" s="224">
        <v>0</v>
      </c>
      <c r="D79" s="224">
        <v>0</v>
      </c>
      <c r="E79" s="224">
        <v>0</v>
      </c>
      <c r="F79" s="224">
        <v>0</v>
      </c>
      <c r="G79" s="224">
        <v>0</v>
      </c>
      <c r="H79" s="224">
        <v>135.60754125999998</v>
      </c>
      <c r="I79" s="224">
        <f t="shared" si="14"/>
        <v>135.60754125999998</v>
      </c>
    </row>
    <row r="80" spans="1:9" s="39" customFormat="1">
      <c r="A80" s="52"/>
      <c r="B80" s="225" t="s">
        <v>463</v>
      </c>
      <c r="C80" s="224">
        <v>0</v>
      </c>
      <c r="D80" s="224">
        <v>0</v>
      </c>
      <c r="E80" s="224">
        <v>0</v>
      </c>
      <c r="F80" s="224">
        <v>0</v>
      </c>
      <c r="G80" s="224">
        <v>0</v>
      </c>
      <c r="H80" s="224">
        <v>115.87080762000001</v>
      </c>
      <c r="I80" s="224">
        <f t="shared" si="14"/>
        <v>115.87080762000001</v>
      </c>
    </row>
    <row r="81" spans="1:22" s="39" customFormat="1">
      <c r="A81" s="52"/>
      <c r="B81" s="38" t="s">
        <v>50</v>
      </c>
      <c r="C81" s="224">
        <f t="shared" ref="C81:H81" si="28">+C82+C83</f>
        <v>0</v>
      </c>
      <c r="D81" s="224">
        <f t="shared" si="28"/>
        <v>0</v>
      </c>
      <c r="E81" s="224">
        <f t="shared" si="28"/>
        <v>0</v>
      </c>
      <c r="F81" s="224">
        <f t="shared" si="28"/>
        <v>0</v>
      </c>
      <c r="G81" s="224">
        <f t="shared" si="28"/>
        <v>0</v>
      </c>
      <c r="H81" s="224">
        <f t="shared" si="28"/>
        <v>1.73649506</v>
      </c>
      <c r="I81" s="224">
        <f t="shared" si="14"/>
        <v>1.73649506</v>
      </c>
    </row>
    <row r="82" spans="1:22" s="39" customFormat="1">
      <c r="A82" s="52"/>
      <c r="B82" s="225" t="s">
        <v>462</v>
      </c>
      <c r="C82" s="224">
        <v>0</v>
      </c>
      <c r="D82" s="224">
        <v>0</v>
      </c>
      <c r="E82" s="224">
        <v>0</v>
      </c>
      <c r="F82" s="224">
        <v>0</v>
      </c>
      <c r="G82" s="224">
        <v>0</v>
      </c>
      <c r="H82" s="224">
        <v>1.19812249</v>
      </c>
      <c r="I82" s="224">
        <f t="shared" si="14"/>
        <v>1.19812249</v>
      </c>
    </row>
    <row r="83" spans="1:22" s="39" customFormat="1">
      <c r="A83" s="52"/>
      <c r="B83" s="483" t="s">
        <v>463</v>
      </c>
      <c r="C83" s="602">
        <v>0</v>
      </c>
      <c r="D83" s="602">
        <v>0</v>
      </c>
      <c r="E83" s="602">
        <v>0</v>
      </c>
      <c r="F83" s="602">
        <v>0</v>
      </c>
      <c r="G83" s="602">
        <v>0</v>
      </c>
      <c r="H83" s="602">
        <v>0.53837256999999994</v>
      </c>
      <c r="I83" s="224">
        <f t="shared" si="14"/>
        <v>0.53837256999999994</v>
      </c>
    </row>
    <row r="84" spans="1:22" s="39" customFormat="1">
      <c r="A84" s="52"/>
      <c r="B84" s="280" t="s">
        <v>51</v>
      </c>
      <c r="C84" s="916">
        <v>0</v>
      </c>
      <c r="D84" s="916">
        <v>0</v>
      </c>
      <c r="E84" s="916">
        <v>0</v>
      </c>
      <c r="F84" s="916">
        <v>0</v>
      </c>
      <c r="G84" s="916">
        <v>0</v>
      </c>
      <c r="H84" s="916">
        <v>190.08767146</v>
      </c>
      <c r="I84" s="796">
        <f t="shared" si="14"/>
        <v>190.08767146</v>
      </c>
    </row>
    <row r="85" spans="1:22" s="39" customFormat="1">
      <c r="A85" s="52"/>
      <c r="B85" s="280" t="s">
        <v>83</v>
      </c>
      <c r="C85" s="917">
        <v>5.1802960999999996</v>
      </c>
      <c r="D85" s="917">
        <v>0</v>
      </c>
      <c r="E85" s="917">
        <v>0</v>
      </c>
      <c r="F85" s="917">
        <v>0</v>
      </c>
      <c r="G85" s="917">
        <v>0</v>
      </c>
      <c r="H85" s="917">
        <v>0</v>
      </c>
      <c r="I85" s="796">
        <f t="shared" si="14"/>
        <v>5.1802960999999996</v>
      </c>
    </row>
    <row r="86" spans="1:22" s="39" customFormat="1">
      <c r="A86" s="52"/>
      <c r="B86" s="278" t="s">
        <v>52</v>
      </c>
      <c r="C86" s="918">
        <v>0</v>
      </c>
      <c r="D86" s="918">
        <v>0</v>
      </c>
      <c r="E86" s="918">
        <v>0</v>
      </c>
      <c r="F86" s="918">
        <v>0</v>
      </c>
      <c r="G86" s="918">
        <v>0</v>
      </c>
      <c r="H86" s="918">
        <v>42.253036960000003</v>
      </c>
      <c r="I86" s="796">
        <f t="shared" si="14"/>
        <v>42.253036960000003</v>
      </c>
    </row>
    <row r="87" spans="1:22" s="39" customFormat="1">
      <c r="A87" s="52"/>
      <c r="B87" s="278" t="s">
        <v>466</v>
      </c>
      <c r="C87" s="918">
        <v>0</v>
      </c>
      <c r="D87" s="918">
        <v>0</v>
      </c>
      <c r="E87" s="918">
        <v>3.2848575359049142E-2</v>
      </c>
      <c r="F87" s="918">
        <v>0</v>
      </c>
      <c r="G87" s="918">
        <v>0</v>
      </c>
      <c r="H87" s="918">
        <v>2.707627139162494E-2</v>
      </c>
      <c r="I87" s="796">
        <f t="shared" si="14"/>
        <v>5.9924846750674082E-2</v>
      </c>
    </row>
    <row r="88" spans="1:22" s="39" customFormat="1">
      <c r="A88" s="52"/>
      <c r="B88" s="280" t="s">
        <v>53</v>
      </c>
      <c r="C88" s="916">
        <v>0</v>
      </c>
      <c r="D88" s="916">
        <v>0</v>
      </c>
      <c r="E88" s="916">
        <v>0</v>
      </c>
      <c r="F88" s="916">
        <v>256.90265198999998</v>
      </c>
      <c r="G88" s="916">
        <v>0</v>
      </c>
      <c r="H88" s="916">
        <v>0</v>
      </c>
      <c r="I88" s="796">
        <f t="shared" si="14"/>
        <v>256.90265198999998</v>
      </c>
    </row>
    <row r="89" spans="1:22" s="39" customFormat="1">
      <c r="A89" s="52"/>
      <c r="B89" s="590" t="s">
        <v>684</v>
      </c>
      <c r="C89" s="793">
        <v>0</v>
      </c>
      <c r="D89" s="793">
        <v>0</v>
      </c>
      <c r="E89" s="793">
        <v>62.114339427722456</v>
      </c>
      <c r="F89" s="793">
        <v>0</v>
      </c>
      <c r="G89" s="793">
        <v>0</v>
      </c>
      <c r="H89" s="793">
        <v>62.114339427722456</v>
      </c>
      <c r="I89" s="796">
        <f t="shared" si="14"/>
        <v>124.22867885544491</v>
      </c>
    </row>
    <row r="90" spans="1:22" s="39" customFormat="1">
      <c r="A90" s="52"/>
      <c r="B90" s="280" t="s">
        <v>54</v>
      </c>
      <c r="C90" s="916">
        <v>0</v>
      </c>
      <c r="D90" s="916">
        <v>0</v>
      </c>
      <c r="E90" s="916">
        <v>12.445598829032082</v>
      </c>
      <c r="F90" s="916">
        <v>0</v>
      </c>
      <c r="G90" s="916">
        <v>0</v>
      </c>
      <c r="H90" s="916">
        <v>0</v>
      </c>
      <c r="I90" s="796">
        <f t="shared" si="14"/>
        <v>12.445598829032082</v>
      </c>
    </row>
    <row r="91" spans="1:22" s="39" customFormat="1">
      <c r="A91" s="52"/>
      <c r="B91" s="280" t="s">
        <v>55</v>
      </c>
      <c r="C91" s="916">
        <v>0</v>
      </c>
      <c r="D91" s="916">
        <v>0</v>
      </c>
      <c r="E91" s="916">
        <v>83.162966978484576</v>
      </c>
      <c r="F91" s="916">
        <v>0</v>
      </c>
      <c r="G91" s="916">
        <v>0</v>
      </c>
      <c r="H91" s="916">
        <v>82.259021684917187</v>
      </c>
      <c r="I91" s="796">
        <f t="shared" si="14"/>
        <v>165.42198866340175</v>
      </c>
    </row>
    <row r="92" spans="1:22" s="39" customFormat="1">
      <c r="A92" s="52"/>
      <c r="B92" s="280" t="s">
        <v>754</v>
      </c>
      <c r="C92" s="916">
        <v>0</v>
      </c>
      <c r="D92" s="916">
        <v>0</v>
      </c>
      <c r="E92" s="916">
        <v>62.796914585373905</v>
      </c>
      <c r="F92" s="916">
        <v>0</v>
      </c>
      <c r="G92" s="916">
        <v>0</v>
      </c>
      <c r="H92" s="916">
        <v>62.114339427722456</v>
      </c>
      <c r="I92" s="796">
        <f t="shared" si="14"/>
        <v>124.91125401309637</v>
      </c>
    </row>
    <row r="93" spans="1:22" s="471" customFormat="1">
      <c r="A93" s="52"/>
      <c r="B93" s="280" t="s">
        <v>139</v>
      </c>
      <c r="C93" s="916">
        <v>0</v>
      </c>
      <c r="D93" s="916">
        <v>124.9526800847411</v>
      </c>
      <c r="E93" s="916">
        <v>0</v>
      </c>
      <c r="F93" s="916">
        <v>0</v>
      </c>
      <c r="G93" s="916">
        <v>124.9526800847411</v>
      </c>
      <c r="H93" s="916">
        <v>0</v>
      </c>
      <c r="I93" s="796">
        <f t="shared" si="14"/>
        <v>249.90536016948221</v>
      </c>
      <c r="J93" s="39"/>
      <c r="K93" s="39"/>
      <c r="L93" s="39"/>
      <c r="M93" s="39"/>
      <c r="N93" s="39"/>
      <c r="O93" s="39"/>
      <c r="P93" s="39"/>
      <c r="Q93" s="39"/>
      <c r="R93" s="39"/>
      <c r="S93" s="39"/>
      <c r="T93" s="39"/>
      <c r="U93" s="39"/>
      <c r="V93" s="39"/>
    </row>
    <row r="94" spans="1:22" s="471" customFormat="1">
      <c r="A94" s="52"/>
      <c r="B94" s="280" t="s">
        <v>40</v>
      </c>
      <c r="C94" s="916">
        <v>0</v>
      </c>
      <c r="D94" s="916">
        <v>0</v>
      </c>
      <c r="E94" s="916">
        <v>149.0797038045452</v>
      </c>
      <c r="F94" s="916">
        <v>0</v>
      </c>
      <c r="G94" s="916">
        <v>0</v>
      </c>
      <c r="H94" s="916">
        <v>147.45927224123702</v>
      </c>
      <c r="I94" s="796">
        <f t="shared" si="14"/>
        <v>296.53897604578219</v>
      </c>
      <c r="J94" s="39"/>
      <c r="K94" s="39"/>
      <c r="L94" s="39"/>
      <c r="M94" s="39"/>
      <c r="N94" s="39"/>
      <c r="O94" s="39"/>
      <c r="P94" s="39"/>
      <c r="Q94" s="39"/>
      <c r="R94" s="39"/>
      <c r="S94" s="39"/>
      <c r="T94" s="39"/>
      <c r="U94" s="39"/>
      <c r="V94" s="39"/>
    </row>
    <row r="95" spans="1:22" s="471" customFormat="1">
      <c r="A95" s="52"/>
      <c r="B95" s="280" t="s">
        <v>41</v>
      </c>
      <c r="C95" s="916">
        <v>0</v>
      </c>
      <c r="D95" s="916">
        <v>0</v>
      </c>
      <c r="E95" s="916">
        <v>98.489153865624843</v>
      </c>
      <c r="F95" s="916">
        <v>0</v>
      </c>
      <c r="G95" s="916">
        <v>0</v>
      </c>
      <c r="H95" s="916">
        <v>97.41861958399825</v>
      </c>
      <c r="I95" s="796">
        <f t="shared" si="14"/>
        <v>195.90777344962311</v>
      </c>
      <c r="J95" s="39"/>
      <c r="K95" s="39"/>
      <c r="L95" s="39"/>
      <c r="M95" s="39"/>
      <c r="N95" s="39"/>
      <c r="O95" s="39"/>
      <c r="P95" s="39"/>
      <c r="Q95" s="39"/>
      <c r="R95" s="39"/>
      <c r="S95" s="39"/>
      <c r="T95" s="39"/>
      <c r="U95" s="39"/>
      <c r="V95" s="39"/>
    </row>
    <row r="96" spans="1:22" s="471" customFormat="1">
      <c r="A96" s="52"/>
      <c r="B96" s="590" t="s">
        <v>667</v>
      </c>
      <c r="C96" s="916">
        <v>0</v>
      </c>
      <c r="D96" s="916">
        <v>0</v>
      </c>
      <c r="E96" s="916">
        <v>145.66960229021078</v>
      </c>
      <c r="F96" s="916">
        <v>0</v>
      </c>
      <c r="G96" s="916">
        <v>0</v>
      </c>
      <c r="H96" s="916">
        <v>144.08623704726796</v>
      </c>
      <c r="I96" s="796">
        <f t="shared" si="14"/>
        <v>289.75583933747873</v>
      </c>
      <c r="J96" s="39"/>
      <c r="K96" s="39"/>
      <c r="L96" s="39"/>
      <c r="M96" s="39"/>
      <c r="N96" s="39"/>
      <c r="O96" s="39"/>
      <c r="P96" s="39"/>
      <c r="Q96" s="39"/>
      <c r="R96" s="39"/>
      <c r="S96" s="39"/>
      <c r="T96" s="39"/>
      <c r="U96" s="39"/>
      <c r="V96" s="39"/>
    </row>
    <row r="97" spans="1:22" s="471" customFormat="1">
      <c r="A97" s="52"/>
      <c r="B97" s="280" t="s">
        <v>56</v>
      </c>
      <c r="C97" s="916">
        <v>0</v>
      </c>
      <c r="D97" s="916">
        <v>0</v>
      </c>
      <c r="E97" s="916">
        <v>0</v>
      </c>
      <c r="F97" s="916">
        <v>0</v>
      </c>
      <c r="G97" s="916">
        <v>151.84618559999998</v>
      </c>
      <c r="H97" s="916">
        <v>0</v>
      </c>
      <c r="I97" s="796">
        <f t="shared" si="14"/>
        <v>151.84618559999998</v>
      </c>
      <c r="J97" s="39"/>
      <c r="K97" s="39"/>
      <c r="L97" s="39"/>
      <c r="M97" s="39"/>
      <c r="N97" s="39"/>
      <c r="O97" s="39"/>
      <c r="P97" s="39"/>
      <c r="Q97" s="39"/>
      <c r="R97" s="39"/>
      <c r="S97" s="39"/>
      <c r="T97" s="39"/>
      <c r="U97" s="39"/>
      <c r="V97" s="39"/>
    </row>
    <row r="98" spans="1:22" s="39" customFormat="1">
      <c r="A98" s="52"/>
      <c r="B98" s="280" t="s">
        <v>57</v>
      </c>
      <c r="C98" s="916">
        <v>0</v>
      </c>
      <c r="D98" s="916">
        <v>0</v>
      </c>
      <c r="E98" s="916">
        <v>85.49966714</v>
      </c>
      <c r="F98" s="916">
        <v>0</v>
      </c>
      <c r="G98" s="916">
        <v>0</v>
      </c>
      <c r="H98" s="916">
        <v>0</v>
      </c>
      <c r="I98" s="796">
        <f t="shared" si="14"/>
        <v>85.49966714</v>
      </c>
    </row>
    <row r="99" spans="1:22" s="39" customFormat="1">
      <c r="A99" s="52"/>
      <c r="B99" s="280" t="s">
        <v>735</v>
      </c>
      <c r="C99" s="916">
        <v>0</v>
      </c>
      <c r="D99" s="916">
        <v>0</v>
      </c>
      <c r="E99" s="916">
        <v>0</v>
      </c>
      <c r="F99" s="916">
        <v>0</v>
      </c>
      <c r="G99" s="916">
        <v>233.06215419</v>
      </c>
      <c r="H99" s="916">
        <v>0</v>
      </c>
      <c r="I99" s="796">
        <f t="shared" si="14"/>
        <v>233.06215419</v>
      </c>
    </row>
    <row r="100" spans="1:22" s="39" customFormat="1">
      <c r="A100" s="52"/>
      <c r="B100" s="280" t="s">
        <v>801</v>
      </c>
      <c r="C100" s="916">
        <v>0</v>
      </c>
      <c r="D100" s="916">
        <v>0</v>
      </c>
      <c r="E100" s="916">
        <v>74.914809177351032</v>
      </c>
      <c r="F100" s="916">
        <v>0</v>
      </c>
      <c r="G100" s="916">
        <v>0</v>
      </c>
      <c r="H100" s="916">
        <v>74.914809177351032</v>
      </c>
      <c r="I100" s="796">
        <f t="shared" si="14"/>
        <v>149.82961835470206</v>
      </c>
    </row>
    <row r="101" spans="1:22" s="39" customFormat="1">
      <c r="A101" s="52"/>
      <c r="B101" s="280" t="s">
        <v>802</v>
      </c>
      <c r="C101" s="916">
        <v>0</v>
      </c>
      <c r="D101" s="916">
        <v>0</v>
      </c>
      <c r="E101" s="916">
        <v>46.345886709954328</v>
      </c>
      <c r="F101" s="916">
        <v>0</v>
      </c>
      <c r="G101" s="916">
        <v>0</v>
      </c>
      <c r="H101" s="916">
        <v>46.345886709954328</v>
      </c>
      <c r="I101" s="796">
        <f t="shared" si="14"/>
        <v>92.691773419908657</v>
      </c>
    </row>
    <row r="102" spans="1:22" s="39" customFormat="1">
      <c r="A102" s="52"/>
      <c r="B102" s="280" t="s">
        <v>816</v>
      </c>
      <c r="C102" s="916">
        <v>0</v>
      </c>
      <c r="D102" s="916">
        <v>0</v>
      </c>
      <c r="E102" s="916">
        <v>32.903015928025098</v>
      </c>
      <c r="F102" s="916">
        <v>0</v>
      </c>
      <c r="G102" s="916">
        <v>0</v>
      </c>
      <c r="H102" s="916">
        <v>31.852919675342545</v>
      </c>
      <c r="I102" s="796">
        <f t="shared" si="14"/>
        <v>64.755935603367647</v>
      </c>
    </row>
    <row r="103" spans="1:22" s="39" customFormat="1">
      <c r="A103" s="52"/>
      <c r="B103" s="280" t="s">
        <v>817</v>
      </c>
      <c r="C103" s="916">
        <v>0</v>
      </c>
      <c r="D103" s="916">
        <v>76.745922029384261</v>
      </c>
      <c r="E103" s="916">
        <v>0</v>
      </c>
      <c r="F103" s="916">
        <v>0</v>
      </c>
      <c r="G103" s="916">
        <v>74.296584091784524</v>
      </c>
      <c r="H103" s="916">
        <v>0</v>
      </c>
      <c r="I103" s="796">
        <f t="shared" si="14"/>
        <v>151.0425061211688</v>
      </c>
    </row>
    <row r="104" spans="1:22" s="39" customFormat="1">
      <c r="A104" s="52"/>
      <c r="B104" s="280" t="s">
        <v>763</v>
      </c>
      <c r="C104" s="916">
        <v>0</v>
      </c>
      <c r="D104" s="916">
        <v>0</v>
      </c>
      <c r="E104" s="916">
        <v>0</v>
      </c>
      <c r="F104" s="916">
        <v>8.75</v>
      </c>
      <c r="G104" s="916">
        <v>0</v>
      </c>
      <c r="H104" s="916">
        <v>0</v>
      </c>
      <c r="I104" s="796">
        <f t="shared" si="14"/>
        <v>8.75</v>
      </c>
    </row>
    <row r="105" spans="1:22" s="39" customFormat="1">
      <c r="A105" s="52"/>
      <c r="B105" s="280" t="s">
        <v>764</v>
      </c>
      <c r="C105" s="916">
        <v>0</v>
      </c>
      <c r="D105" s="916">
        <v>0</v>
      </c>
      <c r="E105" s="916">
        <v>12</v>
      </c>
      <c r="F105" s="916">
        <v>0</v>
      </c>
      <c r="G105" s="916">
        <v>0</v>
      </c>
      <c r="H105" s="916">
        <v>0</v>
      </c>
      <c r="I105" s="796">
        <f t="shared" si="14"/>
        <v>12</v>
      </c>
    </row>
    <row r="106" spans="1:22" s="39" customFormat="1">
      <c r="A106" s="52"/>
      <c r="B106" s="278" t="s">
        <v>147</v>
      </c>
      <c r="C106" s="795">
        <v>0</v>
      </c>
      <c r="D106" s="795">
        <v>0</v>
      </c>
      <c r="E106" s="795">
        <v>0</v>
      </c>
      <c r="F106" s="795">
        <v>0</v>
      </c>
      <c r="G106" s="795">
        <v>0</v>
      </c>
      <c r="H106" s="795">
        <v>0</v>
      </c>
      <c r="I106" s="796">
        <f t="shared" si="14"/>
        <v>0</v>
      </c>
    </row>
    <row r="107" spans="1:22" s="39" customFormat="1">
      <c r="A107" s="52"/>
      <c r="B107" s="278" t="s">
        <v>426</v>
      </c>
      <c r="C107" s="795">
        <f t="shared" ref="C107:H107" si="29">+C108+C109</f>
        <v>21.708238557803888</v>
      </c>
      <c r="D107" s="795">
        <f t="shared" si="29"/>
        <v>120.44881202557256</v>
      </c>
      <c r="E107" s="795">
        <f t="shared" si="29"/>
        <v>86.306056526968575</v>
      </c>
      <c r="F107" s="795">
        <f t="shared" si="29"/>
        <v>70.472615184064281</v>
      </c>
      <c r="G107" s="795">
        <f t="shared" si="29"/>
        <v>98.478918095803678</v>
      </c>
      <c r="H107" s="795">
        <f t="shared" si="29"/>
        <v>141.83750777948939</v>
      </c>
      <c r="I107" s="796">
        <f t="shared" si="14"/>
        <v>539.25214816970242</v>
      </c>
    </row>
    <row r="108" spans="1:22" s="39" customFormat="1">
      <c r="A108" s="52"/>
      <c r="B108" s="624" t="s">
        <v>132</v>
      </c>
      <c r="C108" s="217">
        <v>16.069728667803886</v>
      </c>
      <c r="D108" s="217">
        <v>120.14414901557257</v>
      </c>
      <c r="E108" s="877">
        <v>86.306056526968575</v>
      </c>
      <c r="F108" s="877">
        <v>70.472615184064281</v>
      </c>
      <c r="G108" s="877">
        <v>98.478918095803678</v>
      </c>
      <c r="H108" s="877">
        <v>140.16523935948939</v>
      </c>
      <c r="I108" s="877">
        <f t="shared" si="14"/>
        <v>531.63670684970236</v>
      </c>
    </row>
    <row r="109" spans="1:22" s="39" customFormat="1">
      <c r="A109" s="52"/>
      <c r="B109" s="218" t="s">
        <v>130</v>
      </c>
      <c r="C109" s="219">
        <v>5.6385098900000008</v>
      </c>
      <c r="D109" s="219">
        <v>0.30466301000000001</v>
      </c>
      <c r="E109" s="878">
        <v>0</v>
      </c>
      <c r="F109" s="878">
        <v>0</v>
      </c>
      <c r="G109" s="878">
        <v>0</v>
      </c>
      <c r="H109" s="878">
        <v>1.67226842</v>
      </c>
      <c r="I109" s="878">
        <f t="shared" si="14"/>
        <v>7.6154413200000004</v>
      </c>
    </row>
    <row r="110" spans="1:22" s="39" customFormat="1">
      <c r="A110" s="52"/>
      <c r="B110" s="220" t="s">
        <v>637</v>
      </c>
      <c r="C110" s="221">
        <f t="shared" ref="C110:H110" si="30">+C111+C118</f>
        <v>30.700340700000002</v>
      </c>
      <c r="D110" s="221">
        <f t="shared" si="30"/>
        <v>1.2764436800000001</v>
      </c>
      <c r="E110" s="221">
        <f t="shared" si="30"/>
        <v>1.2775414899999999</v>
      </c>
      <c r="F110" s="221">
        <f t="shared" si="30"/>
        <v>26.928157550000002</v>
      </c>
      <c r="G110" s="221">
        <f t="shared" si="30"/>
        <v>1.2013471199999999</v>
      </c>
      <c r="H110" s="221">
        <f t="shared" si="30"/>
        <v>1.1754681300000001</v>
      </c>
      <c r="I110" s="221">
        <f t="shared" si="14"/>
        <v>62.559298670000004</v>
      </c>
    </row>
    <row r="111" spans="1:22" s="39" customFormat="1">
      <c r="A111" s="52"/>
      <c r="B111" s="38" t="s">
        <v>148</v>
      </c>
      <c r="C111" s="211">
        <f t="shared" ref="C111:H111" si="31">+C112+C115</f>
        <v>30.610478190000002</v>
      </c>
      <c r="D111" s="211">
        <f t="shared" si="31"/>
        <v>1.2764436800000001</v>
      </c>
      <c r="E111" s="211">
        <f t="shared" si="31"/>
        <v>1.25141149</v>
      </c>
      <c r="F111" s="211">
        <f t="shared" si="31"/>
        <v>26.928157550000002</v>
      </c>
      <c r="G111" s="211">
        <f t="shared" si="31"/>
        <v>1.2013471199999999</v>
      </c>
      <c r="H111" s="211">
        <f t="shared" si="31"/>
        <v>1.1754681300000001</v>
      </c>
      <c r="I111" s="211">
        <f t="shared" si="14"/>
        <v>62.443306160000006</v>
      </c>
    </row>
    <row r="112" spans="1:22" s="39" customFormat="1">
      <c r="A112" s="52"/>
      <c r="B112" s="218" t="s">
        <v>150</v>
      </c>
      <c r="C112" s="219">
        <f t="shared" ref="C112:H112" si="32">+C113+C114</f>
        <v>1.28560487</v>
      </c>
      <c r="D112" s="219">
        <f t="shared" si="32"/>
        <v>1.27639068</v>
      </c>
      <c r="E112" s="219">
        <f t="shared" si="32"/>
        <v>1.25136899</v>
      </c>
      <c r="F112" s="219">
        <f t="shared" si="32"/>
        <v>1.22462537</v>
      </c>
      <c r="G112" s="219">
        <f t="shared" si="32"/>
        <v>1.20132562</v>
      </c>
      <c r="H112" s="219">
        <f t="shared" si="32"/>
        <v>1.1754574800000002</v>
      </c>
      <c r="I112" s="219">
        <f t="shared" ref="I112:I120" si="33">+SUM(C112:H112)</f>
        <v>7.4147730100000011</v>
      </c>
    </row>
    <row r="113" spans="1:11" s="39" customFormat="1">
      <c r="A113" s="52"/>
      <c r="B113" s="38" t="s">
        <v>244</v>
      </c>
      <c r="C113" s="211">
        <v>1.28362691</v>
      </c>
      <c r="D113" s="211">
        <v>1.2763575</v>
      </c>
      <c r="E113" s="211">
        <v>1.2513422599999999</v>
      </c>
      <c r="F113" s="211">
        <v>1.2246050900000001</v>
      </c>
      <c r="G113" s="211">
        <v>1.2013117899999999</v>
      </c>
      <c r="H113" s="211">
        <v>1.1754501000000002</v>
      </c>
      <c r="I113" s="211">
        <f t="shared" si="33"/>
        <v>7.4126936500000005</v>
      </c>
    </row>
    <row r="114" spans="1:11" s="39" customFormat="1">
      <c r="A114" s="52"/>
      <c r="B114" s="229" t="s">
        <v>155</v>
      </c>
      <c r="C114" s="211">
        <v>1.97796E-3</v>
      </c>
      <c r="D114" s="211">
        <v>3.3179999999999997E-5</v>
      </c>
      <c r="E114" s="211">
        <v>2.673E-5</v>
      </c>
      <c r="F114" s="211">
        <v>2.0280000000000002E-5</v>
      </c>
      <c r="G114" s="211">
        <v>1.383E-5</v>
      </c>
      <c r="H114" s="211">
        <v>7.3799999999999996E-6</v>
      </c>
      <c r="I114" s="211">
        <f t="shared" si="33"/>
        <v>2.0793599999999997E-3</v>
      </c>
    </row>
    <row r="115" spans="1:11" s="39" customFormat="1">
      <c r="A115" s="52"/>
      <c r="B115" s="218" t="s">
        <v>156</v>
      </c>
      <c r="C115" s="219">
        <f t="shared" ref="C115:H115" si="34">+C116+C117</f>
        <v>29.324873320000002</v>
      </c>
      <c r="D115" s="219">
        <f t="shared" si="34"/>
        <v>5.3000000000000001E-5</v>
      </c>
      <c r="E115" s="219">
        <f t="shared" si="34"/>
        <v>4.2500000000000003E-5</v>
      </c>
      <c r="F115" s="219">
        <f t="shared" si="34"/>
        <v>25.70353218</v>
      </c>
      <c r="G115" s="219">
        <f t="shared" si="34"/>
        <v>2.1500000000000001E-5</v>
      </c>
      <c r="H115" s="219">
        <f t="shared" si="34"/>
        <v>1.065E-5</v>
      </c>
      <c r="I115" s="219">
        <f t="shared" si="33"/>
        <v>55.028533150000008</v>
      </c>
    </row>
    <row r="116" spans="1:11" s="39" customFormat="1">
      <c r="A116" s="52"/>
      <c r="B116" s="38" t="s">
        <v>244</v>
      </c>
      <c r="C116" s="211">
        <v>29.324873320000002</v>
      </c>
      <c r="D116" s="211">
        <v>5.3000000000000001E-5</v>
      </c>
      <c r="E116" s="211">
        <v>4.2500000000000003E-5</v>
      </c>
      <c r="F116" s="211">
        <v>25.70353218</v>
      </c>
      <c r="G116" s="211">
        <v>2.1500000000000001E-5</v>
      </c>
      <c r="H116" s="211">
        <v>1.065E-5</v>
      </c>
      <c r="I116" s="211">
        <f t="shared" si="33"/>
        <v>55.028533150000008</v>
      </c>
    </row>
    <row r="117" spans="1:11" s="39" customFormat="1">
      <c r="A117" s="52"/>
      <c r="B117" s="229" t="s">
        <v>155</v>
      </c>
      <c r="C117" s="211">
        <v>0</v>
      </c>
      <c r="D117" s="211">
        <v>0</v>
      </c>
      <c r="E117" s="211">
        <v>0</v>
      </c>
      <c r="F117" s="211">
        <v>0</v>
      </c>
      <c r="G117" s="211">
        <v>0</v>
      </c>
      <c r="H117" s="211">
        <v>0</v>
      </c>
      <c r="I117" s="211">
        <f t="shared" si="33"/>
        <v>0</v>
      </c>
    </row>
    <row r="118" spans="1:11" s="39" customFormat="1">
      <c r="A118" s="52"/>
      <c r="B118" s="218" t="s">
        <v>184</v>
      </c>
      <c r="C118" s="219">
        <f t="shared" ref="C118:H118" si="35">+C119+C120</f>
        <v>8.9862509999999993E-2</v>
      </c>
      <c r="D118" s="219">
        <f t="shared" si="35"/>
        <v>0</v>
      </c>
      <c r="E118" s="219">
        <f t="shared" si="35"/>
        <v>2.613E-2</v>
      </c>
      <c r="F118" s="219">
        <f t="shared" si="35"/>
        <v>0</v>
      </c>
      <c r="G118" s="219">
        <f t="shared" si="35"/>
        <v>0</v>
      </c>
      <c r="H118" s="219">
        <f t="shared" si="35"/>
        <v>0</v>
      </c>
      <c r="I118" s="219">
        <f t="shared" si="33"/>
        <v>0.11599250999999999</v>
      </c>
    </row>
    <row r="119" spans="1:11" s="39" customFormat="1">
      <c r="A119" s="52"/>
      <c r="B119" s="38" t="s">
        <v>244</v>
      </c>
      <c r="C119" s="211">
        <v>0</v>
      </c>
      <c r="D119" s="211">
        <v>0</v>
      </c>
      <c r="E119" s="211">
        <v>0</v>
      </c>
      <c r="F119" s="211">
        <v>0</v>
      </c>
      <c r="G119" s="211">
        <v>0</v>
      </c>
      <c r="H119" s="211">
        <v>0</v>
      </c>
      <c r="I119" s="211">
        <f t="shared" si="33"/>
        <v>0</v>
      </c>
    </row>
    <row r="120" spans="1:11" s="39" customFormat="1">
      <c r="A120" s="52"/>
      <c r="B120" s="229" t="s">
        <v>155</v>
      </c>
      <c r="C120" s="224">
        <v>8.9862509999999993E-2</v>
      </c>
      <c r="D120" s="224">
        <v>0</v>
      </c>
      <c r="E120" s="224">
        <v>2.613E-2</v>
      </c>
      <c r="F120" s="224">
        <v>0</v>
      </c>
      <c r="G120" s="224">
        <v>0</v>
      </c>
      <c r="H120" s="224">
        <v>0</v>
      </c>
      <c r="I120" s="224">
        <f t="shared" si="33"/>
        <v>0.11599250999999999</v>
      </c>
    </row>
    <row r="121" spans="1:11" s="39" customFormat="1" ht="6" customHeight="1">
      <c r="A121" s="52"/>
      <c r="B121" s="205"/>
      <c r="C121" s="472"/>
      <c r="D121" s="472"/>
      <c r="E121" s="472"/>
      <c r="F121" s="472"/>
      <c r="G121" s="472"/>
      <c r="H121" s="472"/>
      <c r="I121" s="472"/>
    </row>
    <row r="122" spans="1:11" s="39" customFormat="1">
      <c r="A122" s="52"/>
      <c r="B122" s="230" t="s">
        <v>185</v>
      </c>
      <c r="C122" s="912">
        <v>113.15692286606564</v>
      </c>
      <c r="D122" s="912">
        <v>373.27375329890162</v>
      </c>
      <c r="E122" s="912">
        <v>953.76569042027756</v>
      </c>
      <c r="F122" s="912">
        <v>148.18378123271916</v>
      </c>
      <c r="G122" s="910">
        <v>342.76839435882079</v>
      </c>
      <c r="H122" s="910">
        <v>1286.2065302188857</v>
      </c>
      <c r="I122" s="910">
        <f>+SUM(C122:H122)</f>
        <v>3217.3550723956705</v>
      </c>
    </row>
    <row r="123" spans="1:11" s="39" customFormat="1">
      <c r="A123" s="52"/>
      <c r="B123" s="220" t="s">
        <v>186</v>
      </c>
      <c r="C123" s="907">
        <v>12.736653911022442</v>
      </c>
      <c r="D123" s="907">
        <v>12.90895622081902</v>
      </c>
      <c r="E123" s="907">
        <v>21.913847981241904</v>
      </c>
      <c r="F123" s="907">
        <v>12.675235036714042</v>
      </c>
      <c r="G123" s="905">
        <v>12.83345166498694</v>
      </c>
      <c r="H123" s="905">
        <v>341.1906391277073</v>
      </c>
      <c r="I123" s="905">
        <f>+SUM(C123:H123)</f>
        <v>414.25878394249162</v>
      </c>
    </row>
    <row r="124" spans="1:11" s="39" customFormat="1">
      <c r="A124" s="52"/>
      <c r="B124" s="230" t="s">
        <v>187</v>
      </c>
      <c r="C124" s="912">
        <v>50.893083854009959</v>
      </c>
      <c r="D124" s="912">
        <v>32.776668283053198</v>
      </c>
      <c r="E124" s="912">
        <v>350.14866922423607</v>
      </c>
      <c r="F124" s="912">
        <v>498.8297814080122</v>
      </c>
      <c r="G124" s="910">
        <v>443.08920978267588</v>
      </c>
      <c r="H124" s="910">
        <v>870.87429303780482</v>
      </c>
      <c r="I124" s="910">
        <f>+SUM(C124:H124)</f>
        <v>2246.6117055897921</v>
      </c>
    </row>
    <row r="125" spans="1:11" s="39" customFormat="1">
      <c r="A125" s="52"/>
      <c r="B125" s="205"/>
    </row>
    <row r="126" spans="1:11" s="39" customFormat="1">
      <c r="A126" s="52"/>
      <c r="B126" s="43" t="s">
        <v>638</v>
      </c>
    </row>
    <row r="127" spans="1:11" s="52" customFormat="1">
      <c r="B127" s="39"/>
      <c r="C127" s="39"/>
      <c r="D127" s="39"/>
      <c r="E127" s="39"/>
      <c r="F127" s="39"/>
      <c r="G127" s="39"/>
      <c r="H127" s="39"/>
      <c r="I127" s="39"/>
      <c r="K127" s="39"/>
    </row>
    <row r="128" spans="1:11" s="39" customFormat="1">
      <c r="A128" s="52"/>
    </row>
    <row r="129" spans="1:1" s="39" customFormat="1">
      <c r="A129" s="52"/>
    </row>
    <row r="130" spans="1:1" s="39" customFormat="1">
      <c r="A130" s="52"/>
    </row>
    <row r="131" spans="1:1" s="39" customFormat="1">
      <c r="A131" s="52"/>
    </row>
    <row r="132" spans="1:1" s="39" customFormat="1">
      <c r="A132" s="52"/>
    </row>
    <row r="133" spans="1:1" s="39" customFormat="1">
      <c r="A133" s="52"/>
    </row>
    <row r="134" spans="1:1" s="39" customFormat="1">
      <c r="A134" s="52"/>
    </row>
    <row r="135" spans="1:1" s="39" customFormat="1">
      <c r="A135" s="52"/>
    </row>
    <row r="136" spans="1:1" s="39" customFormat="1">
      <c r="A136" s="52"/>
    </row>
    <row r="137" spans="1:1" s="39" customFormat="1">
      <c r="A137" s="52"/>
    </row>
    <row r="138" spans="1:1" s="39" customFormat="1">
      <c r="A138" s="52"/>
    </row>
    <row r="139" spans="1:1" s="39" customFormat="1">
      <c r="A139" s="52"/>
    </row>
    <row r="140" spans="1:1" s="39" customFormat="1">
      <c r="A140" s="52"/>
    </row>
    <row r="141" spans="1:1" s="39" customFormat="1">
      <c r="A141" s="52"/>
    </row>
    <row r="142" spans="1:1" s="39" customFormat="1">
      <c r="A142" s="52"/>
    </row>
    <row r="143" spans="1:1" s="39" customFormat="1">
      <c r="A143" s="52"/>
    </row>
    <row r="144" spans="1:1" s="39" customFormat="1">
      <c r="A144" s="52"/>
    </row>
    <row r="145" spans="1:47" s="39" customFormat="1">
      <c r="A145" s="52"/>
    </row>
    <row r="146" spans="1:47" s="39" customFormat="1">
      <c r="A146" s="52"/>
    </row>
    <row r="147" spans="1:47" s="39" customFormat="1">
      <c r="A147" s="52"/>
    </row>
    <row r="148" spans="1:47" s="39" customFormat="1">
      <c r="A148" s="52"/>
    </row>
    <row r="149" spans="1:47" s="39" customFormat="1">
      <c r="A149" s="52"/>
    </row>
    <row r="150" spans="1:47" s="39" customFormat="1">
      <c r="A150" s="52"/>
    </row>
    <row r="151" spans="1:47" s="39" customFormat="1">
      <c r="A151" s="52"/>
    </row>
    <row r="152" spans="1:47" s="39" customFormat="1">
      <c r="A152" s="52"/>
    </row>
    <row r="153" spans="1:47" s="39" customFormat="1">
      <c r="A153" s="52"/>
    </row>
    <row r="154" spans="1:47" s="39" customFormat="1">
      <c r="A154" s="52"/>
    </row>
    <row r="155" spans="1:47" s="39" customFormat="1">
      <c r="A155" s="52"/>
    </row>
    <row r="156" spans="1:47" s="39" customFormat="1">
      <c r="A156" s="52"/>
    </row>
    <row r="157" spans="1:47" s="39" customFormat="1">
      <c r="A157" s="52"/>
    </row>
    <row r="158" spans="1:47">
      <c r="A158" s="52"/>
      <c r="B158" s="39"/>
      <c r="C158" s="39"/>
      <c r="D158" s="39"/>
      <c r="E158" s="39"/>
      <c r="F158" s="39"/>
      <c r="G158" s="39"/>
      <c r="AH158" s="39"/>
      <c r="AI158" s="39"/>
      <c r="AJ158" s="39"/>
      <c r="AK158" s="39"/>
      <c r="AL158" s="39"/>
      <c r="AM158" s="39"/>
      <c r="AN158" s="39"/>
      <c r="AO158" s="39"/>
      <c r="AP158" s="39"/>
      <c r="AQ158" s="39"/>
      <c r="AR158" s="39"/>
      <c r="AS158" s="39"/>
      <c r="AT158" s="39"/>
      <c r="AU158" s="39"/>
    </row>
    <row r="159" spans="1:47">
      <c r="A159" s="52"/>
      <c r="B159" s="39"/>
      <c r="C159" s="39"/>
      <c r="D159" s="39"/>
      <c r="E159" s="39"/>
      <c r="F159" s="39"/>
      <c r="G159" s="39"/>
      <c r="AH159" s="39"/>
      <c r="AI159" s="39"/>
      <c r="AJ159" s="39"/>
      <c r="AK159" s="39"/>
      <c r="AL159" s="39"/>
      <c r="AM159" s="39"/>
      <c r="AN159" s="39"/>
      <c r="AO159" s="39"/>
      <c r="AP159" s="39"/>
      <c r="AQ159" s="39"/>
      <c r="AR159" s="39"/>
      <c r="AS159" s="39"/>
      <c r="AT159" s="39"/>
      <c r="AU159" s="39"/>
    </row>
    <row r="160" spans="1:47">
      <c r="A160" s="52"/>
      <c r="B160" s="39"/>
      <c r="C160" s="39"/>
      <c r="D160" s="39"/>
      <c r="E160" s="39"/>
      <c r="F160" s="39"/>
      <c r="G160" s="39"/>
      <c r="AH160" s="39"/>
      <c r="AI160" s="39"/>
      <c r="AJ160" s="39"/>
      <c r="AK160" s="39"/>
      <c r="AL160" s="39"/>
      <c r="AM160" s="39"/>
      <c r="AN160" s="39"/>
      <c r="AO160" s="39"/>
      <c r="AP160" s="39"/>
      <c r="AQ160" s="39"/>
      <c r="AR160" s="39"/>
      <c r="AS160" s="39"/>
      <c r="AT160" s="39"/>
      <c r="AU160" s="39"/>
    </row>
    <row r="161" spans="1:47">
      <c r="A161" s="52"/>
      <c r="B161" s="39"/>
      <c r="C161" s="39"/>
      <c r="D161" s="39"/>
      <c r="E161" s="39"/>
      <c r="F161" s="39"/>
      <c r="G161" s="39"/>
      <c r="AH161" s="39"/>
      <c r="AI161" s="39"/>
      <c r="AJ161" s="39"/>
      <c r="AK161" s="39"/>
      <c r="AL161" s="39"/>
      <c r="AM161" s="39"/>
      <c r="AN161" s="39"/>
      <c r="AO161" s="39"/>
      <c r="AP161" s="39"/>
      <c r="AQ161" s="39"/>
      <c r="AR161" s="39"/>
      <c r="AS161" s="39"/>
      <c r="AT161" s="39"/>
      <c r="AU161" s="39"/>
    </row>
    <row r="162" spans="1:47">
      <c r="A162" s="52"/>
      <c r="B162" s="39"/>
      <c r="C162" s="39"/>
      <c r="D162" s="39"/>
      <c r="E162" s="39"/>
      <c r="F162" s="39"/>
      <c r="G162" s="39"/>
      <c r="AH162" s="39"/>
      <c r="AI162" s="39"/>
      <c r="AJ162" s="39"/>
      <c r="AK162" s="39"/>
      <c r="AL162" s="39"/>
      <c r="AM162" s="39"/>
      <c r="AN162" s="39"/>
      <c r="AO162" s="39"/>
      <c r="AP162" s="39"/>
      <c r="AQ162" s="39"/>
      <c r="AR162" s="39"/>
      <c r="AS162" s="39"/>
      <c r="AT162" s="39"/>
      <c r="AU162" s="39"/>
    </row>
    <row r="163" spans="1:47">
      <c r="A163" s="52"/>
      <c r="B163" s="39"/>
      <c r="C163" s="39"/>
      <c r="D163" s="39"/>
      <c r="E163" s="39"/>
      <c r="F163" s="39"/>
      <c r="G163" s="39"/>
      <c r="AH163" s="39"/>
      <c r="AI163" s="39"/>
      <c r="AJ163" s="39"/>
      <c r="AK163" s="39"/>
      <c r="AL163" s="39"/>
      <c r="AM163" s="39"/>
      <c r="AN163" s="39"/>
      <c r="AO163" s="39"/>
      <c r="AP163" s="39"/>
      <c r="AQ163" s="39"/>
      <c r="AR163" s="39"/>
      <c r="AS163" s="39"/>
      <c r="AT163" s="39"/>
      <c r="AU163" s="39"/>
    </row>
    <row r="164" spans="1:47">
      <c r="A164" s="52"/>
      <c r="B164" s="39"/>
      <c r="C164" s="39"/>
      <c r="D164" s="39"/>
      <c r="E164" s="39"/>
      <c r="F164" s="39"/>
      <c r="G164" s="39"/>
      <c r="AH164" s="39"/>
      <c r="AI164" s="39"/>
      <c r="AJ164" s="39"/>
      <c r="AK164" s="39"/>
      <c r="AL164" s="39"/>
      <c r="AM164" s="39"/>
      <c r="AN164" s="39"/>
      <c r="AO164" s="39"/>
      <c r="AP164" s="39"/>
      <c r="AQ164" s="39"/>
      <c r="AR164" s="39"/>
      <c r="AS164" s="39"/>
      <c r="AT164" s="39"/>
      <c r="AU164" s="39"/>
    </row>
    <row r="165" spans="1:47">
      <c r="A165" s="52"/>
      <c r="B165" s="39"/>
      <c r="C165" s="39"/>
      <c r="D165" s="39"/>
      <c r="E165" s="39"/>
      <c r="F165" s="39"/>
      <c r="G165" s="39"/>
      <c r="AH165" s="39"/>
      <c r="AI165" s="39"/>
      <c r="AJ165" s="39"/>
      <c r="AK165" s="39"/>
      <c r="AL165" s="39"/>
      <c r="AM165" s="39"/>
      <c r="AN165" s="39"/>
      <c r="AO165" s="39"/>
      <c r="AP165" s="39"/>
      <c r="AQ165" s="39"/>
      <c r="AR165" s="39"/>
      <c r="AS165" s="39"/>
      <c r="AT165" s="39"/>
      <c r="AU165" s="39"/>
    </row>
    <row r="166" spans="1:47">
      <c r="A166" s="52"/>
      <c r="B166" s="39"/>
      <c r="C166" s="39"/>
      <c r="D166" s="39"/>
      <c r="E166" s="39"/>
      <c r="F166" s="39"/>
      <c r="G166" s="39"/>
      <c r="AH166" s="39"/>
      <c r="AI166" s="39"/>
      <c r="AJ166" s="39"/>
      <c r="AK166" s="39"/>
      <c r="AL166" s="39"/>
      <c r="AM166" s="39"/>
      <c r="AN166" s="39"/>
      <c r="AO166" s="39"/>
      <c r="AP166" s="39"/>
      <c r="AQ166" s="39"/>
      <c r="AR166" s="39"/>
      <c r="AS166" s="39"/>
      <c r="AT166" s="39"/>
      <c r="AU166" s="39"/>
    </row>
    <row r="167" spans="1:47">
      <c r="A167" s="52"/>
      <c r="B167" s="39"/>
      <c r="C167" s="39"/>
      <c r="D167" s="39"/>
      <c r="E167" s="39"/>
      <c r="F167" s="39"/>
      <c r="G167" s="39"/>
      <c r="AH167" s="39"/>
      <c r="AI167" s="39"/>
      <c r="AJ167" s="39"/>
      <c r="AK167" s="39"/>
      <c r="AL167" s="39"/>
      <c r="AM167" s="39"/>
      <c r="AN167" s="39"/>
      <c r="AO167" s="39"/>
      <c r="AP167" s="39"/>
      <c r="AQ167" s="39"/>
      <c r="AR167" s="39"/>
      <c r="AS167" s="39"/>
      <c r="AT167" s="39"/>
      <c r="AU167" s="39"/>
    </row>
    <row r="168" spans="1:47">
      <c r="A168" s="52"/>
      <c r="B168" s="39"/>
      <c r="C168" s="39"/>
      <c r="D168" s="39"/>
      <c r="E168" s="39"/>
      <c r="F168" s="39"/>
      <c r="G168" s="39"/>
      <c r="AH168" s="39"/>
      <c r="AI168" s="39"/>
      <c r="AJ168" s="39"/>
      <c r="AK168" s="39"/>
      <c r="AL168" s="39"/>
      <c r="AM168" s="39"/>
      <c r="AN168" s="39"/>
      <c r="AO168" s="39"/>
      <c r="AP168" s="39"/>
      <c r="AQ168" s="39"/>
      <c r="AR168" s="39"/>
      <c r="AS168" s="39"/>
      <c r="AT168" s="39"/>
      <c r="AU168" s="39"/>
    </row>
    <row r="169" spans="1:47">
      <c r="A169" s="52"/>
      <c r="B169" s="39"/>
      <c r="C169" s="39"/>
      <c r="D169" s="39"/>
      <c r="E169" s="39"/>
      <c r="F169" s="39"/>
      <c r="G169" s="39"/>
      <c r="AH169" s="39"/>
      <c r="AI169" s="39"/>
      <c r="AJ169" s="39"/>
      <c r="AK169" s="39"/>
      <c r="AL169" s="39"/>
      <c r="AM169" s="39"/>
      <c r="AN169" s="39"/>
      <c r="AO169" s="39"/>
      <c r="AP169" s="39"/>
      <c r="AQ169" s="39"/>
      <c r="AR169" s="39"/>
      <c r="AS169" s="39"/>
      <c r="AT169" s="39"/>
      <c r="AU169" s="39"/>
    </row>
    <row r="170" spans="1:47">
      <c r="A170" s="52"/>
      <c r="B170" s="39"/>
      <c r="C170" s="39"/>
      <c r="D170" s="39"/>
      <c r="E170" s="39"/>
      <c r="F170" s="39"/>
      <c r="G170" s="39"/>
      <c r="AH170" s="39"/>
      <c r="AI170" s="39"/>
      <c r="AJ170" s="39"/>
      <c r="AK170" s="39"/>
      <c r="AL170" s="39"/>
      <c r="AM170" s="39"/>
      <c r="AN170" s="39"/>
      <c r="AO170" s="39"/>
      <c r="AP170" s="39"/>
      <c r="AQ170" s="39"/>
      <c r="AR170" s="39"/>
      <c r="AS170" s="39"/>
      <c r="AT170" s="39"/>
      <c r="AU170" s="39"/>
    </row>
    <row r="171" spans="1:47">
      <c r="A171" s="52"/>
      <c r="B171" s="39"/>
      <c r="C171" s="39"/>
      <c r="D171" s="39"/>
      <c r="E171" s="39"/>
      <c r="F171" s="39"/>
      <c r="G171" s="39"/>
      <c r="AH171" s="39"/>
      <c r="AI171" s="39"/>
      <c r="AJ171" s="39"/>
      <c r="AK171" s="39"/>
      <c r="AL171" s="39"/>
      <c r="AM171" s="39"/>
      <c r="AN171" s="39"/>
      <c r="AO171" s="39"/>
      <c r="AP171" s="39"/>
      <c r="AQ171" s="39"/>
      <c r="AR171" s="39"/>
      <c r="AS171" s="39"/>
      <c r="AT171" s="39"/>
      <c r="AU171" s="39"/>
    </row>
    <row r="172" spans="1:47">
      <c r="A172" s="52"/>
      <c r="B172" s="39"/>
      <c r="C172" s="39"/>
      <c r="D172" s="39"/>
      <c r="E172" s="39"/>
      <c r="F172" s="39"/>
      <c r="G172" s="39"/>
      <c r="AH172" s="39"/>
      <c r="AI172" s="39"/>
      <c r="AJ172" s="39"/>
      <c r="AK172" s="39"/>
      <c r="AL172" s="39"/>
      <c r="AM172" s="39"/>
      <c r="AN172" s="39"/>
      <c r="AO172" s="39"/>
      <c r="AP172" s="39"/>
      <c r="AQ172" s="39"/>
      <c r="AR172" s="39"/>
      <c r="AS172" s="39"/>
      <c r="AT172" s="39"/>
      <c r="AU172" s="39"/>
    </row>
    <row r="173" spans="1:47">
      <c r="A173" s="52"/>
      <c r="B173" s="39"/>
      <c r="C173" s="39"/>
      <c r="D173" s="39"/>
      <c r="E173" s="39"/>
      <c r="F173" s="39"/>
      <c r="G173" s="39"/>
      <c r="AH173" s="39"/>
      <c r="AI173" s="39"/>
      <c r="AJ173" s="39"/>
      <c r="AK173" s="39"/>
      <c r="AL173" s="39"/>
      <c r="AM173" s="39"/>
      <c r="AN173" s="39"/>
      <c r="AO173" s="39"/>
      <c r="AP173" s="39"/>
      <c r="AQ173" s="39"/>
      <c r="AR173" s="39"/>
      <c r="AS173" s="39"/>
      <c r="AT173" s="39"/>
      <c r="AU173" s="39"/>
    </row>
    <row r="174" spans="1:47">
      <c r="A174" s="52"/>
      <c r="B174" s="39"/>
      <c r="C174" s="39"/>
      <c r="D174" s="39"/>
      <c r="E174" s="39"/>
      <c r="F174" s="39"/>
      <c r="G174" s="39"/>
      <c r="AH174" s="39"/>
      <c r="AI174" s="39"/>
      <c r="AJ174" s="39"/>
      <c r="AK174" s="39"/>
      <c r="AL174" s="39"/>
      <c r="AM174" s="39"/>
      <c r="AN174" s="39"/>
      <c r="AO174" s="39"/>
      <c r="AP174" s="39"/>
      <c r="AQ174" s="39"/>
      <c r="AR174" s="39"/>
      <c r="AS174" s="39"/>
      <c r="AT174" s="39"/>
      <c r="AU174" s="39"/>
    </row>
    <row r="175" spans="1:47">
      <c r="A175" s="52"/>
      <c r="B175" s="39"/>
      <c r="C175" s="39"/>
      <c r="D175" s="39"/>
      <c r="E175" s="39"/>
      <c r="F175" s="39"/>
      <c r="G175" s="39"/>
      <c r="AH175" s="39"/>
      <c r="AI175" s="39"/>
      <c r="AJ175" s="39"/>
      <c r="AK175" s="39"/>
      <c r="AL175" s="39"/>
      <c r="AM175" s="39"/>
      <c r="AN175" s="39"/>
      <c r="AO175" s="39"/>
      <c r="AP175" s="39"/>
      <c r="AQ175" s="39"/>
      <c r="AR175" s="39"/>
      <c r="AS175" s="39"/>
      <c r="AT175" s="39"/>
      <c r="AU175" s="39"/>
    </row>
    <row r="176" spans="1:47">
      <c r="A176" s="52"/>
      <c r="B176" s="39"/>
      <c r="C176" s="39"/>
      <c r="D176" s="39"/>
      <c r="E176" s="39"/>
      <c r="F176" s="39"/>
      <c r="G176" s="39"/>
      <c r="AH176" s="39"/>
      <c r="AI176" s="39"/>
      <c r="AJ176" s="39"/>
      <c r="AK176" s="39"/>
      <c r="AL176" s="39"/>
      <c r="AM176" s="39"/>
      <c r="AN176" s="39"/>
      <c r="AO176" s="39"/>
      <c r="AP176" s="39"/>
      <c r="AQ176" s="39"/>
      <c r="AR176" s="39"/>
      <c r="AS176" s="39"/>
      <c r="AT176" s="39"/>
      <c r="AU176" s="39"/>
    </row>
    <row r="177" spans="1:47">
      <c r="A177" s="52"/>
      <c r="B177" s="39"/>
      <c r="C177" s="39"/>
      <c r="D177" s="39"/>
      <c r="E177" s="39"/>
      <c r="F177" s="39"/>
      <c r="G177" s="39"/>
      <c r="AH177" s="39"/>
      <c r="AI177" s="39"/>
      <c r="AJ177" s="39"/>
      <c r="AK177" s="39"/>
      <c r="AL177" s="39"/>
      <c r="AM177" s="39"/>
      <c r="AN177" s="39"/>
      <c r="AO177" s="39"/>
      <c r="AP177" s="39"/>
      <c r="AQ177" s="39"/>
      <c r="AR177" s="39"/>
      <c r="AS177" s="39"/>
      <c r="AT177" s="39"/>
      <c r="AU177" s="39"/>
    </row>
    <row r="178" spans="1:47">
      <c r="A178" s="52"/>
      <c r="B178" s="39"/>
      <c r="C178" s="39"/>
      <c r="D178" s="39"/>
      <c r="E178" s="39"/>
      <c r="F178" s="39"/>
      <c r="G178" s="39"/>
      <c r="AH178" s="39"/>
      <c r="AI178" s="39"/>
      <c r="AJ178" s="39"/>
      <c r="AK178" s="39"/>
      <c r="AL178" s="39"/>
      <c r="AM178" s="39"/>
      <c r="AN178" s="39"/>
      <c r="AO178" s="39"/>
      <c r="AP178" s="39"/>
      <c r="AQ178" s="39"/>
      <c r="AR178" s="39"/>
      <c r="AS178" s="39"/>
      <c r="AT178" s="39"/>
      <c r="AU178" s="39"/>
    </row>
    <row r="179" spans="1:47">
      <c r="A179" s="52"/>
      <c r="B179" s="39"/>
      <c r="C179" s="39"/>
      <c r="D179" s="39"/>
      <c r="E179" s="39"/>
      <c r="F179" s="39"/>
      <c r="G179" s="39"/>
      <c r="AH179" s="39"/>
      <c r="AI179" s="39"/>
      <c r="AJ179" s="39"/>
      <c r="AK179" s="39"/>
      <c r="AL179" s="39"/>
      <c r="AM179" s="39"/>
      <c r="AN179" s="39"/>
      <c r="AO179" s="39"/>
      <c r="AP179" s="39"/>
      <c r="AQ179" s="39"/>
      <c r="AR179" s="39"/>
      <c r="AS179" s="39"/>
      <c r="AT179" s="39"/>
      <c r="AU179" s="39"/>
    </row>
    <row r="180" spans="1:47">
      <c r="A180" s="52"/>
      <c r="B180" s="39"/>
      <c r="C180" s="39"/>
      <c r="D180" s="39"/>
      <c r="E180" s="39"/>
      <c r="F180" s="39"/>
      <c r="G180" s="39"/>
      <c r="AH180" s="39"/>
      <c r="AI180" s="39"/>
      <c r="AJ180" s="39"/>
      <c r="AK180" s="39"/>
      <c r="AL180" s="39"/>
      <c r="AM180" s="39"/>
      <c r="AN180" s="39"/>
      <c r="AO180" s="39"/>
      <c r="AP180" s="39"/>
      <c r="AQ180" s="39"/>
      <c r="AR180" s="39"/>
      <c r="AS180" s="39"/>
      <c r="AT180" s="39"/>
      <c r="AU180" s="39"/>
    </row>
    <row r="181" spans="1:47">
      <c r="A181" s="52"/>
      <c r="B181" s="39"/>
      <c r="C181" s="39"/>
      <c r="D181" s="39"/>
      <c r="E181" s="39"/>
      <c r="F181" s="39"/>
      <c r="G181" s="39"/>
      <c r="AH181" s="39"/>
      <c r="AI181" s="39"/>
      <c r="AJ181" s="39"/>
      <c r="AK181" s="39"/>
      <c r="AL181" s="39"/>
      <c r="AM181" s="39"/>
      <c r="AN181" s="39"/>
      <c r="AO181" s="39"/>
      <c r="AP181" s="39"/>
      <c r="AQ181" s="39"/>
      <c r="AR181" s="39"/>
      <c r="AS181" s="39"/>
      <c r="AT181" s="39"/>
      <c r="AU181" s="39"/>
    </row>
    <row r="182" spans="1:47">
      <c r="A182" s="52"/>
      <c r="B182" s="39"/>
      <c r="C182" s="39"/>
      <c r="D182" s="39"/>
      <c r="E182" s="39"/>
      <c r="F182" s="39"/>
      <c r="G182" s="39"/>
      <c r="AH182" s="39"/>
      <c r="AI182" s="39"/>
      <c r="AJ182" s="39"/>
      <c r="AK182" s="39"/>
      <c r="AL182" s="39"/>
      <c r="AM182" s="39"/>
      <c r="AN182" s="39"/>
      <c r="AO182" s="39"/>
      <c r="AP182" s="39"/>
      <c r="AQ182" s="39"/>
      <c r="AR182" s="39"/>
      <c r="AS182" s="39"/>
      <c r="AT182" s="39"/>
      <c r="AU182" s="39"/>
    </row>
    <row r="183" spans="1:47">
      <c r="A183" s="52"/>
      <c r="B183" s="39"/>
      <c r="C183" s="39"/>
      <c r="D183" s="39"/>
      <c r="E183" s="39"/>
      <c r="F183" s="39"/>
      <c r="G183" s="39"/>
      <c r="AH183" s="39"/>
      <c r="AI183" s="39"/>
      <c r="AJ183" s="39"/>
      <c r="AK183" s="39"/>
      <c r="AL183" s="39"/>
      <c r="AM183" s="39"/>
      <c r="AN183" s="39"/>
      <c r="AO183" s="39"/>
      <c r="AP183" s="39"/>
      <c r="AQ183" s="39"/>
      <c r="AR183" s="39"/>
      <c r="AS183" s="39"/>
      <c r="AT183" s="39"/>
      <c r="AU183" s="39"/>
    </row>
    <row r="184" spans="1:47">
      <c r="A184" s="52"/>
      <c r="B184" s="39"/>
      <c r="C184" s="39"/>
      <c r="D184" s="39"/>
      <c r="E184" s="39"/>
      <c r="F184" s="39"/>
      <c r="G184" s="39"/>
      <c r="AH184" s="39"/>
      <c r="AI184" s="39"/>
      <c r="AJ184" s="39"/>
      <c r="AK184" s="39"/>
      <c r="AL184" s="39"/>
      <c r="AM184" s="39"/>
      <c r="AN184" s="39"/>
      <c r="AO184" s="39"/>
      <c r="AP184" s="39"/>
      <c r="AQ184" s="39"/>
      <c r="AR184" s="39"/>
      <c r="AS184" s="39"/>
      <c r="AT184" s="39"/>
      <c r="AU184" s="39"/>
    </row>
    <row r="185" spans="1:47">
      <c r="A185" s="52"/>
      <c r="B185" s="39"/>
      <c r="C185" s="39"/>
      <c r="D185" s="39"/>
      <c r="E185" s="39"/>
      <c r="F185" s="39"/>
      <c r="G185" s="39"/>
      <c r="AH185" s="39"/>
      <c r="AI185" s="39"/>
      <c r="AJ185" s="39"/>
      <c r="AK185" s="39"/>
      <c r="AL185" s="39"/>
      <c r="AM185" s="39"/>
      <c r="AN185" s="39"/>
      <c r="AO185" s="39"/>
      <c r="AP185" s="39"/>
      <c r="AQ185" s="39"/>
      <c r="AR185" s="39"/>
      <c r="AS185" s="39"/>
      <c r="AT185" s="39"/>
      <c r="AU185" s="39"/>
    </row>
    <row r="186" spans="1:47">
      <c r="A186" s="52"/>
      <c r="B186" s="39"/>
      <c r="C186" s="39"/>
      <c r="D186" s="39"/>
      <c r="E186" s="39"/>
      <c r="F186" s="39"/>
      <c r="G186" s="39"/>
      <c r="AH186" s="39"/>
      <c r="AI186" s="39"/>
      <c r="AJ186" s="39"/>
      <c r="AK186" s="39"/>
      <c r="AL186" s="39"/>
      <c r="AM186" s="39"/>
      <c r="AN186" s="39"/>
      <c r="AO186" s="39"/>
      <c r="AP186" s="39"/>
      <c r="AQ186" s="39"/>
      <c r="AR186" s="39"/>
      <c r="AS186" s="39"/>
      <c r="AT186" s="39"/>
      <c r="AU186" s="39"/>
    </row>
    <row r="187" spans="1:47">
      <c r="A187" s="52"/>
      <c r="B187" s="39"/>
      <c r="C187" s="39"/>
      <c r="D187" s="39"/>
      <c r="E187" s="39"/>
      <c r="F187" s="39"/>
      <c r="G187" s="39"/>
      <c r="AH187" s="39"/>
      <c r="AI187" s="39"/>
      <c r="AJ187" s="39"/>
      <c r="AK187" s="39"/>
      <c r="AL187" s="39"/>
      <c r="AM187" s="39"/>
      <c r="AN187" s="39"/>
      <c r="AO187" s="39"/>
      <c r="AP187" s="39"/>
      <c r="AQ187" s="39"/>
      <c r="AR187" s="39"/>
      <c r="AS187" s="39"/>
      <c r="AT187" s="39"/>
      <c r="AU187" s="39"/>
    </row>
    <row r="188" spans="1:47">
      <c r="A188" s="52"/>
      <c r="B188" s="39"/>
      <c r="C188" s="39"/>
      <c r="D188" s="39"/>
      <c r="E188" s="39"/>
      <c r="F188" s="39"/>
      <c r="G188" s="39"/>
      <c r="AH188" s="39"/>
      <c r="AI188" s="39"/>
      <c r="AJ188" s="39"/>
      <c r="AK188" s="39"/>
      <c r="AL188" s="39"/>
      <c r="AM188" s="39"/>
      <c r="AN188" s="39"/>
      <c r="AO188" s="39"/>
      <c r="AP188" s="39"/>
      <c r="AQ188" s="39"/>
      <c r="AR188" s="39"/>
      <c r="AS188" s="39"/>
      <c r="AT188" s="39"/>
      <c r="AU188" s="39"/>
    </row>
    <row r="189" spans="1:47">
      <c r="A189" s="52"/>
      <c r="B189" s="39"/>
      <c r="C189" s="39"/>
      <c r="D189" s="39"/>
      <c r="E189" s="39"/>
      <c r="F189" s="39"/>
      <c r="G189" s="39"/>
      <c r="AH189" s="39"/>
      <c r="AI189" s="39"/>
      <c r="AJ189" s="39"/>
      <c r="AK189" s="39"/>
      <c r="AL189" s="39"/>
      <c r="AM189" s="39"/>
      <c r="AN189" s="39"/>
      <c r="AO189" s="39"/>
      <c r="AP189" s="39"/>
      <c r="AQ189" s="39"/>
      <c r="AR189" s="39"/>
      <c r="AS189" s="39"/>
      <c r="AT189" s="39"/>
      <c r="AU189" s="39"/>
    </row>
    <row r="190" spans="1:47">
      <c r="A190" s="52"/>
      <c r="B190" s="39"/>
      <c r="C190" s="39"/>
      <c r="D190" s="39"/>
      <c r="E190" s="39"/>
      <c r="F190" s="39"/>
      <c r="G190" s="39"/>
      <c r="AH190" s="39"/>
      <c r="AI190" s="39"/>
      <c r="AJ190" s="39"/>
      <c r="AK190" s="39"/>
      <c r="AL190" s="39"/>
      <c r="AM190" s="39"/>
      <c r="AN190" s="39"/>
      <c r="AO190" s="39"/>
      <c r="AP190" s="39"/>
      <c r="AQ190" s="39"/>
      <c r="AR190" s="39"/>
      <c r="AS190" s="39"/>
      <c r="AT190" s="39"/>
      <c r="AU190" s="39"/>
    </row>
    <row r="191" spans="1:47">
      <c r="A191" s="52"/>
      <c r="B191" s="39"/>
      <c r="C191" s="39"/>
      <c r="D191" s="39"/>
      <c r="E191" s="39"/>
      <c r="F191" s="39"/>
      <c r="G191" s="39"/>
      <c r="AH191" s="39"/>
      <c r="AI191" s="39"/>
      <c r="AJ191" s="39"/>
      <c r="AK191" s="39"/>
      <c r="AL191" s="39"/>
      <c r="AM191" s="39"/>
      <c r="AN191" s="39"/>
      <c r="AO191" s="39"/>
      <c r="AP191" s="39"/>
      <c r="AQ191" s="39"/>
      <c r="AR191" s="39"/>
      <c r="AS191" s="39"/>
      <c r="AT191" s="39"/>
      <c r="AU191" s="39"/>
    </row>
    <row r="192" spans="1:47">
      <c r="A192" s="52"/>
      <c r="B192" s="39"/>
      <c r="C192" s="39"/>
      <c r="D192" s="39"/>
      <c r="E192" s="39"/>
      <c r="F192" s="39"/>
      <c r="G192" s="39"/>
      <c r="AH192" s="39"/>
      <c r="AI192" s="39"/>
      <c r="AJ192" s="39"/>
      <c r="AK192" s="39"/>
      <c r="AL192" s="39"/>
      <c r="AM192" s="39"/>
      <c r="AN192" s="39"/>
      <c r="AO192" s="39"/>
      <c r="AP192" s="39"/>
      <c r="AQ192" s="39"/>
      <c r="AR192" s="39"/>
      <c r="AS192" s="39"/>
      <c r="AT192" s="39"/>
      <c r="AU192" s="39"/>
    </row>
    <row r="193" spans="1:47">
      <c r="A193" s="52"/>
      <c r="B193" s="39"/>
      <c r="C193" s="39"/>
      <c r="D193" s="39"/>
      <c r="E193" s="39"/>
      <c r="F193" s="39"/>
      <c r="G193" s="39"/>
      <c r="AH193" s="39"/>
      <c r="AI193" s="39"/>
      <c r="AJ193" s="39"/>
      <c r="AK193" s="39"/>
      <c r="AL193" s="39"/>
      <c r="AM193" s="39"/>
      <c r="AN193" s="39"/>
      <c r="AO193" s="39"/>
      <c r="AP193" s="39"/>
      <c r="AQ193" s="39"/>
      <c r="AR193" s="39"/>
      <c r="AS193" s="39"/>
      <c r="AT193" s="39"/>
      <c r="AU193" s="39"/>
    </row>
    <row r="194" spans="1:47">
      <c r="A194" s="52"/>
      <c r="B194" s="39"/>
      <c r="C194" s="39"/>
      <c r="D194" s="39"/>
      <c r="E194" s="39"/>
      <c r="F194" s="39"/>
      <c r="G194" s="39"/>
      <c r="AH194" s="39"/>
      <c r="AI194" s="39"/>
      <c r="AJ194" s="39"/>
      <c r="AK194" s="39"/>
      <c r="AL194" s="39"/>
      <c r="AM194" s="39"/>
      <c r="AN194" s="39"/>
      <c r="AO194" s="39"/>
      <c r="AP194" s="39"/>
      <c r="AQ194" s="39"/>
      <c r="AR194" s="39"/>
      <c r="AS194" s="39"/>
      <c r="AT194" s="39"/>
      <c r="AU194" s="39"/>
    </row>
    <row r="195" spans="1:47">
      <c r="A195" s="52"/>
      <c r="B195" s="39"/>
      <c r="C195" s="39"/>
      <c r="D195" s="39"/>
      <c r="E195" s="39"/>
      <c r="F195" s="39"/>
      <c r="G195" s="39"/>
      <c r="AH195" s="39"/>
      <c r="AI195" s="39"/>
      <c r="AJ195" s="39"/>
      <c r="AK195" s="39"/>
      <c r="AL195" s="39"/>
      <c r="AM195" s="39"/>
      <c r="AN195" s="39"/>
      <c r="AO195" s="39"/>
      <c r="AP195" s="39"/>
      <c r="AQ195" s="39"/>
      <c r="AR195" s="39"/>
      <c r="AS195" s="39"/>
      <c r="AT195" s="39"/>
      <c r="AU195" s="39"/>
    </row>
    <row r="196" spans="1:47">
      <c r="A196" s="52"/>
      <c r="B196" s="39"/>
      <c r="C196" s="39"/>
      <c r="D196" s="39"/>
      <c r="E196" s="39"/>
      <c r="F196" s="39"/>
      <c r="G196" s="39"/>
      <c r="AH196" s="39"/>
      <c r="AI196" s="39"/>
      <c r="AJ196" s="39"/>
      <c r="AK196" s="39"/>
      <c r="AL196" s="39"/>
      <c r="AM196" s="39"/>
      <c r="AN196" s="39"/>
      <c r="AO196" s="39"/>
      <c r="AP196" s="39"/>
      <c r="AQ196" s="39"/>
      <c r="AR196" s="39"/>
      <c r="AS196" s="39"/>
      <c r="AT196" s="39"/>
      <c r="AU196" s="39"/>
    </row>
    <row r="197" spans="1:47">
      <c r="A197" s="52"/>
      <c r="B197" s="39"/>
      <c r="C197" s="39"/>
      <c r="D197" s="39"/>
      <c r="E197" s="39"/>
      <c r="F197" s="39"/>
      <c r="G197" s="39"/>
      <c r="AH197" s="39"/>
      <c r="AI197" s="39"/>
      <c r="AJ197" s="39"/>
      <c r="AK197" s="39"/>
      <c r="AL197" s="39"/>
      <c r="AM197" s="39"/>
      <c r="AN197" s="39"/>
      <c r="AO197" s="39"/>
      <c r="AP197" s="39"/>
      <c r="AQ197" s="39"/>
      <c r="AR197" s="39"/>
      <c r="AS197" s="39"/>
      <c r="AT197" s="39"/>
      <c r="AU197" s="39"/>
    </row>
    <row r="198" spans="1:47">
      <c r="A198" s="52"/>
      <c r="B198" s="39"/>
      <c r="C198" s="39"/>
      <c r="D198" s="39"/>
      <c r="E198" s="39"/>
      <c r="F198" s="39"/>
      <c r="G198" s="39"/>
      <c r="AH198" s="39"/>
      <c r="AI198" s="39"/>
      <c r="AJ198" s="39"/>
      <c r="AK198" s="39"/>
      <c r="AL198" s="39"/>
      <c r="AM198" s="39"/>
      <c r="AN198" s="39"/>
      <c r="AO198" s="39"/>
      <c r="AP198" s="39"/>
      <c r="AQ198" s="39"/>
      <c r="AR198" s="39"/>
      <c r="AS198" s="39"/>
      <c r="AT198" s="39"/>
      <c r="AU198" s="39"/>
    </row>
    <row r="199" spans="1:47">
      <c r="A199" s="52"/>
      <c r="B199" s="39"/>
      <c r="C199" s="39"/>
      <c r="D199" s="39"/>
      <c r="E199" s="39"/>
      <c r="F199" s="39"/>
      <c r="G199" s="39"/>
      <c r="AH199" s="39"/>
      <c r="AI199" s="39"/>
      <c r="AJ199" s="39"/>
      <c r="AK199" s="39"/>
      <c r="AL199" s="39"/>
      <c r="AM199" s="39"/>
      <c r="AN199" s="39"/>
      <c r="AO199" s="39"/>
      <c r="AP199" s="39"/>
      <c r="AQ199" s="39"/>
      <c r="AR199" s="39"/>
      <c r="AS199" s="39"/>
      <c r="AT199" s="39"/>
      <c r="AU199" s="39"/>
    </row>
    <row r="200" spans="1:47">
      <c r="A200" s="52"/>
      <c r="B200" s="39"/>
      <c r="C200" s="39"/>
      <c r="D200" s="39"/>
      <c r="E200" s="39"/>
      <c r="F200" s="39"/>
      <c r="G200" s="39"/>
      <c r="AH200" s="39"/>
      <c r="AI200" s="39"/>
      <c r="AJ200" s="39"/>
      <c r="AK200" s="39"/>
      <c r="AL200" s="39"/>
      <c r="AM200" s="39"/>
      <c r="AN200" s="39"/>
      <c r="AO200" s="39"/>
      <c r="AP200" s="39"/>
      <c r="AQ200" s="39"/>
      <c r="AR200" s="39"/>
      <c r="AS200" s="39"/>
      <c r="AT200" s="39"/>
      <c r="AU200" s="39"/>
    </row>
    <row r="201" spans="1:47">
      <c r="A201" s="52"/>
      <c r="B201" s="39"/>
      <c r="C201" s="39"/>
      <c r="D201" s="39"/>
      <c r="E201" s="39"/>
      <c r="F201" s="39"/>
      <c r="G201" s="39"/>
      <c r="AH201" s="39"/>
      <c r="AI201" s="39"/>
      <c r="AJ201" s="39"/>
      <c r="AK201" s="39"/>
      <c r="AL201" s="39"/>
      <c r="AM201" s="39"/>
      <c r="AN201" s="39"/>
      <c r="AO201" s="39"/>
      <c r="AP201" s="39"/>
      <c r="AQ201" s="39"/>
      <c r="AR201" s="39"/>
      <c r="AS201" s="39"/>
      <c r="AT201" s="39"/>
      <c r="AU201" s="39"/>
    </row>
    <row r="202" spans="1:47">
      <c r="A202" s="52"/>
      <c r="B202" s="39"/>
      <c r="C202" s="39"/>
      <c r="D202" s="39"/>
      <c r="E202" s="39"/>
      <c r="F202" s="39"/>
      <c r="G202" s="39"/>
      <c r="AH202" s="39"/>
      <c r="AI202" s="39"/>
      <c r="AJ202" s="39"/>
      <c r="AK202" s="39"/>
      <c r="AL202" s="39"/>
      <c r="AM202" s="39"/>
      <c r="AN202" s="39"/>
      <c r="AO202" s="39"/>
      <c r="AP202" s="39"/>
      <c r="AQ202" s="39"/>
      <c r="AR202" s="39"/>
      <c r="AS202" s="39"/>
      <c r="AT202" s="39"/>
      <c r="AU202" s="39"/>
    </row>
    <row r="203" spans="1:47">
      <c r="A203" s="52"/>
      <c r="B203" s="39"/>
      <c r="C203" s="39"/>
      <c r="D203" s="39"/>
      <c r="E203" s="39"/>
      <c r="F203" s="39"/>
      <c r="G203" s="39"/>
      <c r="AH203" s="39"/>
      <c r="AI203" s="39"/>
      <c r="AJ203" s="39"/>
      <c r="AK203" s="39"/>
      <c r="AL203" s="39"/>
      <c r="AM203" s="39"/>
      <c r="AN203" s="39"/>
      <c r="AO203" s="39"/>
      <c r="AP203" s="39"/>
      <c r="AQ203" s="39"/>
      <c r="AR203" s="39"/>
      <c r="AS203" s="39"/>
      <c r="AT203" s="39"/>
      <c r="AU203" s="39"/>
    </row>
    <row r="204" spans="1:47">
      <c r="A204" s="52"/>
      <c r="B204" s="39"/>
      <c r="C204" s="39"/>
      <c r="D204" s="39"/>
      <c r="E204" s="39"/>
      <c r="F204" s="39"/>
      <c r="G204" s="39"/>
      <c r="AH204" s="39"/>
      <c r="AI204" s="39"/>
      <c r="AJ204" s="39"/>
      <c r="AK204" s="39"/>
      <c r="AL204" s="39"/>
      <c r="AM204" s="39"/>
      <c r="AN204" s="39"/>
      <c r="AO204" s="39"/>
      <c r="AP204" s="39"/>
      <c r="AQ204" s="39"/>
      <c r="AR204" s="39"/>
      <c r="AS204" s="39"/>
      <c r="AT204" s="39"/>
      <c r="AU204" s="39"/>
    </row>
    <row r="205" spans="1:47">
      <c r="A205" s="52"/>
      <c r="B205" s="39"/>
      <c r="C205" s="39"/>
      <c r="D205" s="39"/>
      <c r="E205" s="39"/>
      <c r="F205" s="39"/>
      <c r="G205" s="39"/>
      <c r="AH205" s="39"/>
      <c r="AI205" s="39"/>
      <c r="AJ205" s="39"/>
      <c r="AK205" s="39"/>
      <c r="AL205" s="39"/>
      <c r="AM205" s="39"/>
      <c r="AN205" s="39"/>
      <c r="AO205" s="39"/>
      <c r="AP205" s="39"/>
      <c r="AQ205" s="39"/>
      <c r="AR205" s="39"/>
      <c r="AS205" s="39"/>
      <c r="AT205" s="39"/>
      <c r="AU205" s="39"/>
    </row>
    <row r="206" spans="1:47">
      <c r="A206" s="52"/>
      <c r="B206" s="39"/>
      <c r="C206" s="39"/>
      <c r="D206" s="39"/>
      <c r="E206" s="39"/>
      <c r="F206" s="39"/>
      <c r="G206" s="39"/>
      <c r="AH206" s="39"/>
      <c r="AI206" s="39"/>
      <c r="AJ206" s="39"/>
      <c r="AK206" s="39"/>
      <c r="AL206" s="39"/>
      <c r="AM206" s="39"/>
      <c r="AN206" s="39"/>
      <c r="AO206" s="39"/>
      <c r="AP206" s="39"/>
      <c r="AQ206" s="39"/>
      <c r="AR206" s="39"/>
      <c r="AS206" s="39"/>
      <c r="AT206" s="39"/>
      <c r="AU206" s="39"/>
    </row>
    <row r="207" spans="1:47">
      <c r="A207" s="52"/>
      <c r="B207" s="39"/>
      <c r="C207" s="39"/>
      <c r="D207" s="39"/>
      <c r="E207" s="39"/>
      <c r="F207" s="39"/>
      <c r="G207" s="39"/>
      <c r="AH207" s="39"/>
      <c r="AI207" s="39"/>
      <c r="AJ207" s="39"/>
      <c r="AK207" s="39"/>
      <c r="AL207" s="39"/>
      <c r="AM207" s="39"/>
      <c r="AN207" s="39"/>
      <c r="AO207" s="39"/>
      <c r="AP207" s="39"/>
      <c r="AQ207" s="39"/>
      <c r="AR207" s="39"/>
      <c r="AS207" s="39"/>
      <c r="AT207" s="39"/>
      <c r="AU207" s="39"/>
    </row>
    <row r="208" spans="1:47">
      <c r="A208" s="52"/>
      <c r="B208" s="39"/>
      <c r="C208" s="39"/>
      <c r="D208" s="39"/>
      <c r="E208" s="39"/>
      <c r="F208" s="39"/>
      <c r="G208" s="39"/>
      <c r="AH208" s="39"/>
      <c r="AI208" s="39"/>
      <c r="AJ208" s="39"/>
      <c r="AK208" s="39"/>
      <c r="AL208" s="39"/>
      <c r="AM208" s="39"/>
      <c r="AN208" s="39"/>
      <c r="AO208" s="39"/>
      <c r="AP208" s="39"/>
      <c r="AQ208" s="39"/>
      <c r="AR208" s="39"/>
      <c r="AS208" s="39"/>
      <c r="AT208" s="39"/>
      <c r="AU208" s="39"/>
    </row>
    <row r="209" spans="1:47">
      <c r="A209" s="52"/>
      <c r="B209" s="39"/>
      <c r="C209" s="39"/>
      <c r="D209" s="39"/>
      <c r="E209" s="39"/>
      <c r="F209" s="39"/>
      <c r="G209" s="39"/>
      <c r="AH209" s="39"/>
      <c r="AI209" s="39"/>
      <c r="AJ209" s="39"/>
      <c r="AK209" s="39"/>
      <c r="AL209" s="39"/>
      <c r="AM209" s="39"/>
      <c r="AN209" s="39"/>
      <c r="AO209" s="39"/>
      <c r="AP209" s="39"/>
      <c r="AQ209" s="39"/>
      <c r="AR209" s="39"/>
      <c r="AS209" s="39"/>
      <c r="AT209" s="39"/>
      <c r="AU209" s="39"/>
    </row>
    <row r="210" spans="1:47">
      <c r="A210" s="52"/>
      <c r="B210" s="39"/>
      <c r="C210" s="39"/>
      <c r="D210" s="39"/>
      <c r="E210" s="39"/>
      <c r="F210" s="39"/>
      <c r="G210" s="39"/>
      <c r="AH210" s="39"/>
      <c r="AI210" s="39"/>
      <c r="AJ210" s="39"/>
      <c r="AK210" s="39"/>
      <c r="AL210" s="39"/>
      <c r="AM210" s="39"/>
      <c r="AN210" s="39"/>
      <c r="AO210" s="39"/>
      <c r="AP210" s="39"/>
      <c r="AQ210" s="39"/>
      <c r="AR210" s="39"/>
      <c r="AS210" s="39"/>
      <c r="AT210" s="39"/>
      <c r="AU210" s="39"/>
    </row>
    <row r="211" spans="1:47">
      <c r="A211" s="52"/>
      <c r="B211" s="39"/>
      <c r="C211" s="39"/>
      <c r="D211" s="39"/>
      <c r="E211" s="39"/>
      <c r="F211" s="39"/>
      <c r="G211" s="39"/>
      <c r="AH211" s="39"/>
      <c r="AI211" s="39"/>
      <c r="AJ211" s="39"/>
      <c r="AK211" s="39"/>
      <c r="AL211" s="39"/>
      <c r="AM211" s="39"/>
      <c r="AN211" s="39"/>
      <c r="AO211" s="39"/>
      <c r="AP211" s="39"/>
      <c r="AQ211" s="39"/>
      <c r="AR211" s="39"/>
      <c r="AS211" s="39"/>
      <c r="AT211" s="39"/>
      <c r="AU211" s="39"/>
    </row>
    <row r="212" spans="1:47">
      <c r="A212" s="52"/>
      <c r="B212" s="39"/>
      <c r="C212" s="39"/>
      <c r="D212" s="39"/>
      <c r="E212" s="39"/>
      <c r="F212" s="39"/>
      <c r="G212" s="39"/>
      <c r="AH212" s="39"/>
      <c r="AI212" s="39"/>
      <c r="AJ212" s="39"/>
      <c r="AK212" s="39"/>
      <c r="AL212" s="39"/>
      <c r="AM212" s="39"/>
      <c r="AN212" s="39"/>
      <c r="AO212" s="39"/>
      <c r="AP212" s="39"/>
      <c r="AQ212" s="39"/>
      <c r="AR212" s="39"/>
      <c r="AS212" s="39"/>
      <c r="AT212" s="39"/>
      <c r="AU212" s="39"/>
    </row>
    <row r="213" spans="1:47">
      <c r="A213" s="52"/>
      <c r="B213" s="39"/>
      <c r="C213" s="39"/>
      <c r="D213" s="39"/>
      <c r="E213" s="39"/>
      <c r="F213" s="39"/>
      <c r="G213" s="39"/>
      <c r="AH213" s="39"/>
      <c r="AI213" s="39"/>
      <c r="AJ213" s="39"/>
      <c r="AK213" s="39"/>
      <c r="AL213" s="39"/>
      <c r="AM213" s="39"/>
      <c r="AN213" s="39"/>
      <c r="AO213" s="39"/>
      <c r="AP213" s="39"/>
      <c r="AQ213" s="39"/>
      <c r="AR213" s="39"/>
      <c r="AS213" s="39"/>
      <c r="AT213" s="39"/>
      <c r="AU213" s="39"/>
    </row>
    <row r="214" spans="1:47">
      <c r="A214" s="52"/>
      <c r="B214" s="39"/>
      <c r="C214" s="39"/>
      <c r="D214" s="39"/>
      <c r="E214" s="39"/>
      <c r="F214" s="39"/>
      <c r="G214" s="39"/>
      <c r="AH214" s="39"/>
      <c r="AI214" s="39"/>
      <c r="AJ214" s="39"/>
      <c r="AK214" s="39"/>
      <c r="AL214" s="39"/>
      <c r="AM214" s="39"/>
      <c r="AN214" s="39"/>
      <c r="AO214" s="39"/>
      <c r="AP214" s="39"/>
      <c r="AQ214" s="39"/>
      <c r="AR214" s="39"/>
      <c r="AS214" s="39"/>
      <c r="AT214" s="39"/>
      <c r="AU214" s="39"/>
    </row>
    <row r="215" spans="1:47">
      <c r="A215" s="52"/>
      <c r="B215" s="39"/>
      <c r="C215" s="39"/>
      <c r="D215" s="39"/>
      <c r="E215" s="39"/>
      <c r="F215" s="39"/>
      <c r="G215" s="39"/>
      <c r="AH215" s="39"/>
      <c r="AI215" s="39"/>
      <c r="AJ215" s="39"/>
      <c r="AK215" s="39"/>
      <c r="AL215" s="39"/>
      <c r="AM215" s="39"/>
      <c r="AN215" s="39"/>
      <c r="AO215" s="39"/>
      <c r="AP215" s="39"/>
      <c r="AQ215" s="39"/>
      <c r="AR215" s="39"/>
      <c r="AS215" s="39"/>
      <c r="AT215" s="39"/>
      <c r="AU215" s="39"/>
    </row>
    <row r="216" spans="1:47">
      <c r="A216" s="52"/>
      <c r="B216" s="39"/>
      <c r="C216" s="39"/>
      <c r="D216" s="39"/>
      <c r="E216" s="39"/>
      <c r="F216" s="39"/>
      <c r="G216" s="39"/>
      <c r="AH216" s="39"/>
      <c r="AI216" s="39"/>
      <c r="AJ216" s="39"/>
      <c r="AK216" s="39"/>
      <c r="AL216" s="39"/>
      <c r="AM216" s="39"/>
      <c r="AN216" s="39"/>
      <c r="AO216" s="39"/>
      <c r="AP216" s="39"/>
      <c r="AQ216" s="39"/>
      <c r="AR216" s="39"/>
      <c r="AS216" s="39"/>
      <c r="AT216" s="39"/>
      <c r="AU216" s="39"/>
    </row>
    <row r="217" spans="1:47">
      <c r="A217" s="52"/>
      <c r="B217" s="39"/>
      <c r="C217" s="39"/>
      <c r="D217" s="39"/>
      <c r="E217" s="39"/>
      <c r="F217" s="39"/>
      <c r="G217" s="39"/>
      <c r="AH217" s="39"/>
      <c r="AI217" s="39"/>
      <c r="AJ217" s="39"/>
      <c r="AK217" s="39"/>
      <c r="AL217" s="39"/>
      <c r="AM217" s="39"/>
      <c r="AN217" s="39"/>
      <c r="AO217" s="39"/>
      <c r="AP217" s="39"/>
      <c r="AQ217" s="39"/>
      <c r="AR217" s="39"/>
      <c r="AS217" s="39"/>
      <c r="AT217" s="39"/>
      <c r="AU217" s="39"/>
    </row>
    <row r="218" spans="1:47">
      <c r="A218" s="52"/>
      <c r="B218" s="39"/>
      <c r="C218" s="39"/>
      <c r="D218" s="39"/>
      <c r="E218" s="39"/>
      <c r="F218" s="39"/>
      <c r="G218" s="39"/>
      <c r="AH218" s="39"/>
      <c r="AI218" s="39"/>
      <c r="AJ218" s="39"/>
      <c r="AK218" s="39"/>
      <c r="AL218" s="39"/>
      <c r="AM218" s="39"/>
      <c r="AN218" s="39"/>
      <c r="AO218" s="39"/>
      <c r="AP218" s="39"/>
      <c r="AQ218" s="39"/>
      <c r="AR218" s="39"/>
      <c r="AS218" s="39"/>
      <c r="AT218" s="39"/>
      <c r="AU218" s="39"/>
    </row>
    <row r="219" spans="1:47">
      <c r="A219" s="52"/>
      <c r="B219" s="39"/>
      <c r="C219" s="39"/>
      <c r="D219" s="39"/>
      <c r="E219" s="39"/>
      <c r="F219" s="39"/>
      <c r="G219" s="39"/>
      <c r="AH219" s="39"/>
      <c r="AI219" s="39"/>
      <c r="AJ219" s="39"/>
      <c r="AK219" s="39"/>
      <c r="AL219" s="39"/>
      <c r="AM219" s="39"/>
      <c r="AN219" s="39"/>
      <c r="AO219" s="39"/>
      <c r="AP219" s="39"/>
      <c r="AQ219" s="39"/>
      <c r="AR219" s="39"/>
      <c r="AS219" s="39"/>
      <c r="AT219" s="39"/>
      <c r="AU219" s="39"/>
    </row>
    <row r="220" spans="1:47">
      <c r="A220" s="52"/>
      <c r="B220" s="39"/>
      <c r="C220" s="39"/>
      <c r="D220" s="39"/>
      <c r="E220" s="39"/>
      <c r="F220" s="39"/>
      <c r="G220" s="39"/>
      <c r="AH220" s="39"/>
      <c r="AI220" s="39"/>
      <c r="AJ220" s="39"/>
      <c r="AK220" s="39"/>
      <c r="AL220" s="39"/>
      <c r="AM220" s="39"/>
      <c r="AN220" s="39"/>
      <c r="AO220" s="39"/>
      <c r="AP220" s="39"/>
      <c r="AQ220" s="39"/>
      <c r="AR220" s="39"/>
      <c r="AS220" s="39"/>
      <c r="AT220" s="39"/>
      <c r="AU220" s="39"/>
    </row>
    <row r="221" spans="1:47">
      <c r="A221" s="52"/>
      <c r="B221" s="39"/>
      <c r="C221" s="39"/>
      <c r="D221" s="39"/>
      <c r="E221" s="39"/>
      <c r="F221" s="39"/>
      <c r="G221" s="39"/>
      <c r="AH221" s="39"/>
      <c r="AI221" s="39"/>
      <c r="AJ221" s="39"/>
      <c r="AK221" s="39"/>
      <c r="AL221" s="39"/>
      <c r="AM221" s="39"/>
      <c r="AN221" s="39"/>
      <c r="AO221" s="39"/>
      <c r="AP221" s="39"/>
      <c r="AQ221" s="39"/>
      <c r="AR221" s="39"/>
      <c r="AS221" s="39"/>
      <c r="AT221" s="39"/>
      <c r="AU221" s="39"/>
    </row>
    <row r="222" spans="1:47">
      <c r="A222" s="52"/>
      <c r="B222" s="39"/>
      <c r="C222" s="39"/>
      <c r="D222" s="39"/>
      <c r="E222" s="39"/>
      <c r="F222" s="39"/>
      <c r="G222" s="39"/>
      <c r="AH222" s="39"/>
      <c r="AI222" s="39"/>
      <c r="AJ222" s="39"/>
      <c r="AK222" s="39"/>
      <c r="AL222" s="39"/>
      <c r="AM222" s="39"/>
      <c r="AN222" s="39"/>
      <c r="AO222" s="39"/>
      <c r="AP222" s="39"/>
      <c r="AQ222" s="39"/>
      <c r="AR222" s="39"/>
      <c r="AS222" s="39"/>
      <c r="AT222" s="39"/>
      <c r="AU222" s="39"/>
    </row>
    <row r="223" spans="1:47">
      <c r="A223" s="52"/>
      <c r="B223" s="39"/>
      <c r="C223" s="39"/>
      <c r="D223" s="39"/>
      <c r="E223" s="39"/>
      <c r="F223" s="39"/>
      <c r="G223" s="39"/>
      <c r="AH223" s="39"/>
      <c r="AI223" s="39"/>
      <c r="AJ223" s="39"/>
      <c r="AK223" s="39"/>
      <c r="AL223" s="39"/>
      <c r="AM223" s="39"/>
      <c r="AN223" s="39"/>
      <c r="AO223" s="39"/>
      <c r="AP223" s="39"/>
      <c r="AQ223" s="39"/>
      <c r="AR223" s="39"/>
      <c r="AS223" s="39"/>
      <c r="AT223" s="39"/>
      <c r="AU223" s="39"/>
    </row>
    <row r="224" spans="1:47">
      <c r="A224" s="52"/>
      <c r="B224" s="39"/>
      <c r="C224" s="39"/>
      <c r="D224" s="39"/>
      <c r="E224" s="39"/>
      <c r="F224" s="39"/>
      <c r="G224" s="39"/>
      <c r="AH224" s="39"/>
      <c r="AI224" s="39"/>
      <c r="AJ224" s="39"/>
      <c r="AK224" s="39"/>
      <c r="AL224" s="39"/>
      <c r="AM224" s="39"/>
      <c r="AN224" s="39"/>
      <c r="AO224" s="39"/>
      <c r="AP224" s="39"/>
      <c r="AQ224" s="39"/>
      <c r="AR224" s="39"/>
      <c r="AS224" s="39"/>
      <c r="AT224" s="39"/>
      <c r="AU224" s="39"/>
    </row>
    <row r="225" spans="1:47">
      <c r="A225" s="52"/>
      <c r="B225" s="39"/>
      <c r="C225" s="39"/>
      <c r="D225" s="39"/>
      <c r="E225" s="39"/>
      <c r="F225" s="39"/>
      <c r="G225" s="39"/>
      <c r="AH225" s="39"/>
      <c r="AI225" s="39"/>
      <c r="AJ225" s="39"/>
      <c r="AK225" s="39"/>
      <c r="AL225" s="39"/>
      <c r="AM225" s="39"/>
      <c r="AN225" s="39"/>
      <c r="AO225" s="39"/>
      <c r="AP225" s="39"/>
      <c r="AQ225" s="39"/>
      <c r="AR225" s="39"/>
      <c r="AS225" s="39"/>
      <c r="AT225" s="39"/>
      <c r="AU225" s="39"/>
    </row>
    <row r="226" spans="1:47">
      <c r="A226" s="52"/>
      <c r="B226" s="39"/>
      <c r="C226" s="39"/>
      <c r="D226" s="39"/>
      <c r="E226" s="39"/>
      <c r="F226" s="39"/>
      <c r="G226" s="39"/>
      <c r="AH226" s="39"/>
      <c r="AI226" s="39"/>
      <c r="AJ226" s="39"/>
      <c r="AK226" s="39"/>
      <c r="AL226" s="39"/>
      <c r="AM226" s="39"/>
      <c r="AN226" s="39"/>
      <c r="AO226" s="39"/>
      <c r="AP226" s="39"/>
      <c r="AQ226" s="39"/>
      <c r="AR226" s="39"/>
      <c r="AS226" s="39"/>
      <c r="AT226" s="39"/>
      <c r="AU226" s="39"/>
    </row>
    <row r="227" spans="1:47">
      <c r="A227" s="52"/>
      <c r="B227" s="39"/>
      <c r="C227" s="39"/>
      <c r="D227" s="39"/>
      <c r="E227" s="39"/>
      <c r="F227" s="39"/>
      <c r="G227" s="39"/>
      <c r="AH227" s="39"/>
      <c r="AI227" s="39"/>
      <c r="AJ227" s="39"/>
      <c r="AK227" s="39"/>
      <c r="AL227" s="39"/>
      <c r="AM227" s="39"/>
      <c r="AN227" s="39"/>
      <c r="AO227" s="39"/>
      <c r="AP227" s="39"/>
      <c r="AQ227" s="39"/>
      <c r="AR227" s="39"/>
      <c r="AS227" s="39"/>
      <c r="AT227" s="39"/>
      <c r="AU227" s="39"/>
    </row>
    <row r="228" spans="1:47">
      <c r="A228" s="52"/>
      <c r="B228" s="39"/>
      <c r="C228" s="39"/>
      <c r="D228" s="39"/>
      <c r="E228" s="39"/>
      <c r="F228" s="39"/>
      <c r="G228" s="39"/>
      <c r="AH228" s="39"/>
      <c r="AI228" s="39"/>
      <c r="AJ228" s="39"/>
      <c r="AK228" s="39"/>
      <c r="AL228" s="39"/>
      <c r="AM228" s="39"/>
      <c r="AN228" s="39"/>
      <c r="AO228" s="39"/>
      <c r="AP228" s="39"/>
      <c r="AQ228" s="39"/>
      <c r="AR228" s="39"/>
      <c r="AS228" s="39"/>
      <c r="AT228" s="39"/>
      <c r="AU228" s="39"/>
    </row>
    <row r="229" spans="1:47">
      <c r="A229" s="52"/>
      <c r="B229" s="39"/>
      <c r="C229" s="39"/>
      <c r="D229" s="39"/>
      <c r="E229" s="39"/>
      <c r="F229" s="39"/>
      <c r="G229" s="39"/>
      <c r="AH229" s="39"/>
      <c r="AI229" s="39"/>
      <c r="AJ229" s="39"/>
      <c r="AK229" s="39"/>
      <c r="AL229" s="39"/>
      <c r="AM229" s="39"/>
      <c r="AN229" s="39"/>
      <c r="AO229" s="39"/>
      <c r="AP229" s="39"/>
      <c r="AQ229" s="39"/>
      <c r="AR229" s="39"/>
      <c r="AS229" s="39"/>
      <c r="AT229" s="39"/>
      <c r="AU229" s="39"/>
    </row>
    <row r="230" spans="1:47">
      <c r="A230" s="52"/>
      <c r="B230" s="39"/>
      <c r="C230" s="39"/>
      <c r="D230" s="39"/>
      <c r="E230" s="39"/>
      <c r="F230" s="39"/>
      <c r="G230" s="39"/>
      <c r="AH230" s="39"/>
      <c r="AI230" s="39"/>
      <c r="AJ230" s="39"/>
      <c r="AK230" s="39"/>
      <c r="AL230" s="39"/>
      <c r="AM230" s="39"/>
      <c r="AN230" s="39"/>
      <c r="AO230" s="39"/>
      <c r="AP230" s="39"/>
      <c r="AQ230" s="39"/>
      <c r="AR230" s="39"/>
      <c r="AS230" s="39"/>
      <c r="AT230" s="39"/>
      <c r="AU230" s="39"/>
    </row>
    <row r="231" spans="1:47">
      <c r="A231" s="52"/>
      <c r="B231" s="39"/>
      <c r="C231" s="39"/>
      <c r="D231" s="39"/>
      <c r="E231" s="39"/>
      <c r="F231" s="39"/>
      <c r="G231" s="39"/>
      <c r="AH231" s="39"/>
      <c r="AI231" s="39"/>
      <c r="AJ231" s="39"/>
      <c r="AK231" s="39"/>
      <c r="AL231" s="39"/>
      <c r="AM231" s="39"/>
      <c r="AN231" s="39"/>
      <c r="AO231" s="39"/>
      <c r="AP231" s="39"/>
      <c r="AQ231" s="39"/>
      <c r="AR231" s="39"/>
      <c r="AS231" s="39"/>
      <c r="AT231" s="39"/>
      <c r="AU231" s="39"/>
    </row>
    <row r="232" spans="1:47">
      <c r="A232" s="52"/>
      <c r="B232" s="39"/>
      <c r="C232" s="39"/>
      <c r="D232" s="39"/>
      <c r="E232" s="39"/>
      <c r="F232" s="39"/>
      <c r="G232" s="39"/>
      <c r="AH232" s="39"/>
      <c r="AI232" s="39"/>
      <c r="AJ232" s="39"/>
      <c r="AK232" s="39"/>
      <c r="AL232" s="39"/>
      <c r="AM232" s="39"/>
      <c r="AN232" s="39"/>
      <c r="AO232" s="39"/>
      <c r="AP232" s="39"/>
      <c r="AQ232" s="39"/>
      <c r="AR232" s="39"/>
      <c r="AS232" s="39"/>
      <c r="AT232" s="39"/>
      <c r="AU232" s="39"/>
    </row>
    <row r="233" spans="1:47">
      <c r="A233" s="52"/>
      <c r="B233" s="39"/>
      <c r="C233" s="39"/>
      <c r="D233" s="39"/>
      <c r="E233" s="39"/>
      <c r="F233" s="39"/>
      <c r="G233" s="39"/>
      <c r="AH233" s="39"/>
      <c r="AI233" s="39"/>
      <c r="AJ233" s="39"/>
      <c r="AK233" s="39"/>
      <c r="AL233" s="39"/>
      <c r="AM233" s="39"/>
      <c r="AN233" s="39"/>
      <c r="AO233" s="39"/>
      <c r="AP233" s="39"/>
      <c r="AQ233" s="39"/>
      <c r="AR233" s="39"/>
      <c r="AS233" s="39"/>
      <c r="AT233" s="39"/>
      <c r="AU233" s="39"/>
    </row>
    <row r="234" spans="1:47">
      <c r="A234" s="52"/>
      <c r="B234" s="39"/>
      <c r="C234" s="39"/>
      <c r="D234" s="39"/>
      <c r="E234" s="39"/>
      <c r="F234" s="39"/>
      <c r="G234" s="39"/>
      <c r="AH234" s="39"/>
      <c r="AI234" s="39"/>
      <c r="AJ234" s="39"/>
      <c r="AK234" s="39"/>
      <c r="AL234" s="39"/>
      <c r="AM234" s="39"/>
      <c r="AN234" s="39"/>
      <c r="AO234" s="39"/>
      <c r="AP234" s="39"/>
      <c r="AQ234" s="39"/>
      <c r="AR234" s="39"/>
      <c r="AS234" s="39"/>
      <c r="AT234" s="39"/>
      <c r="AU234" s="39"/>
    </row>
    <row r="235" spans="1:47">
      <c r="A235" s="52"/>
      <c r="B235" s="39"/>
      <c r="C235" s="39"/>
      <c r="D235" s="39"/>
      <c r="E235" s="39"/>
      <c r="F235" s="39"/>
      <c r="G235" s="39"/>
      <c r="AH235" s="39"/>
      <c r="AI235" s="39"/>
      <c r="AJ235" s="39"/>
      <c r="AK235" s="39"/>
      <c r="AL235" s="39"/>
      <c r="AM235" s="39"/>
      <c r="AN235" s="39"/>
      <c r="AO235" s="39"/>
      <c r="AP235" s="39"/>
      <c r="AQ235" s="39"/>
      <c r="AR235" s="39"/>
      <c r="AS235" s="39"/>
      <c r="AT235" s="39"/>
      <c r="AU235" s="39"/>
    </row>
    <row r="236" spans="1:47">
      <c r="A236" s="52"/>
      <c r="B236" s="39"/>
      <c r="C236" s="39"/>
      <c r="D236" s="39"/>
      <c r="E236" s="39"/>
      <c r="F236" s="39"/>
      <c r="G236" s="39"/>
      <c r="AH236" s="39"/>
      <c r="AI236" s="39"/>
      <c r="AJ236" s="39"/>
      <c r="AK236" s="39"/>
      <c r="AL236" s="39"/>
      <c r="AM236" s="39"/>
      <c r="AN236" s="39"/>
      <c r="AO236" s="39"/>
      <c r="AP236" s="39"/>
      <c r="AQ236" s="39"/>
      <c r="AR236" s="39"/>
      <c r="AS236" s="39"/>
      <c r="AT236" s="39"/>
      <c r="AU236" s="39"/>
    </row>
    <row r="237" spans="1:47">
      <c r="A237" s="52"/>
      <c r="B237" s="39"/>
      <c r="C237" s="39"/>
      <c r="D237" s="39"/>
      <c r="E237" s="39"/>
      <c r="F237" s="39"/>
      <c r="G237" s="39"/>
      <c r="AH237" s="39"/>
      <c r="AI237" s="39"/>
      <c r="AJ237" s="39"/>
      <c r="AK237" s="39"/>
      <c r="AL237" s="39"/>
      <c r="AM237" s="39"/>
      <c r="AN237" s="39"/>
      <c r="AO237" s="39"/>
      <c r="AP237" s="39"/>
      <c r="AQ237" s="39"/>
      <c r="AR237" s="39"/>
      <c r="AS237" s="39"/>
      <c r="AT237" s="39"/>
      <c r="AU237" s="39"/>
    </row>
    <row r="238" spans="1:47">
      <c r="A238" s="52"/>
      <c r="B238" s="39"/>
      <c r="C238" s="39"/>
      <c r="D238" s="39"/>
      <c r="E238" s="39"/>
      <c r="F238" s="39"/>
      <c r="G238" s="39"/>
      <c r="AH238" s="39"/>
      <c r="AI238" s="39"/>
      <c r="AJ238" s="39"/>
      <c r="AK238" s="39"/>
      <c r="AL238" s="39"/>
      <c r="AM238" s="39"/>
      <c r="AN238" s="39"/>
      <c r="AO238" s="39"/>
      <c r="AP238" s="39"/>
      <c r="AQ238" s="39"/>
      <c r="AR238" s="39"/>
      <c r="AS238" s="39"/>
      <c r="AT238" s="39"/>
      <c r="AU238" s="39"/>
    </row>
    <row r="239" spans="1:47">
      <c r="A239" s="52"/>
      <c r="B239" s="39"/>
      <c r="C239" s="39"/>
      <c r="D239" s="39"/>
      <c r="E239" s="39"/>
      <c r="F239" s="39"/>
      <c r="G239" s="39"/>
      <c r="AH239" s="39"/>
      <c r="AI239" s="39"/>
      <c r="AJ239" s="39"/>
      <c r="AK239" s="39"/>
      <c r="AL239" s="39"/>
      <c r="AM239" s="39"/>
      <c r="AN239" s="39"/>
      <c r="AO239" s="39"/>
      <c r="AP239" s="39"/>
      <c r="AQ239" s="39"/>
      <c r="AR239" s="39"/>
      <c r="AS239" s="39"/>
      <c r="AT239" s="39"/>
      <c r="AU239" s="39"/>
    </row>
    <row r="240" spans="1:47">
      <c r="A240" s="52"/>
      <c r="B240" s="39"/>
      <c r="C240" s="39"/>
      <c r="D240" s="39"/>
      <c r="E240" s="39"/>
      <c r="F240" s="39"/>
      <c r="G240" s="39"/>
      <c r="AH240" s="39"/>
      <c r="AI240" s="39"/>
      <c r="AJ240" s="39"/>
      <c r="AK240" s="39"/>
      <c r="AL240" s="39"/>
      <c r="AM240" s="39"/>
      <c r="AN240" s="39"/>
      <c r="AO240" s="39"/>
      <c r="AP240" s="39"/>
      <c r="AQ240" s="39"/>
      <c r="AR240" s="39"/>
      <c r="AS240" s="39"/>
      <c r="AT240" s="39"/>
      <c r="AU240" s="39"/>
    </row>
    <row r="241" spans="1:47">
      <c r="A241" s="52"/>
      <c r="B241" s="39"/>
      <c r="C241" s="39"/>
      <c r="D241" s="39"/>
      <c r="E241" s="39"/>
      <c r="F241" s="39"/>
      <c r="G241" s="39"/>
      <c r="AH241" s="39"/>
      <c r="AI241" s="39"/>
      <c r="AJ241" s="39"/>
      <c r="AK241" s="39"/>
      <c r="AL241" s="39"/>
      <c r="AM241" s="39"/>
      <c r="AN241" s="39"/>
      <c r="AO241" s="39"/>
      <c r="AP241" s="39"/>
      <c r="AQ241" s="39"/>
      <c r="AR241" s="39"/>
      <c r="AS241" s="39"/>
      <c r="AT241" s="39"/>
      <c r="AU241" s="39"/>
    </row>
    <row r="242" spans="1:47">
      <c r="A242" s="52"/>
      <c r="B242" s="39"/>
      <c r="C242" s="39"/>
      <c r="D242" s="39"/>
      <c r="E242" s="39"/>
      <c r="F242" s="39"/>
      <c r="G242" s="39"/>
      <c r="AH242" s="39"/>
      <c r="AI242" s="39"/>
      <c r="AJ242" s="39"/>
      <c r="AK242" s="39"/>
      <c r="AL242" s="39"/>
      <c r="AM242" s="39"/>
      <c r="AN242" s="39"/>
      <c r="AO242" s="39"/>
      <c r="AP242" s="39"/>
      <c r="AQ242" s="39"/>
      <c r="AR242" s="39"/>
      <c r="AS242" s="39"/>
      <c r="AT242" s="39"/>
      <c r="AU242" s="39"/>
    </row>
    <row r="243" spans="1:47">
      <c r="A243" s="52"/>
      <c r="B243" s="39"/>
      <c r="C243" s="39"/>
      <c r="D243" s="39"/>
      <c r="E243" s="39"/>
      <c r="F243" s="39"/>
      <c r="G243" s="39"/>
      <c r="AH243" s="39"/>
      <c r="AI243" s="39"/>
      <c r="AJ243" s="39"/>
      <c r="AK243" s="39"/>
      <c r="AL243" s="39"/>
      <c r="AM243" s="39"/>
      <c r="AN243" s="39"/>
      <c r="AO243" s="39"/>
      <c r="AP243" s="39"/>
      <c r="AQ243" s="39"/>
      <c r="AR243" s="39"/>
      <c r="AS243" s="39"/>
      <c r="AT243" s="39"/>
      <c r="AU243" s="39"/>
    </row>
    <row r="244" spans="1:47">
      <c r="A244" s="52"/>
      <c r="B244" s="39"/>
      <c r="C244" s="39"/>
      <c r="D244" s="39"/>
      <c r="E244" s="39"/>
      <c r="F244" s="39"/>
      <c r="G244" s="39"/>
      <c r="AH244" s="39"/>
      <c r="AI244" s="39"/>
      <c r="AJ244" s="39"/>
      <c r="AK244" s="39"/>
      <c r="AL244" s="39"/>
      <c r="AM244" s="39"/>
      <c r="AN244" s="39"/>
      <c r="AO244" s="39"/>
      <c r="AP244" s="39"/>
      <c r="AQ244" s="39"/>
      <c r="AR244" s="39"/>
      <c r="AS244" s="39"/>
      <c r="AT244" s="39"/>
      <c r="AU244" s="39"/>
    </row>
    <row r="245" spans="1:47">
      <c r="A245" s="52"/>
      <c r="B245" s="39"/>
      <c r="C245" s="39"/>
      <c r="D245" s="39"/>
      <c r="E245" s="39"/>
      <c r="F245" s="39"/>
      <c r="G245" s="39"/>
      <c r="AH245" s="39"/>
      <c r="AI245" s="39"/>
      <c r="AJ245" s="39"/>
      <c r="AK245" s="39"/>
      <c r="AL245" s="39"/>
      <c r="AM245" s="39"/>
      <c r="AN245" s="39"/>
      <c r="AO245" s="39"/>
      <c r="AP245" s="39"/>
      <c r="AQ245" s="39"/>
      <c r="AR245" s="39"/>
      <c r="AS245" s="39"/>
      <c r="AT245" s="39"/>
      <c r="AU245" s="39"/>
    </row>
    <row r="246" spans="1:47">
      <c r="A246" s="52"/>
      <c r="B246" s="39"/>
      <c r="C246" s="39"/>
      <c r="D246" s="39"/>
      <c r="E246" s="39"/>
      <c r="F246" s="39"/>
      <c r="G246" s="39"/>
      <c r="AH246" s="39"/>
      <c r="AI246" s="39"/>
      <c r="AJ246" s="39"/>
      <c r="AK246" s="39"/>
      <c r="AL246" s="39"/>
      <c r="AM246" s="39"/>
      <c r="AN246" s="39"/>
      <c r="AO246" s="39"/>
      <c r="AP246" s="39"/>
      <c r="AQ246" s="39"/>
      <c r="AR246" s="39"/>
      <c r="AS246" s="39"/>
      <c r="AT246" s="39"/>
      <c r="AU246" s="39"/>
    </row>
    <row r="247" spans="1:47">
      <c r="A247" s="52"/>
      <c r="B247" s="39"/>
      <c r="C247" s="39"/>
      <c r="D247" s="39"/>
      <c r="E247" s="39"/>
      <c r="F247" s="39"/>
      <c r="G247" s="39"/>
      <c r="AH247" s="39"/>
      <c r="AI247" s="39"/>
      <c r="AJ247" s="39"/>
      <c r="AK247" s="39"/>
      <c r="AL247" s="39"/>
      <c r="AM247" s="39"/>
      <c r="AN247" s="39"/>
      <c r="AO247" s="39"/>
      <c r="AP247" s="39"/>
      <c r="AQ247" s="39"/>
      <c r="AR247" s="39"/>
      <c r="AS247" s="39"/>
      <c r="AT247" s="39"/>
      <c r="AU247" s="39"/>
    </row>
    <row r="248" spans="1:47">
      <c r="A248" s="52"/>
      <c r="B248" s="39"/>
      <c r="C248" s="39"/>
      <c r="D248" s="39"/>
      <c r="E248" s="39"/>
      <c r="F248" s="39"/>
      <c r="G248" s="39"/>
      <c r="AH248" s="39"/>
      <c r="AI248" s="39"/>
      <c r="AJ248" s="39"/>
      <c r="AK248" s="39"/>
      <c r="AL248" s="39"/>
      <c r="AM248" s="39"/>
      <c r="AN248" s="39"/>
      <c r="AO248" s="39"/>
      <c r="AP248" s="39"/>
      <c r="AQ248" s="39"/>
      <c r="AR248" s="39"/>
      <c r="AS248" s="39"/>
      <c r="AT248" s="39"/>
      <c r="AU248" s="39"/>
    </row>
    <row r="249" spans="1:47">
      <c r="A249" s="52"/>
      <c r="B249" s="39"/>
      <c r="C249" s="39"/>
      <c r="D249" s="39"/>
      <c r="E249" s="39"/>
      <c r="F249" s="39"/>
      <c r="G249" s="39"/>
      <c r="AH249" s="39"/>
      <c r="AI249" s="39"/>
      <c r="AJ249" s="39"/>
      <c r="AK249" s="39"/>
      <c r="AL249" s="39"/>
      <c r="AM249" s="39"/>
      <c r="AN249" s="39"/>
      <c r="AO249" s="39"/>
      <c r="AP249" s="39"/>
      <c r="AQ249" s="39"/>
      <c r="AR249" s="39"/>
      <c r="AS249" s="39"/>
      <c r="AT249" s="39"/>
      <c r="AU249" s="39"/>
    </row>
    <row r="250" spans="1:47">
      <c r="A250" s="52"/>
      <c r="B250" s="39"/>
      <c r="C250" s="39"/>
      <c r="D250" s="39"/>
      <c r="E250" s="39"/>
      <c r="F250" s="39"/>
      <c r="G250" s="39"/>
      <c r="AH250" s="39"/>
      <c r="AI250" s="39"/>
      <c r="AJ250" s="39"/>
      <c r="AK250" s="39"/>
      <c r="AL250" s="39"/>
      <c r="AM250" s="39"/>
      <c r="AN250" s="39"/>
      <c r="AO250" s="39"/>
      <c r="AP250" s="39"/>
      <c r="AQ250" s="39"/>
      <c r="AR250" s="39"/>
      <c r="AS250" s="39"/>
      <c r="AT250" s="39"/>
      <c r="AU250" s="39"/>
    </row>
    <row r="251" spans="1:47">
      <c r="A251" s="52"/>
      <c r="B251" s="39"/>
      <c r="C251" s="39"/>
      <c r="D251" s="39"/>
      <c r="E251" s="39"/>
      <c r="F251" s="39"/>
      <c r="G251" s="39"/>
      <c r="AH251" s="39"/>
      <c r="AI251" s="39"/>
      <c r="AJ251" s="39"/>
      <c r="AK251" s="39"/>
      <c r="AL251" s="39"/>
      <c r="AM251" s="39"/>
      <c r="AN251" s="39"/>
      <c r="AO251" s="39"/>
      <c r="AP251" s="39"/>
      <c r="AQ251" s="39"/>
      <c r="AR251" s="39"/>
      <c r="AS251" s="39"/>
      <c r="AT251" s="39"/>
      <c r="AU251" s="39"/>
    </row>
    <row r="252" spans="1:47">
      <c r="A252" s="52"/>
      <c r="B252" s="39"/>
      <c r="C252" s="39"/>
      <c r="D252" s="39"/>
      <c r="E252" s="39"/>
      <c r="F252" s="39"/>
      <c r="G252" s="39"/>
      <c r="AH252" s="39"/>
      <c r="AI252" s="39"/>
      <c r="AJ252" s="39"/>
      <c r="AK252" s="39"/>
      <c r="AL252" s="39"/>
      <c r="AM252" s="39"/>
      <c r="AN252" s="39"/>
      <c r="AO252" s="39"/>
      <c r="AP252" s="39"/>
      <c r="AQ252" s="39"/>
      <c r="AR252" s="39"/>
      <c r="AS252" s="39"/>
      <c r="AT252" s="39"/>
      <c r="AU252" s="39"/>
    </row>
    <row r="253" spans="1:47">
      <c r="A253" s="52"/>
      <c r="B253" s="39"/>
      <c r="C253" s="39"/>
      <c r="D253" s="39"/>
      <c r="E253" s="39"/>
      <c r="F253" s="39"/>
      <c r="G253" s="39"/>
      <c r="AH253" s="39"/>
      <c r="AI253" s="39"/>
      <c r="AJ253" s="39"/>
      <c r="AK253" s="39"/>
      <c r="AL253" s="39"/>
      <c r="AM253" s="39"/>
      <c r="AN253" s="39"/>
      <c r="AO253" s="39"/>
      <c r="AP253" s="39"/>
      <c r="AQ253" s="39"/>
      <c r="AR253" s="39"/>
      <c r="AS253" s="39"/>
      <c r="AT253" s="39"/>
      <c r="AU253" s="39"/>
    </row>
    <row r="254" spans="1:47">
      <c r="A254" s="52"/>
      <c r="B254" s="39"/>
      <c r="C254" s="39"/>
      <c r="D254" s="39"/>
      <c r="E254" s="39"/>
      <c r="F254" s="39"/>
      <c r="G254" s="39"/>
      <c r="AH254" s="39"/>
      <c r="AI254" s="39"/>
      <c r="AJ254" s="39"/>
      <c r="AK254" s="39"/>
      <c r="AL254" s="39"/>
      <c r="AM254" s="39"/>
      <c r="AN254" s="39"/>
      <c r="AO254" s="39"/>
      <c r="AP254" s="39"/>
      <c r="AQ254" s="39"/>
      <c r="AR254" s="39"/>
      <c r="AS254" s="39"/>
      <c r="AT254" s="39"/>
      <c r="AU254" s="39"/>
    </row>
    <row r="255" spans="1:47">
      <c r="A255" s="52"/>
      <c r="B255" s="39"/>
      <c r="C255" s="39"/>
      <c r="D255" s="39"/>
      <c r="E255" s="39"/>
      <c r="F255" s="39"/>
      <c r="G255" s="39"/>
      <c r="AH255" s="39"/>
      <c r="AI255" s="39"/>
      <c r="AJ255" s="39"/>
      <c r="AK255" s="39"/>
      <c r="AL255" s="39"/>
      <c r="AM255" s="39"/>
      <c r="AN255" s="39"/>
      <c r="AO255" s="39"/>
      <c r="AP255" s="39"/>
      <c r="AQ255" s="39"/>
      <c r="AR255" s="39"/>
      <c r="AS255" s="39"/>
      <c r="AT255" s="39"/>
      <c r="AU255" s="39"/>
    </row>
    <row r="256" spans="1:47">
      <c r="A256" s="52"/>
      <c r="B256" s="39"/>
      <c r="C256" s="39"/>
      <c r="D256" s="39"/>
      <c r="E256" s="39"/>
      <c r="F256" s="39"/>
      <c r="G256" s="39"/>
      <c r="AH256" s="39"/>
      <c r="AI256" s="39"/>
      <c r="AJ256" s="39"/>
      <c r="AK256" s="39"/>
      <c r="AL256" s="39"/>
      <c r="AM256" s="39"/>
      <c r="AN256" s="39"/>
      <c r="AO256" s="39"/>
      <c r="AP256" s="39"/>
      <c r="AQ256" s="39"/>
      <c r="AR256" s="39"/>
      <c r="AS256" s="39"/>
      <c r="AT256" s="39"/>
      <c r="AU256" s="39"/>
    </row>
    <row r="257" spans="1:47">
      <c r="A257" s="52"/>
      <c r="B257" s="39"/>
      <c r="C257" s="39"/>
      <c r="D257" s="39"/>
      <c r="E257" s="39"/>
      <c r="F257" s="39"/>
      <c r="G257" s="39"/>
      <c r="AH257" s="39"/>
      <c r="AI257" s="39"/>
      <c r="AJ257" s="39"/>
      <c r="AK257" s="39"/>
      <c r="AL257" s="39"/>
      <c r="AM257" s="39"/>
      <c r="AN257" s="39"/>
      <c r="AO257" s="39"/>
      <c r="AP257" s="39"/>
      <c r="AQ257" s="39"/>
      <c r="AR257" s="39"/>
      <c r="AS257" s="39"/>
      <c r="AT257" s="39"/>
      <c r="AU257" s="39"/>
    </row>
    <row r="258" spans="1:47">
      <c r="A258" s="52"/>
      <c r="B258" s="39"/>
      <c r="C258" s="39"/>
      <c r="D258" s="39"/>
      <c r="E258" s="39"/>
      <c r="F258" s="39"/>
      <c r="G258" s="39"/>
      <c r="AH258" s="39"/>
      <c r="AI258" s="39"/>
      <c r="AJ258" s="39"/>
      <c r="AK258" s="39"/>
      <c r="AL258" s="39"/>
      <c r="AM258" s="39"/>
      <c r="AN258" s="39"/>
      <c r="AO258" s="39"/>
      <c r="AP258" s="39"/>
      <c r="AQ258" s="39"/>
      <c r="AR258" s="39"/>
      <c r="AS258" s="39"/>
      <c r="AT258" s="39"/>
      <c r="AU258" s="39"/>
    </row>
    <row r="259" spans="1:47">
      <c r="A259" s="52"/>
      <c r="B259" s="39"/>
      <c r="C259" s="39"/>
      <c r="D259" s="39"/>
      <c r="E259" s="39"/>
      <c r="F259" s="39"/>
      <c r="G259" s="39"/>
      <c r="AH259" s="39"/>
      <c r="AI259" s="39"/>
      <c r="AJ259" s="39"/>
      <c r="AK259" s="39"/>
      <c r="AL259" s="39"/>
      <c r="AM259" s="39"/>
      <c r="AN259" s="39"/>
      <c r="AO259" s="39"/>
      <c r="AP259" s="39"/>
      <c r="AQ259" s="39"/>
      <c r="AR259" s="39"/>
      <c r="AS259" s="39"/>
      <c r="AT259" s="39"/>
      <c r="AU259" s="39"/>
    </row>
    <row r="260" spans="1:47">
      <c r="A260" s="52"/>
      <c r="B260" s="39"/>
      <c r="C260" s="39"/>
      <c r="D260" s="39"/>
      <c r="E260" s="39"/>
      <c r="F260" s="39"/>
      <c r="G260" s="39"/>
      <c r="AH260" s="39"/>
      <c r="AI260" s="39"/>
      <c r="AJ260" s="39"/>
      <c r="AK260" s="39"/>
      <c r="AL260" s="39"/>
      <c r="AM260" s="39"/>
      <c r="AN260" s="39"/>
      <c r="AO260" s="39"/>
      <c r="AP260" s="39"/>
      <c r="AQ260" s="39"/>
      <c r="AR260" s="39"/>
      <c r="AS260" s="39"/>
      <c r="AT260" s="39"/>
      <c r="AU260" s="39"/>
    </row>
    <row r="261" spans="1:47">
      <c r="A261" s="52"/>
      <c r="B261" s="39"/>
      <c r="C261" s="39"/>
      <c r="D261" s="39"/>
      <c r="E261" s="39"/>
      <c r="F261" s="39"/>
      <c r="G261" s="39"/>
      <c r="AH261" s="39"/>
      <c r="AI261" s="39"/>
      <c r="AJ261" s="39"/>
      <c r="AK261" s="39"/>
      <c r="AL261" s="39"/>
      <c r="AM261" s="39"/>
      <c r="AN261" s="39"/>
      <c r="AO261" s="39"/>
      <c r="AP261" s="39"/>
      <c r="AQ261" s="39"/>
      <c r="AR261" s="39"/>
      <c r="AS261" s="39"/>
      <c r="AT261" s="39"/>
      <c r="AU261" s="39"/>
    </row>
    <row r="262" spans="1:47">
      <c r="A262" s="52"/>
      <c r="B262" s="39"/>
      <c r="C262" s="39"/>
      <c r="D262" s="39"/>
      <c r="E262" s="39"/>
      <c r="F262" s="39"/>
      <c r="G262" s="39"/>
      <c r="AH262" s="39"/>
      <c r="AI262" s="39"/>
      <c r="AJ262" s="39"/>
      <c r="AK262" s="39"/>
      <c r="AL262" s="39"/>
      <c r="AM262" s="39"/>
      <c r="AN262" s="39"/>
      <c r="AO262" s="39"/>
      <c r="AP262" s="39"/>
      <c r="AQ262" s="39"/>
      <c r="AR262" s="39"/>
      <c r="AS262" s="39"/>
      <c r="AT262" s="39"/>
      <c r="AU262" s="39"/>
    </row>
    <row r="263" spans="1:47">
      <c r="A263" s="52"/>
      <c r="B263" s="39"/>
      <c r="C263" s="39"/>
      <c r="D263" s="39"/>
      <c r="E263" s="39"/>
      <c r="F263" s="39"/>
      <c r="G263" s="39"/>
      <c r="AH263" s="39"/>
      <c r="AI263" s="39"/>
      <c r="AJ263" s="39"/>
      <c r="AK263" s="39"/>
      <c r="AL263" s="39"/>
      <c r="AM263" s="39"/>
      <c r="AN263" s="39"/>
      <c r="AO263" s="39"/>
      <c r="AP263" s="39"/>
      <c r="AQ263" s="39"/>
      <c r="AR263" s="39"/>
      <c r="AS263" s="39"/>
      <c r="AT263" s="39"/>
      <c r="AU263" s="39"/>
    </row>
    <row r="264" spans="1:47">
      <c r="A264" s="52"/>
      <c r="B264" s="39"/>
      <c r="C264" s="39"/>
      <c r="D264" s="39"/>
      <c r="E264" s="39"/>
      <c r="F264" s="39"/>
      <c r="G264" s="39"/>
      <c r="AH264" s="39"/>
      <c r="AI264" s="39"/>
      <c r="AJ264" s="39"/>
      <c r="AK264" s="39"/>
      <c r="AL264" s="39"/>
      <c r="AM264" s="39"/>
      <c r="AN264" s="39"/>
      <c r="AO264" s="39"/>
      <c r="AP264" s="39"/>
      <c r="AQ264" s="39"/>
      <c r="AR264" s="39"/>
      <c r="AS264" s="39"/>
      <c r="AT264" s="39"/>
      <c r="AU264" s="39"/>
    </row>
    <row r="265" spans="1:47">
      <c r="A265" s="52"/>
      <c r="B265" s="39"/>
      <c r="C265" s="39"/>
      <c r="D265" s="39"/>
      <c r="E265" s="39"/>
      <c r="F265" s="39"/>
      <c r="G265" s="39"/>
      <c r="AH265" s="39"/>
      <c r="AI265" s="39"/>
      <c r="AJ265" s="39"/>
      <c r="AK265" s="39"/>
      <c r="AL265" s="39"/>
      <c r="AM265" s="39"/>
      <c r="AN265" s="39"/>
      <c r="AO265" s="39"/>
      <c r="AP265" s="39"/>
      <c r="AQ265" s="39"/>
      <c r="AR265" s="39"/>
      <c r="AS265" s="39"/>
      <c r="AT265" s="39"/>
      <c r="AU265" s="39"/>
    </row>
    <row r="266" spans="1:47">
      <c r="A266" s="52"/>
      <c r="B266" s="39"/>
      <c r="C266" s="39"/>
      <c r="D266" s="39"/>
      <c r="E266" s="39"/>
      <c r="F266" s="39"/>
      <c r="G266" s="39"/>
      <c r="AH266" s="39"/>
      <c r="AI266" s="39"/>
      <c r="AJ266" s="39"/>
      <c r="AK266" s="39"/>
      <c r="AL266" s="39"/>
      <c r="AM266" s="39"/>
      <c r="AN266" s="39"/>
      <c r="AO266" s="39"/>
      <c r="AP266" s="39"/>
      <c r="AQ266" s="39"/>
      <c r="AR266" s="39"/>
      <c r="AS266" s="39"/>
      <c r="AT266" s="39"/>
      <c r="AU266" s="39"/>
    </row>
    <row r="267" spans="1:47">
      <c r="A267" s="52"/>
      <c r="B267" s="39"/>
      <c r="C267" s="39"/>
      <c r="D267" s="39"/>
      <c r="E267" s="39"/>
      <c r="F267" s="39"/>
      <c r="G267" s="39"/>
      <c r="AH267" s="39"/>
      <c r="AI267" s="39"/>
      <c r="AJ267" s="39"/>
      <c r="AK267" s="39"/>
      <c r="AL267" s="39"/>
      <c r="AM267" s="39"/>
      <c r="AN267" s="39"/>
      <c r="AO267" s="39"/>
      <c r="AP267" s="39"/>
      <c r="AQ267" s="39"/>
      <c r="AR267" s="39"/>
      <c r="AS267" s="39"/>
      <c r="AT267" s="39"/>
      <c r="AU267" s="39"/>
    </row>
    <row r="268" spans="1:47">
      <c r="A268" s="52"/>
      <c r="B268" s="39"/>
      <c r="C268" s="39"/>
      <c r="D268" s="39"/>
      <c r="E268" s="39"/>
      <c r="F268" s="39"/>
      <c r="G268" s="39"/>
      <c r="AH268" s="39"/>
      <c r="AI268" s="39"/>
      <c r="AJ268" s="39"/>
      <c r="AK268" s="39"/>
      <c r="AL268" s="39"/>
      <c r="AM268" s="39"/>
      <c r="AN268" s="39"/>
      <c r="AO268" s="39"/>
      <c r="AP268" s="39"/>
      <c r="AQ268" s="39"/>
      <c r="AR268" s="39"/>
      <c r="AS268" s="39"/>
      <c r="AT268" s="39"/>
      <c r="AU268" s="39"/>
    </row>
    <row r="269" spans="1:47">
      <c r="A269" s="52"/>
      <c r="B269" s="39"/>
      <c r="C269" s="39"/>
      <c r="D269" s="39"/>
      <c r="E269" s="39"/>
      <c r="F269" s="39"/>
      <c r="G269" s="39"/>
      <c r="AH269" s="39"/>
      <c r="AI269" s="39"/>
      <c r="AJ269" s="39"/>
      <c r="AK269" s="39"/>
      <c r="AL269" s="39"/>
      <c r="AM269" s="39"/>
      <c r="AN269" s="39"/>
      <c r="AO269" s="39"/>
      <c r="AP269" s="39"/>
      <c r="AQ269" s="39"/>
      <c r="AR269" s="39"/>
      <c r="AS269" s="39"/>
      <c r="AT269" s="39"/>
      <c r="AU269" s="39"/>
    </row>
    <row r="270" spans="1:47">
      <c r="A270" s="52"/>
      <c r="B270" s="39"/>
      <c r="C270" s="39"/>
      <c r="D270" s="39"/>
      <c r="E270" s="39"/>
      <c r="F270" s="39"/>
      <c r="G270" s="39"/>
      <c r="AH270" s="39"/>
      <c r="AI270" s="39"/>
      <c r="AJ270" s="39"/>
      <c r="AK270" s="39"/>
      <c r="AL270" s="39"/>
      <c r="AM270" s="39"/>
      <c r="AN270" s="39"/>
      <c r="AO270" s="39"/>
      <c r="AP270" s="39"/>
      <c r="AQ270" s="39"/>
      <c r="AR270" s="39"/>
      <c r="AS270" s="39"/>
      <c r="AT270" s="39"/>
      <c r="AU270" s="39"/>
    </row>
    <row r="271" spans="1:47">
      <c r="A271" s="52"/>
      <c r="B271" s="39"/>
      <c r="C271" s="39"/>
      <c r="D271" s="39"/>
      <c r="E271" s="39"/>
      <c r="F271" s="39"/>
      <c r="G271" s="39"/>
      <c r="AH271" s="39"/>
      <c r="AI271" s="39"/>
      <c r="AJ271" s="39"/>
      <c r="AK271" s="39"/>
      <c r="AL271" s="39"/>
      <c r="AM271" s="39"/>
      <c r="AN271" s="39"/>
      <c r="AO271" s="39"/>
      <c r="AP271" s="39"/>
      <c r="AQ271" s="39"/>
      <c r="AR271" s="39"/>
      <c r="AS271" s="39"/>
      <c r="AT271" s="39"/>
      <c r="AU271" s="39"/>
    </row>
    <row r="272" spans="1:47">
      <c r="A272" s="52"/>
      <c r="B272" s="39"/>
      <c r="C272" s="39"/>
      <c r="D272" s="39"/>
      <c r="E272" s="39"/>
      <c r="F272" s="39"/>
      <c r="G272" s="39"/>
      <c r="AH272" s="39"/>
      <c r="AI272" s="39"/>
      <c r="AJ272" s="39"/>
      <c r="AK272" s="39"/>
      <c r="AL272" s="39"/>
      <c r="AM272" s="39"/>
      <c r="AN272" s="39"/>
      <c r="AO272" s="39"/>
      <c r="AP272" s="39"/>
      <c r="AQ272" s="39"/>
      <c r="AR272" s="39"/>
      <c r="AS272" s="39"/>
      <c r="AT272" s="39"/>
      <c r="AU272" s="39"/>
    </row>
    <row r="273" spans="1:47">
      <c r="A273" s="52"/>
      <c r="B273" s="39"/>
      <c r="C273" s="39"/>
      <c r="D273" s="39"/>
      <c r="E273" s="39"/>
      <c r="F273" s="39"/>
      <c r="G273" s="39"/>
      <c r="AH273" s="39"/>
      <c r="AI273" s="39"/>
      <c r="AJ273" s="39"/>
      <c r="AK273" s="39"/>
      <c r="AL273" s="39"/>
      <c r="AM273" s="39"/>
      <c r="AN273" s="39"/>
      <c r="AO273" s="39"/>
      <c r="AP273" s="39"/>
      <c r="AQ273" s="39"/>
      <c r="AR273" s="39"/>
      <c r="AS273" s="39"/>
      <c r="AT273" s="39"/>
      <c r="AU273" s="39"/>
    </row>
    <row r="274" spans="1:47">
      <c r="A274" s="52"/>
      <c r="B274" s="39"/>
      <c r="C274" s="39"/>
      <c r="D274" s="39"/>
      <c r="E274" s="39"/>
      <c r="F274" s="39"/>
      <c r="G274" s="39"/>
      <c r="AH274" s="39"/>
      <c r="AI274" s="39"/>
      <c r="AJ274" s="39"/>
      <c r="AK274" s="39"/>
      <c r="AL274" s="39"/>
      <c r="AM274" s="39"/>
      <c r="AN274" s="39"/>
      <c r="AO274" s="39"/>
      <c r="AP274" s="39"/>
      <c r="AQ274" s="39"/>
      <c r="AR274" s="39"/>
      <c r="AS274" s="39"/>
      <c r="AT274" s="39"/>
      <c r="AU274" s="39"/>
    </row>
    <row r="275" spans="1:47">
      <c r="A275" s="52"/>
      <c r="B275" s="39"/>
      <c r="C275" s="39"/>
      <c r="D275" s="39"/>
      <c r="E275" s="39"/>
      <c r="F275" s="39"/>
      <c r="G275" s="39"/>
      <c r="AH275" s="39"/>
      <c r="AI275" s="39"/>
      <c r="AJ275" s="39"/>
      <c r="AK275" s="39"/>
      <c r="AL275" s="39"/>
      <c r="AM275" s="39"/>
      <c r="AN275" s="39"/>
      <c r="AO275" s="39"/>
      <c r="AP275" s="39"/>
      <c r="AQ275" s="39"/>
      <c r="AR275" s="39"/>
      <c r="AS275" s="39"/>
      <c r="AT275" s="39"/>
      <c r="AU275" s="39"/>
    </row>
    <row r="276" spans="1:47">
      <c r="A276" s="52"/>
      <c r="B276" s="39"/>
      <c r="C276" s="39"/>
      <c r="D276" s="39"/>
      <c r="E276" s="39"/>
      <c r="F276" s="39"/>
      <c r="G276" s="39"/>
      <c r="AH276" s="39"/>
      <c r="AI276" s="39"/>
      <c r="AJ276" s="39"/>
      <c r="AK276" s="39"/>
      <c r="AL276" s="39"/>
      <c r="AM276" s="39"/>
      <c r="AN276" s="39"/>
      <c r="AO276" s="39"/>
      <c r="AP276" s="39"/>
      <c r="AQ276" s="39"/>
      <c r="AR276" s="39"/>
      <c r="AS276" s="39"/>
      <c r="AT276" s="39"/>
      <c r="AU276" s="39"/>
    </row>
    <row r="277" spans="1:47">
      <c r="A277" s="52"/>
      <c r="B277" s="39"/>
      <c r="C277" s="39"/>
      <c r="D277" s="39"/>
      <c r="E277" s="39"/>
      <c r="F277" s="39"/>
      <c r="G277" s="39"/>
      <c r="AH277" s="39"/>
      <c r="AI277" s="39"/>
      <c r="AJ277" s="39"/>
      <c r="AK277" s="39"/>
      <c r="AL277" s="39"/>
      <c r="AM277" s="39"/>
      <c r="AN277" s="39"/>
      <c r="AO277" s="39"/>
      <c r="AP277" s="39"/>
      <c r="AQ277" s="39"/>
      <c r="AR277" s="39"/>
      <c r="AS277" s="39"/>
      <c r="AT277" s="39"/>
      <c r="AU277" s="39"/>
    </row>
    <row r="278" spans="1:47">
      <c r="A278" s="52"/>
      <c r="B278" s="39"/>
      <c r="C278" s="39"/>
      <c r="D278" s="39"/>
      <c r="E278" s="39"/>
      <c r="F278" s="39"/>
      <c r="G278" s="39"/>
      <c r="AH278" s="39"/>
      <c r="AI278" s="39"/>
      <c r="AJ278" s="39"/>
      <c r="AK278" s="39"/>
      <c r="AL278" s="39"/>
      <c r="AM278" s="39"/>
      <c r="AN278" s="39"/>
      <c r="AO278" s="39"/>
      <c r="AP278" s="39"/>
      <c r="AQ278" s="39"/>
      <c r="AR278" s="39"/>
      <c r="AS278" s="39"/>
      <c r="AT278" s="39"/>
      <c r="AU278" s="39"/>
    </row>
    <row r="279" spans="1:47">
      <c r="A279" s="52"/>
      <c r="B279" s="39"/>
      <c r="C279" s="39"/>
      <c r="D279" s="39"/>
      <c r="E279" s="39"/>
      <c r="F279" s="39"/>
      <c r="G279" s="39"/>
      <c r="AH279" s="39"/>
      <c r="AI279" s="39"/>
      <c r="AJ279" s="39"/>
      <c r="AK279" s="39"/>
      <c r="AL279" s="39"/>
      <c r="AM279" s="39"/>
      <c r="AN279" s="39"/>
      <c r="AO279" s="39"/>
      <c r="AP279" s="39"/>
      <c r="AQ279" s="39"/>
      <c r="AR279" s="39"/>
      <c r="AS279" s="39"/>
      <c r="AT279" s="39"/>
      <c r="AU279" s="39"/>
    </row>
    <row r="280" spans="1:47">
      <c r="A280" s="52"/>
      <c r="B280" s="39"/>
      <c r="C280" s="39"/>
      <c r="D280" s="39"/>
      <c r="E280" s="39"/>
      <c r="F280" s="39"/>
      <c r="G280" s="39"/>
      <c r="AH280" s="39"/>
      <c r="AI280" s="39"/>
      <c r="AJ280" s="39"/>
      <c r="AK280" s="39"/>
      <c r="AL280" s="39"/>
      <c r="AM280" s="39"/>
      <c r="AN280" s="39"/>
      <c r="AO280" s="39"/>
      <c r="AP280" s="39"/>
      <c r="AQ280" s="39"/>
      <c r="AR280" s="39"/>
      <c r="AS280" s="39"/>
      <c r="AT280" s="39"/>
      <c r="AU280" s="39"/>
    </row>
    <row r="281" spans="1:47">
      <c r="A281" s="52"/>
      <c r="B281" s="39"/>
      <c r="C281" s="39"/>
      <c r="D281" s="39"/>
      <c r="E281" s="39"/>
      <c r="F281" s="39"/>
      <c r="G281" s="39"/>
      <c r="AH281" s="39"/>
      <c r="AI281" s="39"/>
      <c r="AJ281" s="39"/>
      <c r="AK281" s="39"/>
      <c r="AL281" s="39"/>
      <c r="AM281" s="39"/>
      <c r="AN281" s="39"/>
      <c r="AO281" s="39"/>
      <c r="AP281" s="39"/>
      <c r="AQ281" s="39"/>
      <c r="AR281" s="39"/>
      <c r="AS281" s="39"/>
      <c r="AT281" s="39"/>
      <c r="AU281" s="39"/>
    </row>
    <row r="282" spans="1:47">
      <c r="A282" s="52"/>
      <c r="B282" s="39"/>
      <c r="C282" s="39"/>
      <c r="D282" s="39"/>
      <c r="E282" s="39"/>
      <c r="F282" s="39"/>
      <c r="G282" s="39"/>
      <c r="AH282" s="39"/>
      <c r="AI282" s="39"/>
      <c r="AJ282" s="39"/>
      <c r="AK282" s="39"/>
      <c r="AL282" s="39"/>
      <c r="AM282" s="39"/>
      <c r="AN282" s="39"/>
      <c r="AO282" s="39"/>
      <c r="AP282" s="39"/>
      <c r="AQ282" s="39"/>
      <c r="AR282" s="39"/>
      <c r="AS282" s="39"/>
      <c r="AT282" s="39"/>
      <c r="AU282" s="39"/>
    </row>
    <row r="283" spans="1:47">
      <c r="A283" s="52"/>
      <c r="B283" s="39"/>
      <c r="C283" s="39"/>
      <c r="D283" s="39"/>
      <c r="E283" s="39"/>
      <c r="F283" s="39"/>
      <c r="G283" s="39"/>
      <c r="AH283" s="39"/>
      <c r="AI283" s="39"/>
      <c r="AJ283" s="39"/>
      <c r="AK283" s="39"/>
      <c r="AL283" s="39"/>
      <c r="AM283" s="39"/>
      <c r="AN283" s="39"/>
      <c r="AO283" s="39"/>
      <c r="AP283" s="39"/>
      <c r="AQ283" s="39"/>
      <c r="AR283" s="39"/>
      <c r="AS283" s="39"/>
      <c r="AT283" s="39"/>
      <c r="AU283" s="39"/>
    </row>
    <row r="284" spans="1:47">
      <c r="A284" s="52"/>
      <c r="B284" s="39"/>
      <c r="C284" s="39"/>
      <c r="D284" s="39"/>
      <c r="E284" s="39"/>
      <c r="F284" s="39"/>
      <c r="G284" s="39"/>
      <c r="AH284" s="39"/>
      <c r="AI284" s="39"/>
      <c r="AJ284" s="39"/>
      <c r="AK284" s="39"/>
      <c r="AL284" s="39"/>
      <c r="AM284" s="39"/>
      <c r="AN284" s="39"/>
      <c r="AO284" s="39"/>
      <c r="AP284" s="39"/>
      <c r="AQ284" s="39"/>
      <c r="AR284" s="39"/>
      <c r="AS284" s="39"/>
      <c r="AT284" s="39"/>
      <c r="AU284" s="39"/>
    </row>
    <row r="285" spans="1:47">
      <c r="A285" s="52"/>
      <c r="B285" s="39"/>
      <c r="C285" s="39"/>
      <c r="D285" s="39"/>
      <c r="E285" s="39"/>
      <c r="F285" s="39"/>
      <c r="G285" s="39"/>
      <c r="AH285" s="39"/>
      <c r="AI285" s="39"/>
      <c r="AJ285" s="39"/>
      <c r="AK285" s="39"/>
      <c r="AL285" s="39"/>
      <c r="AM285" s="39"/>
      <c r="AN285" s="39"/>
      <c r="AO285" s="39"/>
      <c r="AP285" s="39"/>
      <c r="AQ285" s="39"/>
      <c r="AR285" s="39"/>
      <c r="AS285" s="39"/>
      <c r="AT285" s="39"/>
      <c r="AU285" s="39"/>
    </row>
    <row r="286" spans="1:47">
      <c r="A286" s="52"/>
      <c r="B286" s="39"/>
      <c r="C286" s="39"/>
      <c r="D286" s="39"/>
      <c r="E286" s="39"/>
      <c r="F286" s="39"/>
      <c r="G286" s="39"/>
      <c r="AH286" s="39"/>
      <c r="AI286" s="39"/>
      <c r="AJ286" s="39"/>
      <c r="AK286" s="39"/>
      <c r="AL286" s="39"/>
      <c r="AM286" s="39"/>
      <c r="AN286" s="39"/>
      <c r="AO286" s="39"/>
      <c r="AP286" s="39"/>
      <c r="AQ286" s="39"/>
      <c r="AR286" s="39"/>
      <c r="AS286" s="39"/>
      <c r="AT286" s="39"/>
      <c r="AU286" s="39"/>
    </row>
    <row r="287" spans="1:47">
      <c r="A287" s="52"/>
      <c r="B287" s="39"/>
      <c r="C287" s="39"/>
      <c r="D287" s="39"/>
      <c r="E287" s="39"/>
      <c r="F287" s="39"/>
      <c r="G287" s="39"/>
      <c r="AH287" s="39"/>
      <c r="AI287" s="39"/>
      <c r="AJ287" s="39"/>
      <c r="AK287" s="39"/>
      <c r="AL287" s="39"/>
      <c r="AM287" s="39"/>
      <c r="AN287" s="39"/>
      <c r="AO287" s="39"/>
      <c r="AP287" s="39"/>
      <c r="AQ287" s="39"/>
      <c r="AR287" s="39"/>
      <c r="AS287" s="39"/>
      <c r="AT287" s="39"/>
      <c r="AU287" s="39"/>
    </row>
    <row r="288" spans="1:47">
      <c r="A288" s="52"/>
      <c r="B288" s="39"/>
      <c r="C288" s="39"/>
      <c r="D288" s="39"/>
      <c r="E288" s="39"/>
      <c r="F288" s="39"/>
      <c r="G288" s="39"/>
      <c r="AH288" s="39"/>
      <c r="AI288" s="39"/>
      <c r="AJ288" s="39"/>
      <c r="AK288" s="39"/>
      <c r="AL288" s="39"/>
      <c r="AM288" s="39"/>
      <c r="AN288" s="39"/>
      <c r="AO288" s="39"/>
      <c r="AP288" s="39"/>
      <c r="AQ288" s="39"/>
      <c r="AR288" s="39"/>
      <c r="AS288" s="39"/>
      <c r="AT288" s="39"/>
      <c r="AU288" s="39"/>
    </row>
    <row r="289" spans="1:47">
      <c r="A289" s="52"/>
      <c r="B289" s="39"/>
      <c r="C289" s="39"/>
      <c r="D289" s="39"/>
      <c r="E289" s="39"/>
      <c r="F289" s="39"/>
      <c r="G289" s="39"/>
      <c r="AH289" s="39"/>
      <c r="AI289" s="39"/>
      <c r="AJ289" s="39"/>
      <c r="AK289" s="39"/>
      <c r="AL289" s="39"/>
      <c r="AM289" s="39"/>
      <c r="AN289" s="39"/>
      <c r="AO289" s="39"/>
      <c r="AP289" s="39"/>
      <c r="AQ289" s="39"/>
      <c r="AR289" s="39"/>
      <c r="AS289" s="39"/>
      <c r="AT289" s="39"/>
      <c r="AU289" s="39"/>
    </row>
    <row r="290" spans="1:47">
      <c r="A290" s="52"/>
      <c r="B290" s="39"/>
      <c r="C290" s="39"/>
      <c r="D290" s="39"/>
      <c r="E290" s="39"/>
      <c r="F290" s="39"/>
      <c r="G290" s="39"/>
      <c r="AH290" s="39"/>
      <c r="AI290" s="39"/>
      <c r="AJ290" s="39"/>
      <c r="AK290" s="39"/>
      <c r="AL290" s="39"/>
      <c r="AM290" s="39"/>
      <c r="AN290" s="39"/>
      <c r="AO290" s="39"/>
      <c r="AP290" s="39"/>
      <c r="AQ290" s="39"/>
      <c r="AR290" s="39"/>
      <c r="AS290" s="39"/>
      <c r="AT290" s="39"/>
      <c r="AU290" s="39"/>
    </row>
    <row r="291" spans="1:47">
      <c r="A291" s="52"/>
      <c r="B291" s="39"/>
      <c r="C291" s="39"/>
      <c r="D291" s="39"/>
      <c r="E291" s="39"/>
      <c r="F291" s="39"/>
      <c r="G291" s="39"/>
      <c r="AH291" s="39"/>
      <c r="AI291" s="39"/>
      <c r="AJ291" s="39"/>
      <c r="AK291" s="39"/>
      <c r="AL291" s="39"/>
      <c r="AM291" s="39"/>
      <c r="AN291" s="39"/>
      <c r="AO291" s="39"/>
      <c r="AP291" s="39"/>
      <c r="AQ291" s="39"/>
      <c r="AR291" s="39"/>
      <c r="AS291" s="39"/>
      <c r="AT291" s="39"/>
      <c r="AU291" s="39"/>
    </row>
    <row r="292" spans="1:47">
      <c r="A292" s="52"/>
      <c r="B292" s="39"/>
      <c r="C292" s="39"/>
      <c r="D292" s="39"/>
      <c r="E292" s="39"/>
      <c r="F292" s="39"/>
      <c r="G292" s="39"/>
      <c r="AH292" s="39"/>
      <c r="AI292" s="39"/>
      <c r="AJ292" s="39"/>
      <c r="AK292" s="39"/>
      <c r="AL292" s="39"/>
      <c r="AM292" s="39"/>
      <c r="AN292" s="39"/>
      <c r="AO292" s="39"/>
      <c r="AP292" s="39"/>
      <c r="AQ292" s="39"/>
      <c r="AR292" s="39"/>
      <c r="AS292" s="39"/>
      <c r="AT292" s="39"/>
      <c r="AU292" s="39"/>
    </row>
    <row r="293" spans="1:47">
      <c r="A293" s="52"/>
      <c r="B293" s="39"/>
      <c r="C293" s="39"/>
      <c r="D293" s="39"/>
      <c r="E293" s="39"/>
      <c r="F293" s="39"/>
      <c r="G293" s="39"/>
      <c r="AH293" s="39"/>
      <c r="AI293" s="39"/>
      <c r="AJ293" s="39"/>
      <c r="AK293" s="39"/>
      <c r="AL293" s="39"/>
      <c r="AM293" s="39"/>
      <c r="AN293" s="39"/>
      <c r="AO293" s="39"/>
      <c r="AP293" s="39"/>
      <c r="AQ293" s="39"/>
      <c r="AR293" s="39"/>
      <c r="AS293" s="39"/>
      <c r="AT293" s="39"/>
      <c r="AU293" s="39"/>
    </row>
    <row r="294" spans="1:47">
      <c r="A294" s="52"/>
      <c r="B294" s="39"/>
      <c r="C294" s="39"/>
      <c r="D294" s="39"/>
      <c r="E294" s="39"/>
      <c r="F294" s="39"/>
      <c r="G294" s="39"/>
      <c r="AH294" s="39"/>
      <c r="AI294" s="39"/>
      <c r="AJ294" s="39"/>
      <c r="AK294" s="39"/>
      <c r="AL294" s="39"/>
      <c r="AM294" s="39"/>
      <c r="AN294" s="39"/>
      <c r="AO294" s="39"/>
      <c r="AP294" s="39"/>
      <c r="AQ294" s="39"/>
      <c r="AR294" s="39"/>
      <c r="AS294" s="39"/>
      <c r="AT294" s="39"/>
      <c r="AU294" s="39"/>
    </row>
    <row r="295" spans="1:47">
      <c r="A295" s="52"/>
      <c r="B295" s="39"/>
      <c r="C295" s="39"/>
      <c r="D295" s="39"/>
      <c r="E295" s="39"/>
      <c r="F295" s="39"/>
      <c r="G295" s="39"/>
      <c r="AH295" s="39"/>
      <c r="AI295" s="39"/>
      <c r="AJ295" s="39"/>
      <c r="AK295" s="39"/>
      <c r="AL295" s="39"/>
      <c r="AM295" s="39"/>
      <c r="AN295" s="39"/>
      <c r="AO295" s="39"/>
      <c r="AP295" s="39"/>
      <c r="AQ295" s="39"/>
      <c r="AR295" s="39"/>
      <c r="AS295" s="39"/>
      <c r="AT295" s="39"/>
      <c r="AU295" s="39"/>
    </row>
    <row r="296" spans="1:47">
      <c r="A296" s="52"/>
      <c r="B296" s="39"/>
      <c r="C296" s="39"/>
      <c r="D296" s="39"/>
      <c r="E296" s="39"/>
      <c r="F296" s="39"/>
      <c r="G296" s="39"/>
      <c r="AH296" s="39"/>
      <c r="AI296" s="39"/>
      <c r="AJ296" s="39"/>
      <c r="AK296" s="39"/>
      <c r="AL296" s="39"/>
      <c r="AM296" s="39"/>
      <c r="AN296" s="39"/>
      <c r="AO296" s="39"/>
      <c r="AP296" s="39"/>
      <c r="AQ296" s="39"/>
      <c r="AR296" s="39"/>
      <c r="AS296" s="39"/>
      <c r="AT296" s="39"/>
      <c r="AU296" s="39"/>
    </row>
    <row r="297" spans="1:47">
      <c r="A297" s="52"/>
      <c r="B297" s="39"/>
      <c r="C297" s="39"/>
      <c r="D297" s="39"/>
      <c r="E297" s="39"/>
      <c r="F297" s="39"/>
      <c r="G297" s="39"/>
      <c r="AH297" s="39"/>
      <c r="AI297" s="39"/>
      <c r="AJ297" s="39"/>
      <c r="AK297" s="39"/>
      <c r="AL297" s="39"/>
      <c r="AM297" s="39"/>
      <c r="AN297" s="39"/>
      <c r="AO297" s="39"/>
      <c r="AP297" s="39"/>
      <c r="AQ297" s="39"/>
      <c r="AR297" s="39"/>
      <c r="AS297" s="39"/>
      <c r="AT297" s="39"/>
      <c r="AU297" s="39"/>
    </row>
    <row r="298" spans="1:47">
      <c r="A298" s="52"/>
      <c r="B298" s="39"/>
      <c r="C298" s="39"/>
      <c r="D298" s="39"/>
      <c r="E298" s="39"/>
      <c r="F298" s="39"/>
      <c r="G298" s="39"/>
      <c r="AH298" s="39"/>
      <c r="AI298" s="39"/>
      <c r="AJ298" s="39"/>
      <c r="AK298" s="39"/>
      <c r="AL298" s="39"/>
      <c r="AM298" s="39"/>
      <c r="AN298" s="39"/>
      <c r="AO298" s="39"/>
      <c r="AP298" s="39"/>
      <c r="AQ298" s="39"/>
      <c r="AR298" s="39"/>
      <c r="AS298" s="39"/>
      <c r="AT298" s="39"/>
      <c r="AU298" s="39"/>
    </row>
    <row r="299" spans="1:47">
      <c r="A299" s="52"/>
      <c r="B299" s="39"/>
      <c r="C299" s="39"/>
      <c r="D299" s="39"/>
      <c r="E299" s="39"/>
      <c r="F299" s="39"/>
      <c r="G299" s="39"/>
      <c r="AH299" s="39"/>
      <c r="AI299" s="39"/>
      <c r="AJ299" s="39"/>
      <c r="AK299" s="39"/>
      <c r="AL299" s="39"/>
      <c r="AM299" s="39"/>
      <c r="AN299" s="39"/>
      <c r="AO299" s="39"/>
      <c r="AP299" s="39"/>
      <c r="AQ299" s="39"/>
      <c r="AR299" s="39"/>
      <c r="AS299" s="39"/>
      <c r="AT299" s="39"/>
      <c r="AU299" s="39"/>
    </row>
    <row r="300" spans="1:47">
      <c r="A300" s="52"/>
      <c r="B300" s="39"/>
      <c r="C300" s="39"/>
      <c r="D300" s="39"/>
      <c r="E300" s="39"/>
      <c r="F300" s="39"/>
      <c r="G300" s="39"/>
      <c r="AH300" s="39"/>
      <c r="AI300" s="39"/>
      <c r="AJ300" s="39"/>
      <c r="AK300" s="39"/>
      <c r="AL300" s="39"/>
      <c r="AM300" s="39"/>
      <c r="AN300" s="39"/>
      <c r="AO300" s="39"/>
      <c r="AP300" s="39"/>
      <c r="AQ300" s="39"/>
      <c r="AR300" s="39"/>
      <c r="AS300" s="39"/>
      <c r="AT300" s="39"/>
      <c r="AU300" s="39"/>
    </row>
    <row r="301" spans="1:47">
      <c r="A301" s="52"/>
      <c r="B301" s="39"/>
      <c r="C301" s="39"/>
      <c r="D301" s="39"/>
      <c r="E301" s="39"/>
      <c r="F301" s="39"/>
      <c r="G301" s="39"/>
      <c r="AH301" s="39"/>
      <c r="AI301" s="39"/>
      <c r="AJ301" s="39"/>
      <c r="AK301" s="39"/>
      <c r="AL301" s="39"/>
      <c r="AM301" s="39"/>
      <c r="AN301" s="39"/>
      <c r="AO301" s="39"/>
      <c r="AP301" s="39"/>
      <c r="AQ301" s="39"/>
      <c r="AR301" s="39"/>
      <c r="AS301" s="39"/>
      <c r="AT301" s="39"/>
      <c r="AU301" s="39"/>
    </row>
    <row r="302" spans="1:47">
      <c r="A302" s="52"/>
      <c r="B302" s="39"/>
      <c r="C302" s="39"/>
      <c r="D302" s="39"/>
      <c r="E302" s="39"/>
      <c r="F302" s="39"/>
      <c r="G302" s="39"/>
      <c r="AH302" s="39"/>
      <c r="AI302" s="39"/>
      <c r="AJ302" s="39"/>
      <c r="AK302" s="39"/>
      <c r="AL302" s="39"/>
      <c r="AM302" s="39"/>
      <c r="AN302" s="39"/>
      <c r="AO302" s="39"/>
      <c r="AP302" s="39"/>
      <c r="AQ302" s="39"/>
      <c r="AR302" s="39"/>
      <c r="AS302" s="39"/>
      <c r="AT302" s="39"/>
      <c r="AU302" s="39"/>
    </row>
    <row r="303" spans="1:47">
      <c r="A303" s="52"/>
      <c r="B303" s="39"/>
      <c r="C303" s="39"/>
      <c r="D303" s="39"/>
      <c r="E303" s="39"/>
      <c r="F303" s="39"/>
      <c r="G303" s="39"/>
      <c r="AH303" s="39"/>
      <c r="AI303" s="39"/>
      <c r="AJ303" s="39"/>
      <c r="AK303" s="39"/>
      <c r="AL303" s="39"/>
      <c r="AM303" s="39"/>
      <c r="AN303" s="39"/>
      <c r="AO303" s="39"/>
      <c r="AP303" s="39"/>
      <c r="AQ303" s="39"/>
      <c r="AR303" s="39"/>
      <c r="AS303" s="39"/>
      <c r="AT303" s="39"/>
      <c r="AU303" s="39"/>
    </row>
    <row r="304" spans="1:47">
      <c r="A304" s="52"/>
      <c r="B304" s="39"/>
      <c r="C304" s="39"/>
      <c r="D304" s="39"/>
      <c r="E304" s="39"/>
      <c r="F304" s="39"/>
      <c r="G304" s="39"/>
      <c r="AH304" s="39"/>
      <c r="AI304" s="39"/>
      <c r="AJ304" s="39"/>
      <c r="AK304" s="39"/>
      <c r="AL304" s="39"/>
      <c r="AM304" s="39"/>
      <c r="AN304" s="39"/>
      <c r="AO304" s="39"/>
      <c r="AP304" s="39"/>
      <c r="AQ304" s="39"/>
      <c r="AR304" s="39"/>
      <c r="AS304" s="39"/>
      <c r="AT304" s="39"/>
      <c r="AU304" s="39"/>
    </row>
    <row r="305" spans="1:47">
      <c r="A305" s="52"/>
      <c r="B305" s="39"/>
      <c r="C305" s="39"/>
      <c r="D305" s="39"/>
      <c r="E305" s="39"/>
      <c r="F305" s="39"/>
      <c r="G305" s="39"/>
      <c r="AH305" s="39"/>
      <c r="AI305" s="39"/>
      <c r="AJ305" s="39"/>
      <c r="AK305" s="39"/>
      <c r="AL305" s="39"/>
      <c r="AM305" s="39"/>
      <c r="AN305" s="39"/>
      <c r="AO305" s="39"/>
      <c r="AP305" s="39"/>
      <c r="AQ305" s="39"/>
      <c r="AR305" s="39"/>
      <c r="AS305" s="39"/>
      <c r="AT305" s="39"/>
      <c r="AU305" s="39"/>
    </row>
    <row r="306" spans="1:47">
      <c r="A306" s="52"/>
      <c r="B306" s="39"/>
      <c r="C306" s="39"/>
      <c r="D306" s="39"/>
      <c r="E306" s="39"/>
      <c r="F306" s="39"/>
      <c r="G306" s="39"/>
      <c r="AH306" s="39"/>
      <c r="AI306" s="39"/>
      <c r="AJ306" s="39"/>
      <c r="AK306" s="39"/>
      <c r="AL306" s="39"/>
      <c r="AM306" s="39"/>
      <c r="AN306" s="39"/>
      <c r="AO306" s="39"/>
      <c r="AP306" s="39"/>
      <c r="AQ306" s="39"/>
      <c r="AR306" s="39"/>
      <c r="AS306" s="39"/>
      <c r="AT306" s="39"/>
      <c r="AU306" s="39"/>
    </row>
    <row r="307" spans="1:47">
      <c r="A307" s="52"/>
      <c r="B307" s="39"/>
      <c r="C307" s="39"/>
      <c r="D307" s="39"/>
      <c r="E307" s="39"/>
      <c r="F307" s="39"/>
      <c r="G307" s="39"/>
      <c r="AH307" s="39"/>
      <c r="AI307" s="39"/>
      <c r="AJ307" s="39"/>
      <c r="AK307" s="39"/>
      <c r="AL307" s="39"/>
      <c r="AM307" s="39"/>
      <c r="AN307" s="39"/>
      <c r="AO307" s="39"/>
      <c r="AP307" s="39"/>
      <c r="AQ307" s="39"/>
      <c r="AR307" s="39"/>
      <c r="AS307" s="39"/>
      <c r="AT307" s="39"/>
      <c r="AU307" s="39"/>
    </row>
    <row r="308" spans="1:47">
      <c r="A308" s="52"/>
      <c r="B308" s="39"/>
      <c r="C308" s="39"/>
      <c r="D308" s="39"/>
      <c r="E308" s="39"/>
      <c r="F308" s="39"/>
      <c r="G308" s="39"/>
      <c r="AH308" s="39"/>
      <c r="AI308" s="39"/>
      <c r="AJ308" s="39"/>
      <c r="AK308" s="39"/>
      <c r="AL308" s="39"/>
      <c r="AM308" s="39"/>
      <c r="AN308" s="39"/>
      <c r="AO308" s="39"/>
      <c r="AP308" s="39"/>
      <c r="AQ308" s="39"/>
      <c r="AR308" s="39"/>
      <c r="AS308" s="39"/>
      <c r="AT308" s="39"/>
      <c r="AU308" s="39"/>
    </row>
    <row r="309" spans="1:47">
      <c r="A309" s="52"/>
      <c r="B309" s="39"/>
      <c r="C309" s="39"/>
      <c r="D309" s="39"/>
      <c r="E309" s="39"/>
      <c r="F309" s="39"/>
      <c r="G309" s="39"/>
      <c r="AH309" s="39"/>
      <c r="AI309" s="39"/>
      <c r="AJ309" s="39"/>
      <c r="AK309" s="39"/>
      <c r="AL309" s="39"/>
      <c r="AM309" s="39"/>
      <c r="AN309" s="39"/>
      <c r="AO309" s="39"/>
      <c r="AP309" s="39"/>
      <c r="AQ309" s="39"/>
      <c r="AR309" s="39"/>
      <c r="AS309" s="39"/>
      <c r="AT309" s="39"/>
      <c r="AU309" s="39"/>
    </row>
    <row r="310" spans="1:47">
      <c r="A310" s="52"/>
      <c r="B310" s="39"/>
      <c r="C310" s="39"/>
      <c r="D310" s="39"/>
      <c r="E310" s="39"/>
      <c r="F310" s="39"/>
      <c r="G310" s="39"/>
      <c r="AH310" s="39"/>
      <c r="AI310" s="39"/>
      <c r="AJ310" s="39"/>
      <c r="AK310" s="39"/>
      <c r="AL310" s="39"/>
      <c r="AM310" s="39"/>
      <c r="AN310" s="39"/>
      <c r="AO310" s="39"/>
      <c r="AP310" s="39"/>
      <c r="AQ310" s="39"/>
      <c r="AR310" s="39"/>
      <c r="AS310" s="39"/>
      <c r="AT310" s="39"/>
      <c r="AU310" s="39"/>
    </row>
    <row r="311" spans="1:47">
      <c r="A311" s="52"/>
      <c r="B311" s="39"/>
      <c r="C311" s="39"/>
      <c r="D311" s="39"/>
      <c r="E311" s="39"/>
      <c r="F311" s="39"/>
      <c r="G311" s="39"/>
      <c r="AH311" s="39"/>
      <c r="AI311" s="39"/>
      <c r="AJ311" s="39"/>
      <c r="AK311" s="39"/>
      <c r="AL311" s="39"/>
      <c r="AM311" s="39"/>
      <c r="AN311" s="39"/>
      <c r="AO311" s="39"/>
      <c r="AP311" s="39"/>
      <c r="AQ311" s="39"/>
      <c r="AR311" s="39"/>
      <c r="AS311" s="39"/>
      <c r="AT311" s="39"/>
      <c r="AU311" s="39"/>
    </row>
    <row r="312" spans="1:47">
      <c r="A312" s="52"/>
      <c r="B312" s="39"/>
      <c r="C312" s="39"/>
      <c r="D312" s="39"/>
      <c r="E312" s="39"/>
      <c r="F312" s="39"/>
      <c r="G312" s="39"/>
      <c r="AH312" s="39"/>
      <c r="AI312" s="39"/>
      <c r="AJ312" s="39"/>
      <c r="AK312" s="39"/>
      <c r="AL312" s="39"/>
      <c r="AM312" s="39"/>
      <c r="AN312" s="39"/>
      <c r="AO312" s="39"/>
      <c r="AP312" s="39"/>
      <c r="AQ312" s="39"/>
      <c r="AR312" s="39"/>
      <c r="AS312" s="39"/>
      <c r="AT312" s="39"/>
      <c r="AU312" s="39"/>
    </row>
    <row r="313" spans="1:47">
      <c r="A313" s="52"/>
      <c r="B313" s="39"/>
      <c r="C313" s="39"/>
      <c r="D313" s="39"/>
      <c r="E313" s="39"/>
      <c r="F313" s="39"/>
      <c r="G313" s="39"/>
      <c r="AH313" s="39"/>
      <c r="AI313" s="39"/>
      <c r="AJ313" s="39"/>
      <c r="AK313" s="39"/>
      <c r="AL313" s="39"/>
      <c r="AM313" s="39"/>
      <c r="AN313" s="39"/>
      <c r="AO313" s="39"/>
      <c r="AP313" s="39"/>
      <c r="AQ313" s="39"/>
      <c r="AR313" s="39"/>
      <c r="AS313" s="39"/>
      <c r="AT313" s="39"/>
      <c r="AU313" s="39"/>
    </row>
    <row r="314" spans="1:47">
      <c r="A314" s="52"/>
      <c r="B314" s="39"/>
      <c r="C314" s="39"/>
      <c r="D314" s="39"/>
      <c r="E314" s="39"/>
      <c r="F314" s="39"/>
      <c r="G314" s="39"/>
      <c r="AH314" s="39"/>
      <c r="AI314" s="39"/>
      <c r="AJ314" s="39"/>
      <c r="AK314" s="39"/>
      <c r="AL314" s="39"/>
      <c r="AM314" s="39"/>
      <c r="AN314" s="39"/>
      <c r="AO314" s="39"/>
      <c r="AP314" s="39"/>
      <c r="AQ314" s="39"/>
      <c r="AR314" s="39"/>
      <c r="AS314" s="39"/>
      <c r="AT314" s="39"/>
      <c r="AU314" s="39"/>
    </row>
    <row r="315" spans="1:47">
      <c r="A315" s="52"/>
      <c r="B315" s="39"/>
      <c r="C315" s="39"/>
      <c r="D315" s="39"/>
      <c r="E315" s="39"/>
      <c r="F315" s="39"/>
      <c r="G315" s="39"/>
      <c r="AH315" s="39"/>
      <c r="AI315" s="39"/>
      <c r="AJ315" s="39"/>
      <c r="AK315" s="39"/>
      <c r="AL315" s="39"/>
      <c r="AM315" s="39"/>
      <c r="AN315" s="39"/>
      <c r="AO315" s="39"/>
      <c r="AP315" s="39"/>
      <c r="AQ315" s="39"/>
      <c r="AR315" s="39"/>
      <c r="AS315" s="39"/>
      <c r="AT315" s="39"/>
      <c r="AU315" s="39"/>
    </row>
    <row r="316" spans="1:47">
      <c r="A316" s="52"/>
      <c r="B316" s="39"/>
      <c r="C316" s="39"/>
      <c r="D316" s="39"/>
      <c r="E316" s="39"/>
      <c r="F316" s="39"/>
      <c r="G316" s="39"/>
      <c r="AH316" s="39"/>
      <c r="AI316" s="39"/>
      <c r="AJ316" s="39"/>
      <c r="AK316" s="39"/>
      <c r="AL316" s="39"/>
      <c r="AM316" s="39"/>
      <c r="AN316" s="39"/>
      <c r="AO316" s="39"/>
      <c r="AP316" s="39"/>
      <c r="AQ316" s="39"/>
      <c r="AR316" s="39"/>
      <c r="AS316" s="39"/>
      <c r="AT316" s="39"/>
      <c r="AU316" s="39"/>
    </row>
    <row r="317" spans="1:47">
      <c r="A317" s="52"/>
      <c r="B317" s="39"/>
      <c r="C317" s="39"/>
      <c r="D317" s="39"/>
      <c r="E317" s="39"/>
      <c r="F317" s="39"/>
      <c r="G317" s="39"/>
      <c r="AH317" s="39"/>
      <c r="AI317" s="39"/>
      <c r="AJ317" s="39"/>
      <c r="AK317" s="39"/>
      <c r="AL317" s="39"/>
      <c r="AM317" s="39"/>
      <c r="AN317" s="39"/>
      <c r="AO317" s="39"/>
      <c r="AP317" s="39"/>
      <c r="AQ317" s="39"/>
      <c r="AR317" s="39"/>
      <c r="AS317" s="39"/>
      <c r="AT317" s="39"/>
      <c r="AU317" s="39"/>
    </row>
    <row r="318" spans="1:47">
      <c r="A318" s="52"/>
      <c r="B318" s="39"/>
      <c r="C318" s="39"/>
      <c r="D318" s="39"/>
      <c r="E318" s="39"/>
      <c r="F318" s="39"/>
      <c r="G318" s="39"/>
      <c r="AH318" s="39"/>
      <c r="AI318" s="39"/>
      <c r="AJ318" s="39"/>
      <c r="AK318" s="39"/>
      <c r="AL318" s="39"/>
      <c r="AM318" s="39"/>
      <c r="AN318" s="39"/>
      <c r="AO318" s="39"/>
      <c r="AP318" s="39"/>
      <c r="AQ318" s="39"/>
      <c r="AR318" s="39"/>
      <c r="AS318" s="39"/>
      <c r="AT318" s="39"/>
      <c r="AU318" s="39"/>
    </row>
    <row r="319" spans="1:47">
      <c r="A319" s="52"/>
      <c r="B319" s="39"/>
      <c r="C319" s="39"/>
      <c r="D319" s="39"/>
      <c r="E319" s="39"/>
      <c r="F319" s="39"/>
      <c r="G319" s="39"/>
      <c r="AH319" s="39"/>
      <c r="AI319" s="39"/>
      <c r="AJ319" s="39"/>
      <c r="AK319" s="39"/>
      <c r="AL319" s="39"/>
      <c r="AM319" s="39"/>
      <c r="AN319" s="39"/>
      <c r="AO319" s="39"/>
      <c r="AP319" s="39"/>
      <c r="AQ319" s="39"/>
      <c r="AR319" s="39"/>
      <c r="AS319" s="39"/>
      <c r="AT319" s="39"/>
      <c r="AU319" s="39"/>
    </row>
    <row r="320" spans="1:47">
      <c r="A320" s="52"/>
      <c r="B320" s="39"/>
      <c r="C320" s="39"/>
      <c r="D320" s="39"/>
      <c r="E320" s="39"/>
      <c r="F320" s="39"/>
      <c r="G320" s="39"/>
      <c r="AH320" s="39"/>
      <c r="AI320" s="39"/>
      <c r="AJ320" s="39"/>
      <c r="AK320" s="39"/>
      <c r="AL320" s="39"/>
      <c r="AM320" s="39"/>
      <c r="AN320" s="39"/>
      <c r="AO320" s="39"/>
      <c r="AP320" s="39"/>
      <c r="AQ320" s="39"/>
      <c r="AR320" s="39"/>
      <c r="AS320" s="39"/>
      <c r="AT320" s="39"/>
      <c r="AU320" s="39"/>
    </row>
    <row r="321" spans="1:47">
      <c r="A321" s="52"/>
      <c r="B321" s="39"/>
      <c r="C321" s="39"/>
      <c r="D321" s="39"/>
      <c r="E321" s="39"/>
      <c r="F321" s="39"/>
      <c r="G321" s="39"/>
      <c r="AH321" s="39"/>
      <c r="AI321" s="39"/>
      <c r="AJ321" s="39"/>
      <c r="AK321" s="39"/>
      <c r="AL321" s="39"/>
      <c r="AM321" s="39"/>
      <c r="AN321" s="39"/>
      <c r="AO321" s="39"/>
      <c r="AP321" s="39"/>
      <c r="AQ321" s="39"/>
      <c r="AR321" s="39"/>
      <c r="AS321" s="39"/>
      <c r="AT321" s="39"/>
      <c r="AU321" s="39"/>
    </row>
    <row r="322" spans="1:47">
      <c r="A322" s="52"/>
      <c r="B322" s="39"/>
      <c r="C322" s="39"/>
      <c r="D322" s="39"/>
      <c r="E322" s="39"/>
      <c r="F322" s="39"/>
      <c r="G322" s="39"/>
      <c r="AH322" s="39"/>
      <c r="AI322" s="39"/>
      <c r="AJ322" s="39"/>
      <c r="AK322" s="39"/>
      <c r="AL322" s="39"/>
      <c r="AM322" s="39"/>
      <c r="AN322" s="39"/>
      <c r="AO322" s="39"/>
      <c r="AP322" s="39"/>
      <c r="AQ322" s="39"/>
      <c r="AR322" s="39"/>
      <c r="AS322" s="39"/>
      <c r="AT322" s="39"/>
      <c r="AU322" s="39"/>
    </row>
    <row r="323" spans="1:47">
      <c r="A323" s="52"/>
      <c r="B323" s="39"/>
      <c r="C323" s="39"/>
      <c r="D323" s="39"/>
      <c r="E323" s="39"/>
      <c r="F323" s="39"/>
      <c r="G323" s="39"/>
      <c r="AH323" s="39"/>
      <c r="AI323" s="39"/>
      <c r="AJ323" s="39"/>
      <c r="AK323" s="39"/>
      <c r="AL323" s="39"/>
      <c r="AM323" s="39"/>
      <c r="AN323" s="39"/>
      <c r="AO323" s="39"/>
      <c r="AP323" s="39"/>
      <c r="AQ323" s="39"/>
      <c r="AR323" s="39"/>
      <c r="AS323" s="39"/>
      <c r="AT323" s="39"/>
      <c r="AU323" s="39"/>
    </row>
    <row r="324" spans="1:47">
      <c r="A324" s="52"/>
      <c r="B324" s="39"/>
      <c r="C324" s="39"/>
      <c r="D324" s="39"/>
      <c r="E324" s="39"/>
      <c r="F324" s="39"/>
      <c r="G324" s="39"/>
      <c r="AH324" s="39"/>
      <c r="AI324" s="39"/>
      <c r="AJ324" s="39"/>
      <c r="AK324" s="39"/>
      <c r="AL324" s="39"/>
      <c r="AM324" s="39"/>
      <c r="AN324" s="39"/>
      <c r="AO324" s="39"/>
      <c r="AP324" s="39"/>
      <c r="AQ324" s="39"/>
      <c r="AR324" s="39"/>
      <c r="AS324" s="39"/>
      <c r="AT324" s="39"/>
      <c r="AU324" s="39"/>
    </row>
    <row r="325" spans="1:47">
      <c r="A325" s="52"/>
      <c r="B325" s="39"/>
      <c r="C325" s="39"/>
      <c r="D325" s="39"/>
      <c r="E325" s="39"/>
      <c r="F325" s="39"/>
      <c r="G325" s="39"/>
      <c r="AH325" s="39"/>
      <c r="AI325" s="39"/>
      <c r="AJ325" s="39"/>
      <c r="AK325" s="39"/>
      <c r="AL325" s="39"/>
      <c r="AM325" s="39"/>
      <c r="AN325" s="39"/>
      <c r="AO325" s="39"/>
      <c r="AP325" s="39"/>
      <c r="AQ325" s="39"/>
      <c r="AR325" s="39"/>
      <c r="AS325" s="39"/>
      <c r="AT325" s="39"/>
      <c r="AU325" s="39"/>
    </row>
    <row r="326" spans="1:47">
      <c r="A326" s="52"/>
      <c r="B326" s="39"/>
      <c r="C326" s="39"/>
      <c r="D326" s="39"/>
      <c r="E326" s="39"/>
      <c r="F326" s="39"/>
      <c r="G326" s="39"/>
      <c r="AH326" s="39"/>
      <c r="AI326" s="39"/>
      <c r="AJ326" s="39"/>
      <c r="AK326" s="39"/>
      <c r="AL326" s="39"/>
      <c r="AM326" s="39"/>
      <c r="AN326" s="39"/>
      <c r="AO326" s="39"/>
      <c r="AP326" s="39"/>
      <c r="AQ326" s="39"/>
      <c r="AR326" s="39"/>
      <c r="AS326" s="39"/>
      <c r="AT326" s="39"/>
      <c r="AU326" s="39"/>
    </row>
    <row r="327" spans="1:47">
      <c r="A327" s="52"/>
      <c r="B327" s="39"/>
      <c r="C327" s="39"/>
      <c r="D327" s="39"/>
      <c r="E327" s="39"/>
      <c r="F327" s="39"/>
      <c r="G327" s="39"/>
      <c r="AH327" s="39"/>
      <c r="AI327" s="39"/>
      <c r="AJ327" s="39"/>
      <c r="AK327" s="39"/>
      <c r="AL327" s="39"/>
      <c r="AM327" s="39"/>
      <c r="AN327" s="39"/>
      <c r="AO327" s="39"/>
      <c r="AP327" s="39"/>
      <c r="AQ327" s="39"/>
      <c r="AR327" s="39"/>
      <c r="AS327" s="39"/>
      <c r="AT327" s="39"/>
      <c r="AU327" s="39"/>
    </row>
    <row r="328" spans="1:47">
      <c r="A328" s="52"/>
      <c r="B328" s="39"/>
      <c r="C328" s="39"/>
      <c r="D328" s="39"/>
      <c r="E328" s="39"/>
      <c r="F328" s="39"/>
      <c r="G328" s="39"/>
      <c r="AH328" s="39"/>
      <c r="AI328" s="39"/>
      <c r="AJ328" s="39"/>
      <c r="AK328" s="39"/>
      <c r="AL328" s="39"/>
      <c r="AM328" s="39"/>
      <c r="AN328" s="39"/>
      <c r="AO328" s="39"/>
      <c r="AP328" s="39"/>
      <c r="AQ328" s="39"/>
      <c r="AR328" s="39"/>
      <c r="AS328" s="39"/>
      <c r="AT328" s="39"/>
      <c r="AU328" s="39"/>
    </row>
    <row r="329" spans="1:47">
      <c r="A329" s="52"/>
      <c r="B329" s="39"/>
      <c r="C329" s="39"/>
      <c r="D329" s="39"/>
      <c r="E329" s="39"/>
      <c r="F329" s="39"/>
      <c r="G329" s="39"/>
      <c r="AH329" s="39"/>
      <c r="AI329" s="39"/>
      <c r="AJ329" s="39"/>
      <c r="AK329" s="39"/>
      <c r="AL329" s="39"/>
      <c r="AM329" s="39"/>
      <c r="AN329" s="39"/>
      <c r="AO329" s="39"/>
      <c r="AP329" s="39"/>
      <c r="AQ329" s="39"/>
      <c r="AR329" s="39"/>
      <c r="AS329" s="39"/>
      <c r="AT329" s="39"/>
      <c r="AU329" s="39"/>
    </row>
    <row r="330" spans="1:47">
      <c r="A330" s="52"/>
      <c r="B330" s="39"/>
      <c r="C330" s="39"/>
      <c r="D330" s="39"/>
      <c r="E330" s="39"/>
      <c r="F330" s="39"/>
      <c r="G330" s="39"/>
      <c r="AH330" s="39"/>
      <c r="AI330" s="39"/>
      <c r="AJ330" s="39"/>
      <c r="AK330" s="39"/>
      <c r="AL330" s="39"/>
      <c r="AM330" s="39"/>
      <c r="AN330" s="39"/>
      <c r="AO330" s="39"/>
      <c r="AP330" s="39"/>
      <c r="AQ330" s="39"/>
      <c r="AR330" s="39"/>
      <c r="AS330" s="39"/>
      <c r="AT330" s="39"/>
      <c r="AU330" s="39"/>
    </row>
    <row r="331" spans="1:47">
      <c r="A331" s="52"/>
      <c r="B331" s="39"/>
      <c r="C331" s="39"/>
      <c r="D331" s="39"/>
      <c r="E331" s="39"/>
      <c r="F331" s="39"/>
      <c r="G331" s="39"/>
      <c r="AH331" s="39"/>
      <c r="AI331" s="39"/>
      <c r="AJ331" s="39"/>
      <c r="AK331" s="39"/>
      <c r="AL331" s="39"/>
      <c r="AM331" s="39"/>
      <c r="AN331" s="39"/>
      <c r="AO331" s="39"/>
      <c r="AP331" s="39"/>
      <c r="AQ331" s="39"/>
      <c r="AR331" s="39"/>
      <c r="AS331" s="39"/>
      <c r="AT331" s="39"/>
      <c r="AU331" s="39"/>
    </row>
    <row r="332" spans="1:47">
      <c r="A332" s="52"/>
      <c r="B332" s="39"/>
      <c r="C332" s="39"/>
      <c r="D332" s="39"/>
      <c r="E332" s="39"/>
      <c r="F332" s="39"/>
      <c r="G332" s="39"/>
      <c r="AH332" s="39"/>
      <c r="AI332" s="39"/>
      <c r="AJ332" s="39"/>
      <c r="AK332" s="39"/>
      <c r="AL332" s="39"/>
      <c r="AM332" s="39"/>
      <c r="AN332" s="39"/>
      <c r="AO332" s="39"/>
      <c r="AP332" s="39"/>
      <c r="AQ332" s="39"/>
      <c r="AR332" s="39"/>
      <c r="AS332" s="39"/>
      <c r="AT332" s="39"/>
      <c r="AU332" s="39"/>
    </row>
    <row r="333" spans="1:47">
      <c r="A333" s="52"/>
      <c r="B333" s="39"/>
      <c r="C333" s="39"/>
      <c r="D333" s="39"/>
      <c r="E333" s="39"/>
      <c r="F333" s="39"/>
      <c r="G333" s="39"/>
      <c r="AH333" s="39"/>
      <c r="AI333" s="39"/>
      <c r="AJ333" s="39"/>
      <c r="AK333" s="39"/>
      <c r="AL333" s="39"/>
      <c r="AM333" s="39"/>
      <c r="AN333" s="39"/>
      <c r="AO333" s="39"/>
      <c r="AP333" s="39"/>
      <c r="AQ333" s="39"/>
      <c r="AR333" s="39"/>
      <c r="AS333" s="39"/>
      <c r="AT333" s="39"/>
      <c r="AU333" s="39"/>
    </row>
    <row r="334" spans="1:47">
      <c r="A334" s="52"/>
      <c r="B334" s="39"/>
      <c r="C334" s="39"/>
      <c r="D334" s="39"/>
      <c r="E334" s="39"/>
      <c r="F334" s="39"/>
      <c r="G334" s="39"/>
      <c r="AH334" s="39"/>
      <c r="AI334" s="39"/>
      <c r="AJ334" s="39"/>
      <c r="AK334" s="39"/>
      <c r="AL334" s="39"/>
      <c r="AM334" s="39"/>
      <c r="AN334" s="39"/>
      <c r="AO334" s="39"/>
      <c r="AP334" s="39"/>
      <c r="AQ334" s="39"/>
      <c r="AR334" s="39"/>
      <c r="AS334" s="39"/>
      <c r="AT334" s="39"/>
      <c r="AU334" s="39"/>
    </row>
    <row r="335" spans="1:47">
      <c r="A335" s="52"/>
      <c r="B335" s="39"/>
      <c r="C335" s="39"/>
      <c r="D335" s="39"/>
      <c r="E335" s="39"/>
      <c r="F335" s="39"/>
      <c r="G335" s="39"/>
      <c r="AH335" s="39"/>
      <c r="AI335" s="39"/>
      <c r="AJ335" s="39"/>
      <c r="AK335" s="39"/>
      <c r="AL335" s="39"/>
      <c r="AM335" s="39"/>
      <c r="AN335" s="39"/>
      <c r="AO335" s="39"/>
      <c r="AP335" s="39"/>
      <c r="AQ335" s="39"/>
      <c r="AR335" s="39"/>
      <c r="AS335" s="39"/>
      <c r="AT335" s="39"/>
      <c r="AU335" s="39"/>
    </row>
    <row r="336" spans="1:47">
      <c r="A336" s="52"/>
      <c r="B336" s="39"/>
      <c r="C336" s="39"/>
      <c r="D336" s="39"/>
      <c r="E336" s="39"/>
      <c r="F336" s="39"/>
      <c r="G336" s="39"/>
      <c r="AH336" s="39"/>
      <c r="AI336" s="39"/>
      <c r="AJ336" s="39"/>
      <c r="AK336" s="39"/>
      <c r="AL336" s="39"/>
      <c r="AM336" s="39"/>
      <c r="AN336" s="39"/>
      <c r="AO336" s="39"/>
      <c r="AP336" s="39"/>
      <c r="AQ336" s="39"/>
      <c r="AR336" s="39"/>
      <c r="AS336" s="39"/>
      <c r="AT336" s="39"/>
      <c r="AU336" s="39"/>
    </row>
    <row r="337" spans="1:47">
      <c r="A337" s="52"/>
      <c r="B337" s="39"/>
      <c r="C337" s="39"/>
      <c r="D337" s="39"/>
      <c r="E337" s="39"/>
      <c r="F337" s="39"/>
      <c r="G337" s="39"/>
      <c r="AH337" s="39"/>
      <c r="AI337" s="39"/>
      <c r="AJ337" s="39"/>
      <c r="AK337" s="39"/>
      <c r="AL337" s="39"/>
      <c r="AM337" s="39"/>
      <c r="AN337" s="39"/>
      <c r="AO337" s="39"/>
      <c r="AP337" s="39"/>
      <c r="AQ337" s="39"/>
      <c r="AR337" s="39"/>
      <c r="AS337" s="39"/>
      <c r="AT337" s="39"/>
      <c r="AU337" s="39"/>
    </row>
    <row r="338" spans="1:47">
      <c r="A338" s="52"/>
      <c r="B338" s="39"/>
      <c r="C338" s="39"/>
      <c r="D338" s="39"/>
      <c r="E338" s="39"/>
      <c r="F338" s="39"/>
      <c r="G338" s="39"/>
      <c r="AH338" s="39"/>
      <c r="AI338" s="39"/>
      <c r="AJ338" s="39"/>
      <c r="AK338" s="39"/>
      <c r="AL338" s="39"/>
      <c r="AM338" s="39"/>
      <c r="AN338" s="39"/>
      <c r="AO338" s="39"/>
      <c r="AP338" s="39"/>
      <c r="AQ338" s="39"/>
      <c r="AR338" s="39"/>
      <c r="AS338" s="39"/>
      <c r="AT338" s="39"/>
      <c r="AU338" s="39"/>
    </row>
    <row r="339" spans="1:47">
      <c r="A339" s="52"/>
      <c r="B339" s="39"/>
      <c r="C339" s="39"/>
      <c r="D339" s="39"/>
      <c r="E339" s="39"/>
      <c r="F339" s="39"/>
      <c r="G339" s="39"/>
      <c r="AH339" s="39"/>
      <c r="AI339" s="39"/>
      <c r="AJ339" s="39"/>
      <c r="AK339" s="39"/>
      <c r="AL339" s="39"/>
      <c r="AM339" s="39"/>
      <c r="AN339" s="39"/>
      <c r="AO339" s="39"/>
      <c r="AP339" s="39"/>
      <c r="AQ339" s="39"/>
      <c r="AR339" s="39"/>
      <c r="AS339" s="39"/>
      <c r="AT339" s="39"/>
      <c r="AU339" s="39"/>
    </row>
    <row r="340" spans="1:47">
      <c r="A340" s="52"/>
      <c r="B340" s="39"/>
      <c r="C340" s="39"/>
      <c r="D340" s="39"/>
      <c r="E340" s="39"/>
      <c r="F340" s="39"/>
      <c r="G340" s="39"/>
      <c r="AH340" s="39"/>
      <c r="AI340" s="39"/>
      <c r="AJ340" s="39"/>
      <c r="AK340" s="39"/>
      <c r="AL340" s="39"/>
      <c r="AM340" s="39"/>
      <c r="AN340" s="39"/>
      <c r="AO340" s="39"/>
      <c r="AP340" s="39"/>
      <c r="AQ340" s="39"/>
      <c r="AR340" s="39"/>
      <c r="AS340" s="39"/>
      <c r="AT340" s="39"/>
      <c r="AU340" s="39"/>
    </row>
    <row r="341" spans="1:47">
      <c r="A341" s="52"/>
      <c r="B341" s="39"/>
      <c r="C341" s="39"/>
      <c r="D341" s="39"/>
      <c r="E341" s="39"/>
      <c r="F341" s="39"/>
      <c r="G341" s="39"/>
      <c r="AH341" s="39"/>
      <c r="AI341" s="39"/>
      <c r="AJ341" s="39"/>
      <c r="AK341" s="39"/>
      <c r="AL341" s="39"/>
      <c r="AM341" s="39"/>
      <c r="AN341" s="39"/>
      <c r="AO341" s="39"/>
      <c r="AP341" s="39"/>
      <c r="AQ341" s="39"/>
      <c r="AR341" s="39"/>
      <c r="AS341" s="39"/>
      <c r="AT341" s="39"/>
      <c r="AU341" s="39"/>
    </row>
    <row r="342" spans="1:47">
      <c r="A342" s="52"/>
      <c r="B342" s="39"/>
      <c r="C342" s="39"/>
      <c r="D342" s="39"/>
      <c r="E342" s="39"/>
      <c r="F342" s="39"/>
      <c r="G342" s="39"/>
      <c r="AH342" s="39"/>
      <c r="AI342" s="39"/>
      <c r="AJ342" s="39"/>
      <c r="AK342" s="39"/>
      <c r="AL342" s="39"/>
      <c r="AM342" s="39"/>
      <c r="AN342" s="39"/>
      <c r="AO342" s="39"/>
      <c r="AP342" s="39"/>
      <c r="AQ342" s="39"/>
      <c r="AR342" s="39"/>
      <c r="AS342" s="39"/>
      <c r="AT342" s="39"/>
      <c r="AU342" s="39"/>
    </row>
    <row r="343" spans="1:47">
      <c r="A343" s="52"/>
      <c r="B343" s="39"/>
      <c r="C343" s="39"/>
      <c r="D343" s="39"/>
      <c r="E343" s="39"/>
      <c r="F343" s="39"/>
      <c r="G343" s="39"/>
      <c r="AH343" s="39"/>
      <c r="AI343" s="39"/>
      <c r="AJ343" s="39"/>
      <c r="AK343" s="39"/>
      <c r="AL343" s="39"/>
      <c r="AM343" s="39"/>
      <c r="AN343" s="39"/>
      <c r="AO343" s="39"/>
      <c r="AP343" s="39"/>
      <c r="AQ343" s="39"/>
      <c r="AR343" s="39"/>
      <c r="AS343" s="39"/>
      <c r="AT343" s="39"/>
      <c r="AU343" s="39"/>
    </row>
    <row r="344" spans="1:47">
      <c r="A344" s="52"/>
      <c r="B344" s="39"/>
      <c r="C344" s="39"/>
      <c r="D344" s="39"/>
      <c r="E344" s="39"/>
      <c r="F344" s="39"/>
      <c r="G344" s="39"/>
      <c r="AH344" s="39"/>
      <c r="AI344" s="39"/>
      <c r="AJ344" s="39"/>
      <c r="AK344" s="39"/>
      <c r="AL344" s="39"/>
      <c r="AM344" s="39"/>
      <c r="AN344" s="39"/>
      <c r="AO344" s="39"/>
      <c r="AP344" s="39"/>
      <c r="AQ344" s="39"/>
      <c r="AR344" s="39"/>
      <c r="AS344" s="39"/>
      <c r="AT344" s="39"/>
      <c r="AU344" s="39"/>
    </row>
    <row r="345" spans="1:47">
      <c r="A345" s="52"/>
      <c r="B345" s="39"/>
      <c r="C345" s="39"/>
      <c r="D345" s="39"/>
      <c r="E345" s="39"/>
      <c r="F345" s="39"/>
      <c r="G345" s="39"/>
      <c r="AH345" s="39"/>
      <c r="AI345" s="39"/>
      <c r="AJ345" s="39"/>
      <c r="AK345" s="39"/>
      <c r="AL345" s="39"/>
      <c r="AM345" s="39"/>
      <c r="AN345" s="39"/>
      <c r="AO345" s="39"/>
      <c r="AP345" s="39"/>
      <c r="AQ345" s="39"/>
      <c r="AR345" s="39"/>
      <c r="AS345" s="39"/>
      <c r="AT345" s="39"/>
      <c r="AU345" s="39"/>
    </row>
    <row r="346" spans="1:47">
      <c r="A346" s="52"/>
      <c r="B346" s="39"/>
      <c r="C346" s="39"/>
      <c r="D346" s="39"/>
      <c r="E346" s="39"/>
      <c r="F346" s="39"/>
      <c r="G346" s="39"/>
      <c r="AH346" s="39"/>
      <c r="AI346" s="39"/>
      <c r="AJ346" s="39"/>
      <c r="AK346" s="39"/>
      <c r="AL346" s="39"/>
      <c r="AM346" s="39"/>
      <c r="AN346" s="39"/>
      <c r="AO346" s="39"/>
      <c r="AP346" s="39"/>
      <c r="AQ346" s="39"/>
      <c r="AR346" s="39"/>
      <c r="AS346" s="39"/>
      <c r="AT346" s="39"/>
      <c r="AU346" s="39"/>
    </row>
    <row r="347" spans="1:47">
      <c r="A347" s="52"/>
      <c r="B347" s="39"/>
      <c r="C347" s="39"/>
      <c r="D347" s="39"/>
      <c r="E347" s="39"/>
      <c r="F347" s="39"/>
      <c r="G347" s="39"/>
      <c r="AH347" s="39"/>
      <c r="AI347" s="39"/>
      <c r="AJ347" s="39"/>
      <c r="AK347" s="39"/>
      <c r="AL347" s="39"/>
      <c r="AM347" s="39"/>
      <c r="AN347" s="39"/>
      <c r="AO347" s="39"/>
      <c r="AP347" s="39"/>
      <c r="AQ347" s="39"/>
      <c r="AR347" s="39"/>
      <c r="AS347" s="39"/>
      <c r="AT347" s="39"/>
      <c r="AU347" s="39"/>
    </row>
    <row r="348" spans="1:47">
      <c r="A348" s="52"/>
      <c r="B348" s="39"/>
      <c r="C348" s="39"/>
      <c r="D348" s="39"/>
      <c r="E348" s="39"/>
      <c r="F348" s="39"/>
      <c r="G348" s="39"/>
      <c r="AH348" s="39"/>
      <c r="AI348" s="39"/>
      <c r="AJ348" s="39"/>
      <c r="AK348" s="39"/>
      <c r="AL348" s="39"/>
      <c r="AM348" s="39"/>
      <c r="AN348" s="39"/>
      <c r="AO348" s="39"/>
      <c r="AP348" s="39"/>
      <c r="AQ348" s="39"/>
      <c r="AR348" s="39"/>
      <c r="AS348" s="39"/>
      <c r="AT348" s="39"/>
      <c r="AU348" s="39"/>
    </row>
    <row r="349" spans="1:47">
      <c r="A349" s="52"/>
      <c r="B349" s="39"/>
      <c r="C349" s="39"/>
      <c r="D349" s="39"/>
      <c r="E349" s="39"/>
      <c r="F349" s="39"/>
      <c r="G349" s="39"/>
      <c r="AH349" s="39"/>
      <c r="AI349" s="39"/>
      <c r="AJ349" s="39"/>
      <c r="AK349" s="39"/>
      <c r="AL349" s="39"/>
      <c r="AM349" s="39"/>
      <c r="AN349" s="39"/>
      <c r="AO349" s="39"/>
      <c r="AP349" s="39"/>
      <c r="AQ349" s="39"/>
      <c r="AR349" s="39"/>
      <c r="AS349" s="39"/>
      <c r="AT349" s="39"/>
      <c r="AU349" s="39"/>
    </row>
    <row r="350" spans="1:47">
      <c r="A350" s="52"/>
      <c r="B350" s="39"/>
      <c r="C350" s="39"/>
      <c r="D350" s="39"/>
      <c r="E350" s="39"/>
      <c r="F350" s="39"/>
      <c r="G350" s="39"/>
      <c r="AH350" s="39"/>
      <c r="AI350" s="39"/>
      <c r="AJ350" s="39"/>
      <c r="AK350" s="39"/>
      <c r="AL350" s="39"/>
      <c r="AM350" s="39"/>
      <c r="AN350" s="39"/>
      <c r="AO350" s="39"/>
      <c r="AP350" s="39"/>
      <c r="AQ350" s="39"/>
      <c r="AR350" s="39"/>
      <c r="AS350" s="39"/>
      <c r="AT350" s="39"/>
      <c r="AU350" s="39"/>
    </row>
    <row r="351" spans="1:47">
      <c r="A351" s="52"/>
      <c r="B351" s="39"/>
      <c r="C351" s="39"/>
      <c r="D351" s="39"/>
      <c r="E351" s="39"/>
      <c r="F351" s="39"/>
      <c r="G351" s="39"/>
      <c r="AH351" s="39"/>
      <c r="AI351" s="39"/>
      <c r="AJ351" s="39"/>
      <c r="AK351" s="39"/>
      <c r="AL351" s="39"/>
      <c r="AM351" s="39"/>
      <c r="AN351" s="39"/>
      <c r="AO351" s="39"/>
      <c r="AP351" s="39"/>
      <c r="AQ351" s="39"/>
      <c r="AR351" s="39"/>
      <c r="AS351" s="39"/>
      <c r="AT351" s="39"/>
      <c r="AU351" s="39"/>
    </row>
    <row r="352" spans="1:47">
      <c r="A352" s="52"/>
      <c r="B352" s="39"/>
      <c r="C352" s="39"/>
      <c r="D352" s="39"/>
      <c r="E352" s="39"/>
      <c r="F352" s="39"/>
      <c r="G352" s="39"/>
      <c r="AH352" s="39"/>
      <c r="AI352" s="39"/>
      <c r="AJ352" s="39"/>
      <c r="AK352" s="39"/>
      <c r="AL352" s="39"/>
      <c r="AM352" s="39"/>
      <c r="AN352" s="39"/>
      <c r="AO352" s="39"/>
      <c r="AP352" s="39"/>
      <c r="AQ352" s="39"/>
      <c r="AR352" s="39"/>
      <c r="AS352" s="39"/>
      <c r="AT352" s="39"/>
      <c r="AU352" s="39"/>
    </row>
    <row r="353" spans="1:47">
      <c r="A353" s="52"/>
      <c r="B353" s="39"/>
      <c r="C353" s="39"/>
      <c r="D353" s="39"/>
      <c r="E353" s="39"/>
      <c r="F353" s="39"/>
      <c r="G353" s="39"/>
      <c r="AH353" s="39"/>
      <c r="AI353" s="39"/>
      <c r="AJ353" s="39"/>
      <c r="AK353" s="39"/>
      <c r="AL353" s="39"/>
      <c r="AM353" s="39"/>
      <c r="AN353" s="39"/>
      <c r="AO353" s="39"/>
      <c r="AP353" s="39"/>
      <c r="AQ353" s="39"/>
      <c r="AR353" s="39"/>
      <c r="AS353" s="39"/>
      <c r="AT353" s="39"/>
      <c r="AU353" s="39"/>
    </row>
    <row r="354" spans="1:47">
      <c r="A354" s="52"/>
      <c r="B354" s="39"/>
      <c r="C354" s="39"/>
      <c r="D354" s="39"/>
      <c r="E354" s="39"/>
      <c r="F354" s="39"/>
      <c r="G354" s="39"/>
      <c r="AH354" s="39"/>
      <c r="AI354" s="39"/>
      <c r="AJ354" s="39"/>
      <c r="AK354" s="39"/>
      <c r="AL354" s="39"/>
      <c r="AM354" s="39"/>
      <c r="AN354" s="39"/>
      <c r="AO354" s="39"/>
      <c r="AP354" s="39"/>
      <c r="AQ354" s="39"/>
      <c r="AR354" s="39"/>
      <c r="AS354" s="39"/>
      <c r="AT354" s="39"/>
      <c r="AU354" s="39"/>
    </row>
    <row r="355" spans="1:47">
      <c r="A355" s="52"/>
      <c r="B355" s="39"/>
      <c r="C355" s="39"/>
      <c r="D355" s="39"/>
      <c r="E355" s="39"/>
      <c r="F355" s="39"/>
      <c r="G355" s="39"/>
      <c r="AH355" s="39"/>
      <c r="AI355" s="39"/>
      <c r="AJ355" s="39"/>
      <c r="AK355" s="39"/>
      <c r="AL355" s="39"/>
      <c r="AM355" s="39"/>
      <c r="AN355" s="39"/>
      <c r="AO355" s="39"/>
      <c r="AP355" s="39"/>
      <c r="AQ355" s="39"/>
      <c r="AR355" s="39"/>
      <c r="AS355" s="39"/>
      <c r="AT355" s="39"/>
      <c r="AU355" s="39"/>
    </row>
    <row r="356" spans="1:47">
      <c r="A356" s="52"/>
      <c r="B356" s="39"/>
      <c r="C356" s="39"/>
      <c r="D356" s="39"/>
      <c r="E356" s="39"/>
      <c r="F356" s="39"/>
      <c r="G356" s="39"/>
      <c r="AH356" s="39"/>
      <c r="AI356" s="39"/>
      <c r="AJ356" s="39"/>
      <c r="AK356" s="39"/>
      <c r="AL356" s="39"/>
      <c r="AM356" s="39"/>
      <c r="AN356" s="39"/>
      <c r="AO356" s="39"/>
      <c r="AP356" s="39"/>
      <c r="AQ356" s="39"/>
      <c r="AR356" s="39"/>
      <c r="AS356" s="39"/>
      <c r="AT356" s="39"/>
      <c r="AU356" s="39"/>
    </row>
    <row r="357" spans="1:47">
      <c r="A357" s="52"/>
      <c r="B357" s="39"/>
      <c r="C357" s="39"/>
      <c r="D357" s="39"/>
      <c r="E357" s="39"/>
      <c r="F357" s="39"/>
      <c r="G357" s="39"/>
      <c r="AH357" s="39"/>
      <c r="AI357" s="39"/>
      <c r="AJ357" s="39"/>
      <c r="AK357" s="39"/>
      <c r="AL357" s="39"/>
      <c r="AM357" s="39"/>
      <c r="AN357" s="39"/>
      <c r="AO357" s="39"/>
      <c r="AP357" s="39"/>
      <c r="AQ357" s="39"/>
      <c r="AR357" s="39"/>
      <c r="AS357" s="39"/>
      <c r="AT357" s="39"/>
      <c r="AU357" s="39"/>
    </row>
    <row r="358" spans="1:47">
      <c r="A358" s="52"/>
      <c r="B358" s="39"/>
      <c r="C358" s="39"/>
      <c r="D358" s="39"/>
      <c r="E358" s="39"/>
      <c r="F358" s="39"/>
      <c r="G358" s="39"/>
      <c r="AH358" s="39"/>
      <c r="AI358" s="39"/>
      <c r="AJ358" s="39"/>
      <c r="AK358" s="39"/>
      <c r="AL358" s="39"/>
      <c r="AM358" s="39"/>
      <c r="AN358" s="39"/>
      <c r="AO358" s="39"/>
      <c r="AP358" s="39"/>
      <c r="AQ358" s="39"/>
      <c r="AR358" s="39"/>
      <c r="AS358" s="39"/>
      <c r="AT358" s="39"/>
      <c r="AU358" s="39"/>
    </row>
    <row r="359" spans="1:47">
      <c r="A359" s="52"/>
      <c r="B359" s="39"/>
      <c r="C359" s="39"/>
      <c r="D359" s="39"/>
      <c r="E359" s="39"/>
      <c r="F359" s="39"/>
      <c r="G359" s="39"/>
      <c r="AH359" s="39"/>
      <c r="AI359" s="39"/>
      <c r="AJ359" s="39"/>
      <c r="AK359" s="39"/>
      <c r="AL359" s="39"/>
      <c r="AM359" s="39"/>
      <c r="AN359" s="39"/>
      <c r="AO359" s="39"/>
      <c r="AP359" s="39"/>
      <c r="AQ359" s="39"/>
      <c r="AR359" s="39"/>
      <c r="AS359" s="39"/>
      <c r="AT359" s="39"/>
      <c r="AU359" s="39"/>
    </row>
    <row r="360" spans="1:47">
      <c r="A360" s="52"/>
      <c r="B360" s="39"/>
      <c r="C360" s="39"/>
      <c r="D360" s="39"/>
      <c r="E360" s="39"/>
      <c r="F360" s="39"/>
      <c r="G360" s="39"/>
      <c r="AH360" s="39"/>
      <c r="AI360" s="39"/>
      <c r="AJ360" s="39"/>
      <c r="AK360" s="39"/>
      <c r="AL360" s="39"/>
      <c r="AM360" s="39"/>
      <c r="AN360" s="39"/>
      <c r="AO360" s="39"/>
      <c r="AP360" s="39"/>
      <c r="AQ360" s="39"/>
      <c r="AR360" s="39"/>
      <c r="AS360" s="39"/>
      <c r="AT360" s="39"/>
      <c r="AU360" s="39"/>
    </row>
    <row r="361" spans="1:47">
      <c r="A361" s="52"/>
      <c r="B361" s="39"/>
      <c r="C361" s="39"/>
      <c r="D361" s="39"/>
      <c r="E361" s="39"/>
      <c r="F361" s="39"/>
      <c r="G361" s="39"/>
      <c r="AH361" s="39"/>
      <c r="AI361" s="39"/>
      <c r="AJ361" s="39"/>
      <c r="AK361" s="39"/>
      <c r="AL361" s="39"/>
      <c r="AM361" s="39"/>
      <c r="AN361" s="39"/>
      <c r="AO361" s="39"/>
      <c r="AP361" s="39"/>
      <c r="AQ361" s="39"/>
      <c r="AR361" s="39"/>
      <c r="AS361" s="39"/>
      <c r="AT361" s="39"/>
      <c r="AU361" s="39"/>
    </row>
    <row r="362" spans="1:47">
      <c r="A362" s="52"/>
      <c r="B362" s="39"/>
      <c r="C362" s="39"/>
      <c r="D362" s="39"/>
      <c r="E362" s="39"/>
      <c r="F362" s="39"/>
      <c r="G362" s="39"/>
      <c r="AH362" s="39"/>
      <c r="AI362" s="39"/>
      <c r="AJ362" s="39"/>
      <c r="AK362" s="39"/>
      <c r="AL362" s="39"/>
      <c r="AM362" s="39"/>
      <c r="AN362" s="39"/>
      <c r="AO362" s="39"/>
      <c r="AP362" s="39"/>
      <c r="AQ362" s="39"/>
      <c r="AR362" s="39"/>
      <c r="AS362" s="39"/>
      <c r="AT362" s="39"/>
      <c r="AU362" s="39"/>
    </row>
    <row r="363" spans="1:47">
      <c r="A363" s="52"/>
      <c r="B363" s="39"/>
      <c r="C363" s="39"/>
      <c r="D363" s="39"/>
      <c r="E363" s="39"/>
      <c r="F363" s="39"/>
      <c r="G363" s="39"/>
      <c r="AH363" s="39"/>
      <c r="AI363" s="39"/>
      <c r="AJ363" s="39"/>
      <c r="AK363" s="39"/>
      <c r="AL363" s="39"/>
      <c r="AM363" s="39"/>
      <c r="AN363" s="39"/>
      <c r="AO363" s="39"/>
      <c r="AP363" s="39"/>
      <c r="AQ363" s="39"/>
      <c r="AR363" s="39"/>
      <c r="AS363" s="39"/>
      <c r="AT363" s="39"/>
      <c r="AU363" s="39"/>
    </row>
    <row r="364" spans="1:47">
      <c r="A364" s="52"/>
      <c r="B364" s="39"/>
      <c r="C364" s="39"/>
      <c r="D364" s="39"/>
      <c r="E364" s="39"/>
      <c r="F364" s="39"/>
      <c r="G364" s="39"/>
      <c r="AH364" s="39"/>
      <c r="AI364" s="39"/>
      <c r="AJ364" s="39"/>
      <c r="AK364" s="39"/>
      <c r="AL364" s="39"/>
      <c r="AM364" s="39"/>
      <c r="AN364" s="39"/>
      <c r="AO364" s="39"/>
      <c r="AP364" s="39"/>
      <c r="AQ364" s="39"/>
      <c r="AR364" s="39"/>
      <c r="AS364" s="39"/>
      <c r="AT364" s="39"/>
      <c r="AU364" s="39"/>
    </row>
    <row r="365" spans="1:47">
      <c r="A365" s="52"/>
      <c r="B365" s="39"/>
      <c r="C365" s="39"/>
      <c r="D365" s="39"/>
      <c r="E365" s="39"/>
      <c r="F365" s="39"/>
      <c r="G365" s="39"/>
      <c r="AH365" s="39"/>
      <c r="AI365" s="39"/>
      <c r="AJ365" s="39"/>
      <c r="AK365" s="39"/>
      <c r="AL365" s="39"/>
      <c r="AM365" s="39"/>
      <c r="AN365" s="39"/>
      <c r="AO365" s="39"/>
      <c r="AP365" s="39"/>
      <c r="AQ365" s="39"/>
      <c r="AR365" s="39"/>
      <c r="AS365" s="39"/>
      <c r="AT365" s="39"/>
      <c r="AU365" s="39"/>
    </row>
    <row r="366" spans="1:47">
      <c r="A366" s="52"/>
      <c r="B366" s="39"/>
      <c r="C366" s="39"/>
      <c r="D366" s="39"/>
      <c r="E366" s="39"/>
      <c r="F366" s="39"/>
      <c r="G366" s="39"/>
      <c r="AH366" s="39"/>
      <c r="AI366" s="39"/>
      <c r="AJ366" s="39"/>
      <c r="AK366" s="39"/>
      <c r="AL366" s="39"/>
      <c r="AM366" s="39"/>
      <c r="AN366" s="39"/>
      <c r="AO366" s="39"/>
      <c r="AP366" s="39"/>
      <c r="AQ366" s="39"/>
      <c r="AR366" s="39"/>
      <c r="AS366" s="39"/>
      <c r="AT366" s="39"/>
      <c r="AU366" s="39"/>
    </row>
    <row r="367" spans="1:47">
      <c r="A367" s="52"/>
      <c r="B367" s="39"/>
      <c r="C367" s="39"/>
      <c r="D367" s="39"/>
      <c r="E367" s="39"/>
      <c r="F367" s="39"/>
      <c r="G367" s="39"/>
      <c r="AH367" s="39"/>
      <c r="AI367" s="39"/>
      <c r="AJ367" s="39"/>
      <c r="AK367" s="39"/>
      <c r="AL367" s="39"/>
      <c r="AM367" s="39"/>
      <c r="AN367" s="39"/>
      <c r="AO367" s="39"/>
      <c r="AP367" s="39"/>
      <c r="AQ367" s="39"/>
      <c r="AR367" s="39"/>
      <c r="AS367" s="39"/>
      <c r="AT367" s="39"/>
      <c r="AU367" s="39"/>
    </row>
    <row r="368" spans="1:47">
      <c r="A368" s="52"/>
      <c r="B368" s="39"/>
      <c r="C368" s="39"/>
      <c r="D368" s="39"/>
      <c r="E368" s="39"/>
      <c r="F368" s="39"/>
      <c r="G368" s="39"/>
      <c r="AH368" s="39"/>
      <c r="AI368" s="39"/>
      <c r="AJ368" s="39"/>
      <c r="AK368" s="39"/>
      <c r="AL368" s="39"/>
      <c r="AM368" s="39"/>
      <c r="AN368" s="39"/>
      <c r="AO368" s="39"/>
      <c r="AP368" s="39"/>
      <c r="AQ368" s="39"/>
      <c r="AR368" s="39"/>
      <c r="AS368" s="39"/>
      <c r="AT368" s="39"/>
      <c r="AU368" s="39"/>
    </row>
    <row r="369" spans="1:47">
      <c r="A369" s="52"/>
      <c r="B369" s="39"/>
      <c r="C369" s="39"/>
      <c r="D369" s="39"/>
      <c r="E369" s="39"/>
      <c r="F369" s="39"/>
      <c r="G369" s="39"/>
      <c r="AH369" s="39"/>
      <c r="AI369" s="39"/>
      <c r="AJ369" s="39"/>
      <c r="AK369" s="39"/>
      <c r="AL369" s="39"/>
      <c r="AM369" s="39"/>
      <c r="AN369" s="39"/>
      <c r="AO369" s="39"/>
      <c r="AP369" s="39"/>
      <c r="AQ369" s="39"/>
      <c r="AR369" s="39"/>
      <c r="AS369" s="39"/>
      <c r="AT369" s="39"/>
      <c r="AU369" s="39"/>
    </row>
    <row r="370" spans="1:47">
      <c r="A370" s="52"/>
      <c r="B370" s="39"/>
      <c r="C370" s="39"/>
      <c r="D370" s="39"/>
      <c r="E370" s="39"/>
      <c r="F370" s="39"/>
      <c r="G370" s="39"/>
      <c r="AH370" s="39"/>
      <c r="AI370" s="39"/>
      <c r="AJ370" s="39"/>
      <c r="AK370" s="39"/>
      <c r="AL370" s="39"/>
      <c r="AM370" s="39"/>
      <c r="AN370" s="39"/>
      <c r="AO370" s="39"/>
      <c r="AP370" s="39"/>
      <c r="AQ370" s="39"/>
      <c r="AR370" s="39"/>
      <c r="AS370" s="39"/>
      <c r="AT370" s="39"/>
      <c r="AU370" s="39"/>
    </row>
    <row r="371" spans="1:47">
      <c r="A371" s="52"/>
      <c r="B371" s="39"/>
      <c r="C371" s="39"/>
      <c r="D371" s="39"/>
      <c r="E371" s="39"/>
      <c r="F371" s="39"/>
      <c r="G371" s="39"/>
      <c r="AH371" s="39"/>
      <c r="AI371" s="39"/>
      <c r="AJ371" s="39"/>
      <c r="AK371" s="39"/>
      <c r="AL371" s="39"/>
      <c r="AM371" s="39"/>
      <c r="AN371" s="39"/>
      <c r="AO371" s="39"/>
      <c r="AP371" s="39"/>
      <c r="AQ371" s="39"/>
      <c r="AR371" s="39"/>
      <c r="AS371" s="39"/>
      <c r="AT371" s="39"/>
      <c r="AU371" s="39"/>
    </row>
    <row r="372" spans="1:47">
      <c r="A372" s="52"/>
      <c r="B372" s="39"/>
      <c r="C372" s="39"/>
      <c r="D372" s="39"/>
      <c r="E372" s="39"/>
      <c r="F372" s="39"/>
      <c r="G372" s="39"/>
      <c r="AH372" s="39"/>
      <c r="AI372" s="39"/>
      <c r="AJ372" s="39"/>
      <c r="AK372" s="39"/>
      <c r="AL372" s="39"/>
      <c r="AM372" s="39"/>
      <c r="AN372" s="39"/>
      <c r="AO372" s="39"/>
      <c r="AP372" s="39"/>
      <c r="AQ372" s="39"/>
      <c r="AR372" s="39"/>
      <c r="AS372" s="39"/>
      <c r="AT372" s="39"/>
      <c r="AU372" s="39"/>
    </row>
    <row r="373" spans="1:47">
      <c r="A373" s="52"/>
      <c r="B373" s="39"/>
      <c r="C373" s="39"/>
      <c r="D373" s="39"/>
      <c r="E373" s="39"/>
      <c r="F373" s="39"/>
      <c r="G373" s="39"/>
      <c r="AH373" s="39"/>
      <c r="AI373" s="39"/>
      <c r="AJ373" s="39"/>
      <c r="AK373" s="39"/>
      <c r="AL373" s="39"/>
      <c r="AM373" s="39"/>
      <c r="AN373" s="39"/>
      <c r="AO373" s="39"/>
      <c r="AP373" s="39"/>
      <c r="AQ373" s="39"/>
      <c r="AR373" s="39"/>
      <c r="AS373" s="39"/>
      <c r="AT373" s="39"/>
      <c r="AU373" s="39"/>
    </row>
    <row r="374" spans="1:47">
      <c r="A374" s="52"/>
      <c r="B374" s="39"/>
      <c r="C374" s="39"/>
      <c r="D374" s="39"/>
      <c r="E374" s="39"/>
      <c r="F374" s="39"/>
      <c r="G374" s="39"/>
      <c r="AH374" s="39"/>
      <c r="AI374" s="39"/>
      <c r="AJ374" s="39"/>
      <c r="AK374" s="39"/>
      <c r="AL374" s="39"/>
      <c r="AM374" s="39"/>
      <c r="AN374" s="39"/>
      <c r="AO374" s="39"/>
      <c r="AP374" s="39"/>
      <c r="AQ374" s="39"/>
      <c r="AR374" s="39"/>
      <c r="AS374" s="39"/>
      <c r="AT374" s="39"/>
      <c r="AU374" s="39"/>
    </row>
    <row r="375" spans="1:47">
      <c r="A375" s="52"/>
      <c r="B375" s="39"/>
      <c r="C375" s="39"/>
      <c r="D375" s="39"/>
      <c r="E375" s="39"/>
      <c r="F375" s="39"/>
      <c r="G375" s="39"/>
      <c r="AH375" s="39"/>
      <c r="AI375" s="39"/>
      <c r="AJ375" s="39"/>
      <c r="AK375" s="39"/>
      <c r="AL375" s="39"/>
      <c r="AM375" s="39"/>
      <c r="AN375" s="39"/>
      <c r="AO375" s="39"/>
      <c r="AP375" s="39"/>
      <c r="AQ375" s="39"/>
      <c r="AR375" s="39"/>
      <c r="AS375" s="39"/>
      <c r="AT375" s="39"/>
      <c r="AU375" s="39"/>
    </row>
    <row r="376" spans="1:47">
      <c r="A376" s="52"/>
      <c r="B376" s="39"/>
      <c r="C376" s="39"/>
      <c r="D376" s="39"/>
      <c r="E376" s="39"/>
      <c r="F376" s="39"/>
      <c r="G376" s="39"/>
      <c r="AH376" s="39"/>
      <c r="AI376" s="39"/>
      <c r="AJ376" s="39"/>
      <c r="AK376" s="39"/>
      <c r="AL376" s="39"/>
      <c r="AM376" s="39"/>
      <c r="AN376" s="39"/>
      <c r="AO376" s="39"/>
      <c r="AP376" s="39"/>
      <c r="AQ376" s="39"/>
      <c r="AR376" s="39"/>
      <c r="AS376" s="39"/>
      <c r="AT376" s="39"/>
      <c r="AU376" s="39"/>
    </row>
    <row r="377" spans="1:47">
      <c r="A377" s="52"/>
      <c r="B377" s="39"/>
      <c r="C377" s="39"/>
      <c r="D377" s="39"/>
      <c r="E377" s="39"/>
      <c r="F377" s="39"/>
      <c r="G377" s="39"/>
      <c r="AH377" s="39"/>
      <c r="AI377" s="39"/>
      <c r="AJ377" s="39"/>
      <c r="AK377" s="39"/>
      <c r="AL377" s="39"/>
      <c r="AM377" s="39"/>
      <c r="AN377" s="39"/>
      <c r="AO377" s="39"/>
      <c r="AP377" s="39"/>
      <c r="AQ377" s="39"/>
      <c r="AR377" s="39"/>
      <c r="AS377" s="39"/>
      <c r="AT377" s="39"/>
      <c r="AU377" s="39"/>
    </row>
    <row r="378" spans="1:47">
      <c r="A378" s="52"/>
      <c r="B378" s="39"/>
      <c r="C378" s="39"/>
      <c r="D378" s="39"/>
      <c r="E378" s="39"/>
      <c r="F378" s="39"/>
      <c r="G378" s="39"/>
      <c r="AH378" s="39"/>
      <c r="AI378" s="39"/>
      <c r="AJ378" s="39"/>
      <c r="AK378" s="39"/>
      <c r="AL378" s="39"/>
      <c r="AM378" s="39"/>
      <c r="AN378" s="39"/>
      <c r="AO378" s="39"/>
      <c r="AP378" s="39"/>
      <c r="AQ378" s="39"/>
      <c r="AR378" s="39"/>
      <c r="AS378" s="39"/>
      <c r="AT378" s="39"/>
      <c r="AU378" s="39"/>
    </row>
    <row r="379" spans="1:47">
      <c r="A379" s="52"/>
      <c r="B379" s="39"/>
      <c r="C379" s="39"/>
      <c r="D379" s="39"/>
      <c r="E379" s="39"/>
      <c r="F379" s="39"/>
      <c r="G379" s="39"/>
      <c r="AH379" s="39"/>
      <c r="AI379" s="39"/>
      <c r="AJ379" s="39"/>
      <c r="AK379" s="39"/>
      <c r="AL379" s="39"/>
      <c r="AM379" s="39"/>
      <c r="AN379" s="39"/>
      <c r="AO379" s="39"/>
      <c r="AP379" s="39"/>
      <c r="AQ379" s="39"/>
      <c r="AR379" s="39"/>
      <c r="AS379" s="39"/>
      <c r="AT379" s="39"/>
      <c r="AU379" s="39"/>
    </row>
    <row r="380" spans="1:47">
      <c r="A380" s="52"/>
      <c r="B380" s="39"/>
      <c r="C380" s="39"/>
      <c r="D380" s="39"/>
      <c r="E380" s="39"/>
      <c r="F380" s="39"/>
      <c r="G380" s="39"/>
      <c r="AH380" s="39"/>
      <c r="AI380" s="39"/>
      <c r="AJ380" s="39"/>
      <c r="AK380" s="39"/>
      <c r="AL380" s="39"/>
      <c r="AM380" s="39"/>
      <c r="AN380" s="39"/>
      <c r="AO380" s="39"/>
      <c r="AP380" s="39"/>
      <c r="AQ380" s="39"/>
      <c r="AR380" s="39"/>
      <c r="AS380" s="39"/>
      <c r="AT380" s="39"/>
      <c r="AU380" s="39"/>
    </row>
    <row r="381" spans="1:47">
      <c r="A381" s="52"/>
      <c r="B381" s="39"/>
      <c r="C381" s="39"/>
      <c r="D381" s="39"/>
      <c r="E381" s="39"/>
      <c r="F381" s="39"/>
      <c r="G381" s="39"/>
      <c r="AH381" s="39"/>
      <c r="AI381" s="39"/>
      <c r="AJ381" s="39"/>
      <c r="AK381" s="39"/>
      <c r="AL381" s="39"/>
      <c r="AM381" s="39"/>
      <c r="AN381" s="39"/>
      <c r="AO381" s="39"/>
      <c r="AP381" s="39"/>
      <c r="AQ381" s="39"/>
      <c r="AR381" s="39"/>
      <c r="AS381" s="39"/>
      <c r="AT381" s="39"/>
      <c r="AU381" s="39"/>
    </row>
    <row r="382" spans="1:47">
      <c r="A382" s="52"/>
      <c r="B382" s="39"/>
      <c r="C382" s="39"/>
      <c r="D382" s="39"/>
      <c r="E382" s="39"/>
      <c r="F382" s="39"/>
      <c r="G382" s="39"/>
      <c r="AH382" s="39"/>
      <c r="AI382" s="39"/>
      <c r="AJ382" s="39"/>
      <c r="AK382" s="39"/>
      <c r="AL382" s="39"/>
      <c r="AM382" s="39"/>
      <c r="AN382" s="39"/>
      <c r="AO382" s="39"/>
      <c r="AP382" s="39"/>
      <c r="AQ382" s="39"/>
      <c r="AR382" s="39"/>
      <c r="AS382" s="39"/>
      <c r="AT382" s="39"/>
      <c r="AU382" s="39"/>
    </row>
    <row r="383" spans="1:47">
      <c r="A383" s="52"/>
      <c r="B383" s="39"/>
      <c r="C383" s="39"/>
      <c r="D383" s="39"/>
      <c r="E383" s="39"/>
      <c r="F383" s="39"/>
      <c r="G383" s="39"/>
      <c r="AH383" s="39"/>
      <c r="AI383" s="39"/>
      <c r="AJ383" s="39"/>
      <c r="AK383" s="39"/>
      <c r="AL383" s="39"/>
      <c r="AM383" s="39"/>
      <c r="AN383" s="39"/>
      <c r="AO383" s="39"/>
      <c r="AP383" s="39"/>
      <c r="AQ383" s="39"/>
      <c r="AR383" s="39"/>
      <c r="AS383" s="39"/>
      <c r="AT383" s="39"/>
      <c r="AU383" s="39"/>
    </row>
    <row r="384" spans="1:47">
      <c r="A384" s="52"/>
      <c r="B384" s="39"/>
      <c r="C384" s="39"/>
      <c r="D384" s="39"/>
      <c r="E384" s="39"/>
      <c r="F384" s="39"/>
      <c r="G384" s="39"/>
      <c r="AH384" s="39"/>
      <c r="AI384" s="39"/>
      <c r="AJ384" s="39"/>
      <c r="AK384" s="39"/>
      <c r="AL384" s="39"/>
      <c r="AM384" s="39"/>
      <c r="AN384" s="39"/>
      <c r="AO384" s="39"/>
      <c r="AP384" s="39"/>
      <c r="AQ384" s="39"/>
      <c r="AR384" s="39"/>
      <c r="AS384" s="39"/>
      <c r="AT384" s="39"/>
      <c r="AU384" s="39"/>
    </row>
    <row r="385" spans="1:47">
      <c r="A385" s="52"/>
      <c r="B385" s="39"/>
      <c r="C385" s="39"/>
      <c r="D385" s="39"/>
      <c r="E385" s="39"/>
      <c r="F385" s="39"/>
      <c r="G385" s="39"/>
      <c r="AH385" s="39"/>
      <c r="AI385" s="39"/>
      <c r="AJ385" s="39"/>
      <c r="AK385" s="39"/>
      <c r="AL385" s="39"/>
      <c r="AM385" s="39"/>
      <c r="AN385" s="39"/>
      <c r="AO385" s="39"/>
      <c r="AP385" s="39"/>
      <c r="AQ385" s="39"/>
      <c r="AR385" s="39"/>
      <c r="AS385" s="39"/>
      <c r="AT385" s="39"/>
      <c r="AU385" s="39"/>
    </row>
    <row r="386" spans="1:47">
      <c r="A386" s="52"/>
      <c r="B386" s="39"/>
      <c r="C386" s="39"/>
      <c r="D386" s="39"/>
      <c r="E386" s="39"/>
      <c r="F386" s="39"/>
      <c r="G386" s="39"/>
      <c r="AH386" s="39"/>
      <c r="AI386" s="39"/>
      <c r="AJ386" s="39"/>
      <c r="AK386" s="39"/>
      <c r="AL386" s="39"/>
      <c r="AM386" s="39"/>
      <c r="AN386" s="39"/>
      <c r="AO386" s="39"/>
      <c r="AP386" s="39"/>
      <c r="AQ386" s="39"/>
      <c r="AR386" s="39"/>
      <c r="AS386" s="39"/>
      <c r="AT386" s="39"/>
      <c r="AU386" s="39"/>
    </row>
    <row r="387" spans="1:47">
      <c r="A387" s="52"/>
      <c r="B387" s="39"/>
      <c r="C387" s="39"/>
      <c r="D387" s="39"/>
      <c r="E387" s="39"/>
      <c r="F387" s="39"/>
      <c r="G387" s="39"/>
      <c r="AH387" s="39"/>
      <c r="AI387" s="39"/>
      <c r="AJ387" s="39"/>
      <c r="AK387" s="39"/>
      <c r="AL387" s="39"/>
      <c r="AM387" s="39"/>
      <c r="AN387" s="39"/>
      <c r="AO387" s="39"/>
      <c r="AP387" s="39"/>
      <c r="AQ387" s="39"/>
      <c r="AR387" s="39"/>
      <c r="AS387" s="39"/>
      <c r="AT387" s="39"/>
      <c r="AU387" s="39"/>
    </row>
    <row r="388" spans="1:47">
      <c r="A388" s="52"/>
      <c r="B388" s="39"/>
      <c r="C388" s="39"/>
      <c r="D388" s="39"/>
      <c r="E388" s="39"/>
      <c r="F388" s="39"/>
      <c r="G388" s="39"/>
      <c r="AH388" s="39"/>
      <c r="AI388" s="39"/>
      <c r="AJ388" s="39"/>
      <c r="AK388" s="39"/>
      <c r="AL388" s="39"/>
      <c r="AM388" s="39"/>
      <c r="AN388" s="39"/>
      <c r="AO388" s="39"/>
      <c r="AP388" s="39"/>
      <c r="AQ388" s="39"/>
      <c r="AR388" s="39"/>
      <c r="AS388" s="39"/>
      <c r="AT388" s="39"/>
      <c r="AU388" s="39"/>
    </row>
    <row r="389" spans="1:47">
      <c r="A389" s="52"/>
      <c r="B389" s="39"/>
      <c r="C389" s="39"/>
      <c r="D389" s="39"/>
      <c r="E389" s="39"/>
      <c r="F389" s="39"/>
      <c r="G389" s="39"/>
      <c r="AH389" s="39"/>
      <c r="AI389" s="39"/>
      <c r="AJ389" s="39"/>
      <c r="AK389" s="39"/>
      <c r="AL389" s="39"/>
      <c r="AM389" s="39"/>
      <c r="AN389" s="39"/>
      <c r="AO389" s="39"/>
      <c r="AP389" s="39"/>
      <c r="AQ389" s="39"/>
      <c r="AR389" s="39"/>
      <c r="AS389" s="39"/>
      <c r="AT389" s="39"/>
      <c r="AU389" s="39"/>
    </row>
    <row r="390" spans="1:47">
      <c r="A390" s="52"/>
      <c r="B390" s="39"/>
      <c r="C390" s="39"/>
      <c r="D390" s="39"/>
      <c r="E390" s="39"/>
      <c r="F390" s="39"/>
      <c r="G390" s="39"/>
      <c r="AH390" s="39"/>
      <c r="AI390" s="39"/>
      <c r="AJ390" s="39"/>
      <c r="AK390" s="39"/>
      <c r="AL390" s="39"/>
      <c r="AM390" s="39"/>
      <c r="AN390" s="39"/>
      <c r="AO390" s="39"/>
      <c r="AP390" s="39"/>
      <c r="AQ390" s="39"/>
      <c r="AR390" s="39"/>
      <c r="AS390" s="39"/>
      <c r="AT390" s="39"/>
      <c r="AU390" s="39"/>
    </row>
    <row r="391" spans="1:47">
      <c r="A391" s="52"/>
      <c r="B391" s="39"/>
      <c r="C391" s="39"/>
      <c r="D391" s="39"/>
      <c r="E391" s="39"/>
      <c r="F391" s="39"/>
      <c r="G391" s="39"/>
      <c r="AH391" s="39"/>
      <c r="AI391" s="39"/>
      <c r="AJ391" s="39"/>
      <c r="AK391" s="39"/>
      <c r="AL391" s="39"/>
      <c r="AM391" s="39"/>
      <c r="AN391" s="39"/>
      <c r="AO391" s="39"/>
      <c r="AP391" s="39"/>
      <c r="AQ391" s="39"/>
      <c r="AR391" s="39"/>
      <c r="AS391" s="39"/>
      <c r="AT391" s="39"/>
      <c r="AU391" s="39"/>
    </row>
    <row r="392" spans="1:47">
      <c r="A392" s="52"/>
      <c r="B392" s="39"/>
      <c r="C392" s="39"/>
      <c r="D392" s="39"/>
      <c r="E392" s="39"/>
      <c r="F392" s="39"/>
      <c r="G392" s="39"/>
      <c r="AH392" s="39"/>
      <c r="AI392" s="39"/>
      <c r="AJ392" s="39"/>
      <c r="AK392" s="39"/>
      <c r="AL392" s="39"/>
      <c r="AM392" s="39"/>
      <c r="AN392" s="39"/>
      <c r="AO392" s="39"/>
      <c r="AP392" s="39"/>
      <c r="AQ392" s="39"/>
      <c r="AR392" s="39"/>
      <c r="AS392" s="39"/>
      <c r="AT392" s="39"/>
      <c r="AU392" s="39"/>
    </row>
    <row r="393" spans="1:47">
      <c r="A393" s="52"/>
      <c r="B393" s="39"/>
      <c r="C393" s="39"/>
      <c r="D393" s="39"/>
      <c r="E393" s="39"/>
      <c r="F393" s="39"/>
      <c r="G393" s="39"/>
      <c r="AH393" s="39"/>
      <c r="AI393" s="39"/>
      <c r="AJ393" s="39"/>
      <c r="AK393" s="39"/>
      <c r="AL393" s="39"/>
      <c r="AM393" s="39"/>
      <c r="AN393" s="39"/>
      <c r="AO393" s="39"/>
      <c r="AP393" s="39"/>
      <c r="AQ393" s="39"/>
      <c r="AR393" s="39"/>
      <c r="AS393" s="39"/>
      <c r="AT393" s="39"/>
      <c r="AU393" s="39"/>
    </row>
    <row r="394" spans="1:47">
      <c r="A394" s="52"/>
      <c r="B394" s="39"/>
      <c r="C394" s="39"/>
      <c r="D394" s="39"/>
      <c r="E394" s="39"/>
      <c r="F394" s="39"/>
      <c r="G394" s="39"/>
      <c r="AH394" s="39"/>
      <c r="AI394" s="39"/>
      <c r="AJ394" s="39"/>
      <c r="AK394" s="39"/>
      <c r="AL394" s="39"/>
      <c r="AM394" s="39"/>
      <c r="AN394" s="39"/>
      <c r="AO394" s="39"/>
      <c r="AP394" s="39"/>
      <c r="AQ394" s="39"/>
      <c r="AR394" s="39"/>
      <c r="AS394" s="39"/>
      <c r="AT394" s="39"/>
      <c r="AU394" s="39"/>
    </row>
    <row r="395" spans="1:47">
      <c r="A395" s="52"/>
      <c r="B395" s="39"/>
      <c r="C395" s="39"/>
      <c r="D395" s="39"/>
      <c r="E395" s="39"/>
      <c r="F395" s="39"/>
      <c r="G395" s="39"/>
      <c r="AH395" s="39"/>
      <c r="AI395" s="39"/>
      <c r="AJ395" s="39"/>
      <c r="AK395" s="39"/>
      <c r="AL395" s="39"/>
      <c r="AM395" s="39"/>
      <c r="AN395" s="39"/>
      <c r="AO395" s="39"/>
      <c r="AP395" s="39"/>
      <c r="AQ395" s="39"/>
      <c r="AR395" s="39"/>
      <c r="AS395" s="39"/>
      <c r="AT395" s="39"/>
      <c r="AU395" s="39"/>
    </row>
    <row r="396" spans="1:47">
      <c r="A396" s="52"/>
      <c r="B396" s="39"/>
      <c r="C396" s="39"/>
      <c r="D396" s="39"/>
      <c r="E396" s="39"/>
      <c r="F396" s="39"/>
      <c r="G396" s="39"/>
      <c r="AH396" s="39"/>
      <c r="AI396" s="39"/>
      <c r="AJ396" s="39"/>
      <c r="AK396" s="39"/>
      <c r="AL396" s="39"/>
      <c r="AM396" s="39"/>
      <c r="AN396" s="39"/>
      <c r="AO396" s="39"/>
      <c r="AP396" s="39"/>
      <c r="AQ396" s="39"/>
      <c r="AR396" s="39"/>
      <c r="AS396" s="39"/>
      <c r="AT396" s="39"/>
      <c r="AU396" s="39"/>
    </row>
    <row r="397" spans="1:47">
      <c r="A397" s="52"/>
      <c r="B397" s="39"/>
      <c r="C397" s="39"/>
      <c r="D397" s="39"/>
      <c r="E397" s="39"/>
      <c r="F397" s="39"/>
      <c r="G397" s="39"/>
      <c r="AH397" s="39"/>
      <c r="AI397" s="39"/>
      <c r="AJ397" s="39"/>
      <c r="AK397" s="39"/>
      <c r="AL397" s="39"/>
      <c r="AM397" s="39"/>
      <c r="AN397" s="39"/>
      <c r="AO397" s="39"/>
      <c r="AP397" s="39"/>
      <c r="AQ397" s="39"/>
      <c r="AR397" s="39"/>
      <c r="AS397" s="39"/>
      <c r="AT397" s="39"/>
      <c r="AU397" s="39"/>
    </row>
    <row r="398" spans="1:47">
      <c r="A398" s="52"/>
      <c r="B398" s="39"/>
      <c r="C398" s="39"/>
      <c r="D398" s="39"/>
      <c r="E398" s="39"/>
      <c r="F398" s="39"/>
      <c r="G398" s="39"/>
      <c r="AH398" s="39"/>
      <c r="AI398" s="39"/>
      <c r="AJ398" s="39"/>
      <c r="AK398" s="39"/>
      <c r="AL398" s="39"/>
      <c r="AM398" s="39"/>
      <c r="AN398" s="39"/>
      <c r="AO398" s="39"/>
      <c r="AP398" s="39"/>
      <c r="AQ398" s="39"/>
      <c r="AR398" s="39"/>
      <c r="AS398" s="39"/>
      <c r="AT398" s="39"/>
      <c r="AU398" s="39"/>
    </row>
    <row r="399" spans="1:47">
      <c r="A399" s="52"/>
      <c r="B399" s="39"/>
      <c r="C399" s="39"/>
      <c r="D399" s="39"/>
      <c r="E399" s="39"/>
      <c r="F399" s="39"/>
      <c r="G399" s="39"/>
      <c r="AH399" s="39"/>
      <c r="AI399" s="39"/>
      <c r="AJ399" s="39"/>
      <c r="AK399" s="39"/>
      <c r="AL399" s="39"/>
      <c r="AM399" s="39"/>
      <c r="AN399" s="39"/>
      <c r="AO399" s="39"/>
      <c r="AP399" s="39"/>
      <c r="AQ399" s="39"/>
      <c r="AR399" s="39"/>
      <c r="AS399" s="39"/>
      <c r="AT399" s="39"/>
      <c r="AU399" s="39"/>
    </row>
    <row r="400" spans="1:47">
      <c r="A400" s="52"/>
      <c r="B400" s="39"/>
      <c r="C400" s="39"/>
      <c r="D400" s="39"/>
      <c r="E400" s="39"/>
      <c r="F400" s="39"/>
      <c r="G400" s="39"/>
      <c r="AH400" s="39"/>
      <c r="AI400" s="39"/>
      <c r="AJ400" s="39"/>
      <c r="AK400" s="39"/>
      <c r="AL400" s="39"/>
      <c r="AM400" s="39"/>
      <c r="AN400" s="39"/>
      <c r="AO400" s="39"/>
      <c r="AP400" s="39"/>
      <c r="AQ400" s="39"/>
      <c r="AR400" s="39"/>
      <c r="AS400" s="39"/>
      <c r="AT400" s="39"/>
      <c r="AU400" s="39"/>
    </row>
    <row r="401" spans="1:47">
      <c r="A401" s="52"/>
      <c r="B401" s="39"/>
      <c r="C401" s="39"/>
      <c r="D401" s="39"/>
      <c r="E401" s="39"/>
      <c r="F401" s="39"/>
      <c r="G401" s="39"/>
      <c r="AH401" s="39"/>
      <c r="AI401" s="39"/>
      <c r="AJ401" s="39"/>
      <c r="AK401" s="39"/>
      <c r="AL401" s="39"/>
      <c r="AM401" s="39"/>
      <c r="AN401" s="39"/>
      <c r="AO401" s="39"/>
      <c r="AP401" s="39"/>
      <c r="AQ401" s="39"/>
      <c r="AR401" s="39"/>
      <c r="AS401" s="39"/>
      <c r="AT401" s="39"/>
      <c r="AU401" s="39"/>
    </row>
    <row r="402" spans="1:47">
      <c r="A402" s="52"/>
      <c r="B402" s="39"/>
      <c r="C402" s="39"/>
      <c r="D402" s="39"/>
      <c r="E402" s="39"/>
      <c r="F402" s="39"/>
      <c r="G402" s="39"/>
      <c r="AH402" s="39"/>
      <c r="AI402" s="39"/>
      <c r="AJ402" s="39"/>
      <c r="AK402" s="39"/>
      <c r="AL402" s="39"/>
      <c r="AM402" s="39"/>
      <c r="AN402" s="39"/>
      <c r="AO402" s="39"/>
      <c r="AP402" s="39"/>
      <c r="AQ402" s="39"/>
      <c r="AR402" s="39"/>
      <c r="AS402" s="39"/>
      <c r="AT402" s="39"/>
      <c r="AU402" s="39"/>
    </row>
    <row r="403" spans="1:47">
      <c r="A403" s="52"/>
      <c r="B403" s="39"/>
      <c r="C403" s="39"/>
      <c r="D403" s="39"/>
      <c r="E403" s="39"/>
      <c r="F403" s="39"/>
      <c r="G403" s="39"/>
      <c r="AH403" s="39"/>
      <c r="AI403" s="39"/>
      <c r="AJ403" s="39"/>
      <c r="AK403" s="39"/>
      <c r="AL403" s="39"/>
      <c r="AM403" s="39"/>
      <c r="AN403" s="39"/>
      <c r="AO403" s="39"/>
      <c r="AP403" s="39"/>
      <c r="AQ403" s="39"/>
      <c r="AR403" s="39"/>
      <c r="AS403" s="39"/>
      <c r="AT403" s="39"/>
      <c r="AU403" s="39"/>
    </row>
    <row r="404" spans="1:47">
      <c r="A404" s="52"/>
      <c r="B404" s="39"/>
      <c r="C404" s="39"/>
      <c r="D404" s="39"/>
      <c r="E404" s="39"/>
      <c r="F404" s="39"/>
      <c r="G404" s="39"/>
      <c r="AH404" s="39"/>
      <c r="AI404" s="39"/>
      <c r="AJ404" s="39"/>
      <c r="AK404" s="39"/>
      <c r="AL404" s="39"/>
      <c r="AM404" s="39"/>
      <c r="AN404" s="39"/>
      <c r="AO404" s="39"/>
      <c r="AP404" s="39"/>
      <c r="AQ404" s="39"/>
      <c r="AR404" s="39"/>
      <c r="AS404" s="39"/>
      <c r="AT404" s="39"/>
      <c r="AU404" s="39"/>
    </row>
    <row r="405" spans="1:47">
      <c r="A405" s="52"/>
      <c r="B405" s="39"/>
      <c r="C405" s="39"/>
      <c r="D405" s="39"/>
      <c r="E405" s="39"/>
      <c r="F405" s="39"/>
      <c r="G405" s="39"/>
      <c r="AH405" s="39"/>
      <c r="AI405" s="39"/>
      <c r="AJ405" s="39"/>
      <c r="AK405" s="39"/>
      <c r="AL405" s="39"/>
      <c r="AM405" s="39"/>
      <c r="AN405" s="39"/>
      <c r="AO405" s="39"/>
      <c r="AP405" s="39"/>
      <c r="AQ405" s="39"/>
      <c r="AR405" s="39"/>
      <c r="AS405" s="39"/>
      <c r="AT405" s="39"/>
      <c r="AU405" s="39"/>
    </row>
    <row r="406" spans="1:47">
      <c r="A406" s="52"/>
      <c r="B406" s="39"/>
      <c r="C406" s="39"/>
      <c r="D406" s="39"/>
      <c r="E406" s="39"/>
      <c r="F406" s="39"/>
      <c r="G406" s="39"/>
      <c r="AH406" s="39"/>
      <c r="AI406" s="39"/>
      <c r="AJ406" s="39"/>
      <c r="AK406" s="39"/>
      <c r="AL406" s="39"/>
      <c r="AM406" s="39"/>
      <c r="AN406" s="39"/>
      <c r="AO406" s="39"/>
      <c r="AP406" s="39"/>
      <c r="AQ406" s="39"/>
      <c r="AR406" s="39"/>
      <c r="AS406" s="39"/>
      <c r="AT406" s="39"/>
      <c r="AU406" s="39"/>
    </row>
    <row r="407" spans="1:47">
      <c r="A407" s="52"/>
      <c r="B407" s="39"/>
      <c r="C407" s="39"/>
      <c r="D407" s="39"/>
      <c r="E407" s="39"/>
      <c r="F407" s="39"/>
      <c r="G407" s="39"/>
      <c r="AH407" s="39"/>
      <c r="AI407" s="39"/>
      <c r="AJ407" s="39"/>
      <c r="AK407" s="39"/>
      <c r="AL407" s="39"/>
      <c r="AM407" s="39"/>
      <c r="AN407" s="39"/>
      <c r="AO407" s="39"/>
      <c r="AP407" s="39"/>
      <c r="AQ407" s="39"/>
      <c r="AR407" s="39"/>
      <c r="AS407" s="39"/>
      <c r="AT407" s="39"/>
      <c r="AU407" s="39"/>
    </row>
    <row r="408" spans="1:47">
      <c r="A408" s="52"/>
      <c r="B408" s="39"/>
      <c r="C408" s="39"/>
      <c r="D408" s="39"/>
      <c r="E408" s="39"/>
      <c r="F408" s="39"/>
      <c r="G408" s="39"/>
      <c r="AH408" s="39"/>
      <c r="AI408" s="39"/>
      <c r="AJ408" s="39"/>
      <c r="AK408" s="39"/>
      <c r="AL408" s="39"/>
      <c r="AM408" s="39"/>
      <c r="AN408" s="39"/>
      <c r="AO408" s="39"/>
      <c r="AP408" s="39"/>
      <c r="AQ408" s="39"/>
      <c r="AR408" s="39"/>
      <c r="AS408" s="39"/>
      <c r="AT408" s="39"/>
      <c r="AU408" s="39"/>
    </row>
    <row r="409" spans="1:47">
      <c r="A409" s="52"/>
      <c r="B409" s="39"/>
      <c r="C409" s="39"/>
      <c r="D409" s="39"/>
      <c r="E409" s="39"/>
      <c r="F409" s="39"/>
      <c r="G409" s="39"/>
      <c r="AH409" s="39"/>
      <c r="AI409" s="39"/>
      <c r="AJ409" s="39"/>
      <c r="AK409" s="39"/>
      <c r="AL409" s="39"/>
      <c r="AM409" s="39"/>
      <c r="AN409" s="39"/>
      <c r="AO409" s="39"/>
      <c r="AP409" s="39"/>
      <c r="AQ409" s="39"/>
      <c r="AR409" s="39"/>
      <c r="AS409" s="39"/>
      <c r="AT409" s="39"/>
      <c r="AU409" s="39"/>
    </row>
    <row r="410" spans="1:47">
      <c r="A410" s="52"/>
      <c r="B410" s="39"/>
      <c r="C410" s="39"/>
      <c r="D410" s="39"/>
      <c r="E410" s="39"/>
      <c r="F410" s="39"/>
      <c r="G410" s="39"/>
      <c r="AH410" s="39"/>
      <c r="AI410" s="39"/>
      <c r="AJ410" s="39"/>
      <c r="AK410" s="39"/>
      <c r="AL410" s="39"/>
      <c r="AM410" s="39"/>
      <c r="AN410" s="39"/>
      <c r="AO410" s="39"/>
      <c r="AP410" s="39"/>
      <c r="AQ410" s="39"/>
      <c r="AR410" s="39"/>
      <c r="AS410" s="39"/>
      <c r="AT410" s="39"/>
      <c r="AU410" s="39"/>
    </row>
    <row r="411" spans="1:47">
      <c r="A411" s="52"/>
      <c r="B411" s="39"/>
      <c r="C411" s="39"/>
      <c r="D411" s="39"/>
      <c r="E411" s="39"/>
      <c r="F411" s="39"/>
      <c r="G411" s="39"/>
      <c r="AH411" s="39"/>
      <c r="AI411" s="39"/>
      <c r="AJ411" s="39"/>
      <c r="AK411" s="39"/>
      <c r="AL411" s="39"/>
      <c r="AM411" s="39"/>
      <c r="AN411" s="39"/>
      <c r="AO411" s="39"/>
      <c r="AP411" s="39"/>
      <c r="AQ411" s="39"/>
      <c r="AR411" s="39"/>
      <c r="AS411" s="39"/>
      <c r="AT411" s="39"/>
      <c r="AU411" s="39"/>
    </row>
    <row r="412" spans="1:47">
      <c r="A412" s="52"/>
      <c r="B412" s="39"/>
      <c r="C412" s="39"/>
      <c r="D412" s="39"/>
      <c r="E412" s="39"/>
      <c r="F412" s="39"/>
      <c r="G412" s="39"/>
      <c r="AH412" s="39"/>
      <c r="AI412" s="39"/>
      <c r="AJ412" s="39"/>
      <c r="AK412" s="39"/>
      <c r="AL412" s="39"/>
      <c r="AM412" s="39"/>
      <c r="AN412" s="39"/>
      <c r="AO412" s="39"/>
      <c r="AP412" s="39"/>
      <c r="AQ412" s="39"/>
      <c r="AR412" s="39"/>
      <c r="AS412" s="39"/>
      <c r="AT412" s="39"/>
      <c r="AU412" s="39"/>
    </row>
    <row r="413" spans="1:47">
      <c r="A413" s="52"/>
      <c r="B413" s="39"/>
      <c r="C413" s="39"/>
      <c r="D413" s="39"/>
      <c r="E413" s="39"/>
      <c r="F413" s="39"/>
      <c r="G413" s="39"/>
      <c r="AH413" s="39"/>
      <c r="AI413" s="39"/>
      <c r="AJ413" s="39"/>
      <c r="AK413" s="39"/>
      <c r="AL413" s="39"/>
      <c r="AM413" s="39"/>
      <c r="AN413" s="39"/>
      <c r="AO413" s="39"/>
      <c r="AP413" s="39"/>
      <c r="AQ413" s="39"/>
      <c r="AR413" s="39"/>
      <c r="AS413" s="39"/>
      <c r="AT413" s="39"/>
      <c r="AU413" s="39"/>
    </row>
    <row r="414" spans="1:47">
      <c r="A414" s="52"/>
      <c r="B414" s="39"/>
      <c r="C414" s="39"/>
      <c r="D414" s="39"/>
      <c r="E414" s="39"/>
      <c r="F414" s="39"/>
      <c r="G414" s="39"/>
      <c r="AH414" s="39"/>
      <c r="AI414" s="39"/>
      <c r="AJ414" s="39"/>
      <c r="AK414" s="39"/>
      <c r="AL414" s="39"/>
      <c r="AM414" s="39"/>
      <c r="AN414" s="39"/>
      <c r="AO414" s="39"/>
      <c r="AP414" s="39"/>
      <c r="AQ414" s="39"/>
      <c r="AR414" s="39"/>
      <c r="AS414" s="39"/>
      <c r="AT414" s="39"/>
      <c r="AU414" s="39"/>
    </row>
    <row r="415" spans="1:47">
      <c r="A415" s="52"/>
      <c r="B415" s="39"/>
      <c r="C415" s="39"/>
      <c r="D415" s="39"/>
      <c r="E415" s="39"/>
      <c r="F415" s="39"/>
      <c r="G415" s="39"/>
      <c r="AH415" s="39"/>
      <c r="AI415" s="39"/>
      <c r="AJ415" s="39"/>
      <c r="AK415" s="39"/>
      <c r="AL415" s="39"/>
      <c r="AM415" s="39"/>
      <c r="AN415" s="39"/>
      <c r="AO415" s="39"/>
      <c r="AP415" s="39"/>
      <c r="AQ415" s="39"/>
      <c r="AR415" s="39"/>
      <c r="AS415" s="39"/>
      <c r="AT415" s="39"/>
      <c r="AU415" s="39"/>
    </row>
    <row r="416" spans="1:47">
      <c r="A416" s="52"/>
      <c r="B416" s="39"/>
      <c r="C416" s="39"/>
      <c r="D416" s="39"/>
      <c r="E416" s="39"/>
      <c r="F416" s="39"/>
      <c r="G416" s="39"/>
      <c r="AH416" s="39"/>
      <c r="AI416" s="39"/>
      <c r="AJ416" s="39"/>
      <c r="AK416" s="39"/>
      <c r="AL416" s="39"/>
      <c r="AM416" s="39"/>
      <c r="AN416" s="39"/>
      <c r="AO416" s="39"/>
      <c r="AP416" s="39"/>
      <c r="AQ416" s="39"/>
      <c r="AR416" s="39"/>
      <c r="AS416" s="39"/>
      <c r="AT416" s="39"/>
      <c r="AU416" s="39"/>
    </row>
    <row r="417" spans="1:47">
      <c r="A417" s="52"/>
      <c r="B417" s="39"/>
      <c r="C417" s="39"/>
      <c r="D417" s="39"/>
      <c r="E417" s="39"/>
      <c r="F417" s="39"/>
      <c r="G417" s="39"/>
      <c r="AH417" s="39"/>
      <c r="AI417" s="39"/>
      <c r="AJ417" s="39"/>
      <c r="AK417" s="39"/>
      <c r="AL417" s="39"/>
      <c r="AM417" s="39"/>
      <c r="AN417" s="39"/>
      <c r="AO417" s="39"/>
      <c r="AP417" s="39"/>
      <c r="AQ417" s="39"/>
      <c r="AR417" s="39"/>
      <c r="AS417" s="39"/>
      <c r="AT417" s="39"/>
      <c r="AU417" s="39"/>
    </row>
    <row r="418" spans="1:47">
      <c r="A418" s="52"/>
      <c r="B418" s="39"/>
      <c r="C418" s="39"/>
      <c r="D418" s="39"/>
      <c r="E418" s="39"/>
      <c r="F418" s="39"/>
      <c r="G418" s="39"/>
      <c r="AH418" s="39"/>
      <c r="AI418" s="39"/>
      <c r="AJ418" s="39"/>
      <c r="AK418" s="39"/>
      <c r="AL418" s="39"/>
      <c r="AM418" s="39"/>
      <c r="AN418" s="39"/>
      <c r="AO418" s="39"/>
      <c r="AP418" s="39"/>
      <c r="AQ418" s="39"/>
      <c r="AR418" s="39"/>
      <c r="AS418" s="39"/>
      <c r="AT418" s="39"/>
      <c r="AU418" s="39"/>
    </row>
    <row r="419" spans="1:47">
      <c r="A419" s="52"/>
      <c r="B419" s="39"/>
      <c r="C419" s="39"/>
      <c r="D419" s="39"/>
      <c r="E419" s="39"/>
      <c r="F419" s="39"/>
      <c r="G419" s="39"/>
      <c r="AH419" s="39"/>
      <c r="AI419" s="39"/>
      <c r="AJ419" s="39"/>
      <c r="AK419" s="39"/>
      <c r="AL419" s="39"/>
      <c r="AM419" s="39"/>
      <c r="AN419" s="39"/>
      <c r="AO419" s="39"/>
      <c r="AP419" s="39"/>
      <c r="AQ419" s="39"/>
      <c r="AR419" s="39"/>
      <c r="AS419" s="39"/>
      <c r="AT419" s="39"/>
      <c r="AU419" s="39"/>
    </row>
    <row r="420" spans="1:47">
      <c r="A420" s="52"/>
      <c r="B420" s="39"/>
      <c r="C420" s="39"/>
      <c r="D420" s="39"/>
      <c r="E420" s="39"/>
      <c r="F420" s="39"/>
      <c r="G420" s="39"/>
      <c r="AH420" s="39"/>
      <c r="AI420" s="39"/>
      <c r="AJ420" s="39"/>
      <c r="AK420" s="39"/>
      <c r="AL420" s="39"/>
      <c r="AM420" s="39"/>
      <c r="AN420" s="39"/>
      <c r="AO420" s="39"/>
      <c r="AP420" s="39"/>
      <c r="AQ420" s="39"/>
      <c r="AR420" s="39"/>
      <c r="AS420" s="39"/>
      <c r="AT420" s="39"/>
      <c r="AU420" s="39"/>
    </row>
    <row r="421" spans="1:47">
      <c r="A421" s="52"/>
      <c r="B421" s="39"/>
      <c r="C421" s="39"/>
      <c r="D421" s="39"/>
      <c r="E421" s="39"/>
      <c r="F421" s="39"/>
      <c r="G421" s="39"/>
      <c r="AH421" s="39"/>
      <c r="AI421" s="39"/>
      <c r="AJ421" s="39"/>
      <c r="AK421" s="39"/>
      <c r="AL421" s="39"/>
      <c r="AM421" s="39"/>
      <c r="AN421" s="39"/>
      <c r="AO421" s="39"/>
      <c r="AP421" s="39"/>
      <c r="AQ421" s="39"/>
      <c r="AR421" s="39"/>
      <c r="AS421" s="39"/>
      <c r="AT421" s="39"/>
      <c r="AU421" s="39"/>
    </row>
    <row r="422" spans="1:47">
      <c r="A422" s="52"/>
      <c r="B422" s="39"/>
      <c r="C422" s="39"/>
      <c r="D422" s="39"/>
      <c r="E422" s="39"/>
      <c r="F422" s="39"/>
      <c r="G422" s="39"/>
      <c r="AH422" s="39"/>
      <c r="AI422" s="39"/>
      <c r="AJ422" s="39"/>
      <c r="AK422" s="39"/>
      <c r="AL422" s="39"/>
      <c r="AM422" s="39"/>
      <c r="AN422" s="39"/>
      <c r="AO422" s="39"/>
      <c r="AP422" s="39"/>
      <c r="AQ422" s="39"/>
      <c r="AR422" s="39"/>
      <c r="AS422" s="39"/>
      <c r="AT422" s="39"/>
      <c r="AU422" s="39"/>
    </row>
    <row r="423" spans="1:47">
      <c r="A423" s="52"/>
      <c r="B423" s="39"/>
      <c r="C423" s="39"/>
      <c r="D423" s="39"/>
      <c r="E423" s="39"/>
      <c r="F423" s="39"/>
      <c r="G423" s="39"/>
      <c r="AH423" s="39"/>
      <c r="AI423" s="39"/>
      <c r="AJ423" s="39"/>
      <c r="AK423" s="39"/>
      <c r="AL423" s="39"/>
      <c r="AM423" s="39"/>
      <c r="AN423" s="39"/>
      <c r="AO423" s="39"/>
      <c r="AP423" s="39"/>
      <c r="AQ423" s="39"/>
      <c r="AR423" s="39"/>
      <c r="AS423" s="39"/>
      <c r="AT423" s="39"/>
      <c r="AU423" s="39"/>
    </row>
    <row r="424" spans="1:47">
      <c r="A424" s="52"/>
      <c r="B424" s="39"/>
      <c r="C424" s="39"/>
      <c r="D424" s="39"/>
      <c r="E424" s="39"/>
      <c r="F424" s="39"/>
      <c r="G424" s="39"/>
      <c r="AH424" s="39"/>
      <c r="AI424" s="39"/>
      <c r="AJ424" s="39"/>
      <c r="AK424" s="39"/>
      <c r="AL424" s="39"/>
      <c r="AM424" s="39"/>
      <c r="AN424" s="39"/>
      <c r="AO424" s="39"/>
      <c r="AP424" s="39"/>
      <c r="AQ424" s="39"/>
      <c r="AR424" s="39"/>
      <c r="AS424" s="39"/>
      <c r="AT424" s="39"/>
      <c r="AU424" s="39"/>
    </row>
    <row r="425" spans="1:47">
      <c r="A425" s="52"/>
      <c r="B425" s="39"/>
      <c r="C425" s="39"/>
      <c r="D425" s="39"/>
      <c r="E425" s="39"/>
      <c r="F425" s="39"/>
      <c r="G425" s="39"/>
      <c r="AH425" s="39"/>
      <c r="AI425" s="39"/>
      <c r="AJ425" s="39"/>
      <c r="AK425" s="39"/>
      <c r="AL425" s="39"/>
      <c r="AM425" s="39"/>
      <c r="AN425" s="39"/>
      <c r="AO425" s="39"/>
      <c r="AP425" s="39"/>
      <c r="AQ425" s="39"/>
      <c r="AR425" s="39"/>
      <c r="AS425" s="39"/>
      <c r="AT425" s="39"/>
      <c r="AU425" s="39"/>
    </row>
    <row r="426" spans="1:47">
      <c r="A426" s="52"/>
      <c r="B426" s="39"/>
      <c r="C426" s="39"/>
      <c r="D426" s="39"/>
      <c r="E426" s="39"/>
      <c r="F426" s="39"/>
      <c r="G426" s="39"/>
      <c r="AH426" s="39"/>
      <c r="AI426" s="39"/>
      <c r="AJ426" s="39"/>
      <c r="AK426" s="39"/>
      <c r="AL426" s="39"/>
      <c r="AM426" s="39"/>
      <c r="AN426" s="39"/>
      <c r="AO426" s="39"/>
      <c r="AP426" s="39"/>
      <c r="AQ426" s="39"/>
      <c r="AR426" s="39"/>
      <c r="AS426" s="39"/>
      <c r="AT426" s="39"/>
      <c r="AU426" s="39"/>
    </row>
    <row r="427" spans="1:47">
      <c r="A427" s="52"/>
      <c r="B427" s="39"/>
      <c r="C427" s="39"/>
      <c r="D427" s="39"/>
      <c r="E427" s="39"/>
      <c r="F427" s="39"/>
      <c r="G427" s="39"/>
      <c r="AH427" s="39"/>
      <c r="AI427" s="39"/>
      <c r="AJ427" s="39"/>
      <c r="AK427" s="39"/>
      <c r="AL427" s="39"/>
      <c r="AM427" s="39"/>
      <c r="AN427" s="39"/>
      <c r="AO427" s="39"/>
      <c r="AP427" s="39"/>
      <c r="AQ427" s="39"/>
      <c r="AR427" s="39"/>
      <c r="AS427" s="39"/>
      <c r="AT427" s="39"/>
      <c r="AU427" s="39"/>
    </row>
    <row r="428" spans="1:47">
      <c r="A428" s="52"/>
      <c r="B428" s="39"/>
      <c r="C428" s="39"/>
      <c r="D428" s="39"/>
      <c r="E428" s="39"/>
      <c r="F428" s="39"/>
      <c r="G428" s="39"/>
      <c r="AH428" s="39"/>
      <c r="AI428" s="39"/>
      <c r="AJ428" s="39"/>
      <c r="AK428" s="39"/>
      <c r="AL428" s="39"/>
      <c r="AM428" s="39"/>
      <c r="AN428" s="39"/>
      <c r="AO428" s="39"/>
      <c r="AP428" s="39"/>
      <c r="AQ428" s="39"/>
      <c r="AR428" s="39"/>
      <c r="AS428" s="39"/>
      <c r="AT428" s="39"/>
      <c r="AU428" s="39"/>
    </row>
    <row r="429" spans="1:47">
      <c r="A429" s="52"/>
      <c r="B429" s="39"/>
      <c r="C429" s="39"/>
      <c r="D429" s="39"/>
      <c r="E429" s="39"/>
      <c r="F429" s="39"/>
      <c r="G429" s="39"/>
      <c r="AH429" s="39"/>
      <c r="AI429" s="39"/>
      <c r="AJ429" s="39"/>
      <c r="AK429" s="39"/>
      <c r="AL429" s="39"/>
      <c r="AM429" s="39"/>
      <c r="AN429" s="39"/>
      <c r="AO429" s="39"/>
      <c r="AP429" s="39"/>
      <c r="AQ429" s="39"/>
      <c r="AR429" s="39"/>
      <c r="AS429" s="39"/>
      <c r="AT429" s="39"/>
      <c r="AU429" s="39"/>
    </row>
    <row r="430" spans="1:47">
      <c r="A430" s="52"/>
      <c r="B430" s="39"/>
      <c r="C430" s="39"/>
      <c r="D430" s="39"/>
      <c r="E430" s="39"/>
      <c r="F430" s="39"/>
      <c r="G430" s="39"/>
      <c r="AH430" s="39"/>
      <c r="AI430" s="39"/>
      <c r="AJ430" s="39"/>
      <c r="AK430" s="39"/>
      <c r="AL430" s="39"/>
      <c r="AM430" s="39"/>
      <c r="AN430" s="39"/>
      <c r="AO430" s="39"/>
      <c r="AP430" s="39"/>
      <c r="AQ430" s="39"/>
      <c r="AR430" s="39"/>
      <c r="AS430" s="39"/>
      <c r="AT430" s="39"/>
      <c r="AU430" s="39"/>
    </row>
    <row r="431" spans="1:47">
      <c r="A431" s="52"/>
      <c r="B431" s="39"/>
      <c r="C431" s="39"/>
      <c r="D431" s="39"/>
      <c r="E431" s="39"/>
      <c r="F431" s="39"/>
      <c r="G431" s="39"/>
      <c r="AH431" s="39"/>
      <c r="AI431" s="39"/>
      <c r="AJ431" s="39"/>
      <c r="AK431" s="39"/>
      <c r="AL431" s="39"/>
      <c r="AM431" s="39"/>
      <c r="AN431" s="39"/>
      <c r="AO431" s="39"/>
      <c r="AP431" s="39"/>
      <c r="AQ431" s="39"/>
      <c r="AR431" s="39"/>
      <c r="AS431" s="39"/>
      <c r="AT431" s="39"/>
      <c r="AU431" s="39"/>
    </row>
    <row r="432" spans="1:47">
      <c r="A432" s="52"/>
      <c r="B432" s="39"/>
      <c r="C432" s="39"/>
      <c r="D432" s="39"/>
      <c r="E432" s="39"/>
      <c r="F432" s="39"/>
      <c r="G432" s="39"/>
      <c r="AH432" s="39"/>
      <c r="AI432" s="39"/>
      <c r="AJ432" s="39"/>
      <c r="AK432" s="39"/>
      <c r="AL432" s="39"/>
      <c r="AM432" s="39"/>
      <c r="AN432" s="39"/>
      <c r="AO432" s="39"/>
      <c r="AP432" s="39"/>
      <c r="AQ432" s="39"/>
      <c r="AR432" s="39"/>
      <c r="AS432" s="39"/>
      <c r="AT432" s="39"/>
      <c r="AU432" s="39"/>
    </row>
    <row r="433" spans="1:47">
      <c r="A433" s="52"/>
      <c r="B433" s="39"/>
      <c r="C433" s="39"/>
      <c r="D433" s="39"/>
      <c r="E433" s="39"/>
      <c r="F433" s="39"/>
      <c r="G433" s="39"/>
      <c r="AH433" s="39"/>
      <c r="AI433" s="39"/>
      <c r="AJ433" s="39"/>
      <c r="AK433" s="39"/>
      <c r="AL433" s="39"/>
      <c r="AM433" s="39"/>
      <c r="AN433" s="39"/>
      <c r="AO433" s="39"/>
      <c r="AP433" s="39"/>
      <c r="AQ433" s="39"/>
      <c r="AR433" s="39"/>
      <c r="AS433" s="39"/>
      <c r="AT433" s="39"/>
      <c r="AU433" s="39"/>
    </row>
    <row r="434" spans="1:47">
      <c r="A434" s="52"/>
      <c r="B434" s="39"/>
      <c r="C434" s="39"/>
      <c r="D434" s="39"/>
      <c r="E434" s="39"/>
      <c r="F434" s="39"/>
      <c r="G434" s="39"/>
      <c r="AH434" s="39"/>
      <c r="AI434" s="39"/>
      <c r="AJ434" s="39"/>
      <c r="AK434" s="39"/>
      <c r="AL434" s="39"/>
      <c r="AM434" s="39"/>
      <c r="AN434" s="39"/>
      <c r="AO434" s="39"/>
      <c r="AP434" s="39"/>
      <c r="AQ434" s="39"/>
      <c r="AR434" s="39"/>
      <c r="AS434" s="39"/>
      <c r="AT434" s="39"/>
      <c r="AU434" s="39"/>
    </row>
    <row r="435" spans="1:47">
      <c r="A435" s="52"/>
      <c r="B435" s="39"/>
      <c r="C435" s="39"/>
      <c r="D435" s="39"/>
      <c r="E435" s="39"/>
      <c r="F435" s="39"/>
      <c r="G435" s="39"/>
      <c r="AH435" s="39"/>
      <c r="AI435" s="39"/>
      <c r="AJ435" s="39"/>
      <c r="AK435" s="39"/>
      <c r="AL435" s="39"/>
      <c r="AM435" s="39"/>
      <c r="AN435" s="39"/>
      <c r="AO435" s="39"/>
      <c r="AP435" s="39"/>
      <c r="AQ435" s="39"/>
      <c r="AR435" s="39"/>
      <c r="AS435" s="39"/>
      <c r="AT435" s="39"/>
      <c r="AU435" s="39"/>
    </row>
    <row r="436" spans="1:47">
      <c r="A436" s="52"/>
      <c r="B436" s="39"/>
      <c r="C436" s="39"/>
      <c r="D436" s="39"/>
      <c r="E436" s="39"/>
      <c r="F436" s="39"/>
      <c r="G436" s="39"/>
      <c r="AH436" s="39"/>
      <c r="AI436" s="39"/>
      <c r="AJ436" s="39"/>
      <c r="AK436" s="39"/>
      <c r="AL436" s="39"/>
      <c r="AM436" s="39"/>
      <c r="AN436" s="39"/>
      <c r="AO436" s="39"/>
      <c r="AP436" s="39"/>
      <c r="AQ436" s="39"/>
      <c r="AR436" s="39"/>
      <c r="AS436" s="39"/>
      <c r="AT436" s="39"/>
      <c r="AU436" s="39"/>
    </row>
    <row r="437" spans="1:47">
      <c r="A437" s="52"/>
      <c r="B437" s="39"/>
      <c r="C437" s="39"/>
      <c r="D437" s="39"/>
      <c r="E437" s="39"/>
      <c r="F437" s="39"/>
      <c r="G437" s="39"/>
      <c r="AH437" s="39"/>
      <c r="AI437" s="39"/>
      <c r="AJ437" s="39"/>
      <c r="AK437" s="39"/>
      <c r="AL437" s="39"/>
      <c r="AM437" s="39"/>
      <c r="AN437" s="39"/>
      <c r="AO437" s="39"/>
      <c r="AP437" s="39"/>
      <c r="AQ437" s="39"/>
      <c r="AR437" s="39"/>
      <c r="AS437" s="39"/>
      <c r="AT437" s="39"/>
      <c r="AU437" s="39"/>
    </row>
    <row r="438" spans="1:47">
      <c r="A438" s="52"/>
      <c r="B438" s="39"/>
      <c r="C438" s="39"/>
      <c r="D438" s="39"/>
      <c r="E438" s="39"/>
      <c r="F438" s="39"/>
      <c r="G438" s="39"/>
      <c r="AH438" s="39"/>
      <c r="AI438" s="39"/>
      <c r="AJ438" s="39"/>
      <c r="AK438" s="39"/>
      <c r="AL438" s="39"/>
      <c r="AM438" s="39"/>
      <c r="AN438" s="39"/>
      <c r="AO438" s="39"/>
      <c r="AP438" s="39"/>
      <c r="AQ438" s="39"/>
      <c r="AR438" s="39"/>
      <c r="AS438" s="39"/>
      <c r="AT438" s="39"/>
      <c r="AU438" s="39"/>
    </row>
    <row r="439" spans="1:47">
      <c r="A439" s="52"/>
      <c r="B439" s="39"/>
      <c r="C439" s="39"/>
      <c r="D439" s="39"/>
      <c r="E439" s="39"/>
      <c r="F439" s="39"/>
      <c r="G439" s="39"/>
      <c r="AH439" s="39"/>
      <c r="AI439" s="39"/>
      <c r="AJ439" s="39"/>
      <c r="AK439" s="39"/>
      <c r="AL439" s="39"/>
      <c r="AM439" s="39"/>
      <c r="AN439" s="39"/>
      <c r="AO439" s="39"/>
      <c r="AP439" s="39"/>
      <c r="AQ439" s="39"/>
      <c r="AR439" s="39"/>
      <c r="AS439" s="39"/>
      <c r="AT439" s="39"/>
      <c r="AU439" s="39"/>
    </row>
    <row r="440" spans="1:47">
      <c r="A440" s="52"/>
      <c r="B440" s="39"/>
      <c r="C440" s="39"/>
      <c r="D440" s="39"/>
      <c r="E440" s="39"/>
      <c r="F440" s="39"/>
      <c r="G440" s="39"/>
      <c r="AH440" s="39"/>
      <c r="AI440" s="39"/>
      <c r="AJ440" s="39"/>
      <c r="AK440" s="39"/>
      <c r="AL440" s="39"/>
      <c r="AM440" s="39"/>
      <c r="AN440" s="39"/>
      <c r="AO440" s="39"/>
      <c r="AP440" s="39"/>
      <c r="AQ440" s="39"/>
      <c r="AR440" s="39"/>
      <c r="AS440" s="39"/>
      <c r="AT440" s="39"/>
      <c r="AU440" s="39"/>
    </row>
    <row r="441" spans="1:47">
      <c r="A441" s="52"/>
      <c r="B441" s="39"/>
      <c r="C441" s="39"/>
      <c r="D441" s="39"/>
      <c r="E441" s="39"/>
      <c r="F441" s="39"/>
      <c r="G441" s="39"/>
      <c r="AH441" s="39"/>
      <c r="AI441" s="39"/>
      <c r="AJ441" s="39"/>
      <c r="AK441" s="39"/>
      <c r="AL441" s="39"/>
      <c r="AM441" s="39"/>
      <c r="AN441" s="39"/>
      <c r="AO441" s="39"/>
      <c r="AP441" s="39"/>
      <c r="AQ441" s="39"/>
      <c r="AR441" s="39"/>
      <c r="AS441" s="39"/>
      <c r="AT441" s="39"/>
      <c r="AU441" s="39"/>
    </row>
    <row r="442" spans="1:47">
      <c r="A442" s="52"/>
      <c r="B442" s="39"/>
      <c r="C442" s="39"/>
      <c r="D442" s="39"/>
      <c r="E442" s="39"/>
      <c r="F442" s="39"/>
      <c r="G442" s="39"/>
      <c r="AH442" s="39"/>
      <c r="AI442" s="39"/>
      <c r="AJ442" s="39"/>
      <c r="AK442" s="39"/>
      <c r="AL442" s="39"/>
      <c r="AM442" s="39"/>
      <c r="AN442" s="39"/>
      <c r="AO442" s="39"/>
      <c r="AP442" s="39"/>
      <c r="AQ442" s="39"/>
      <c r="AR442" s="39"/>
      <c r="AS442" s="39"/>
      <c r="AT442" s="39"/>
      <c r="AU442" s="39"/>
    </row>
    <row r="443" spans="1:47">
      <c r="A443" s="52"/>
      <c r="B443" s="39"/>
      <c r="C443" s="39"/>
      <c r="D443" s="39"/>
      <c r="E443" s="39"/>
      <c r="F443" s="39"/>
      <c r="G443" s="39"/>
      <c r="AH443" s="39"/>
      <c r="AI443" s="39"/>
      <c r="AJ443" s="39"/>
      <c r="AK443" s="39"/>
      <c r="AL443" s="39"/>
      <c r="AM443" s="39"/>
      <c r="AN443" s="39"/>
      <c r="AO443" s="39"/>
      <c r="AP443" s="39"/>
      <c r="AQ443" s="39"/>
      <c r="AR443" s="39"/>
      <c r="AS443" s="39"/>
      <c r="AT443" s="39"/>
      <c r="AU443" s="39"/>
    </row>
    <row r="444" spans="1:47">
      <c r="A444" s="52"/>
      <c r="B444" s="39"/>
      <c r="C444" s="39"/>
      <c r="D444" s="39"/>
      <c r="E444" s="39"/>
      <c r="F444" s="39"/>
      <c r="G444" s="39"/>
      <c r="AH444" s="39"/>
      <c r="AI444" s="39"/>
      <c r="AJ444" s="39"/>
      <c r="AK444" s="39"/>
      <c r="AL444" s="39"/>
      <c r="AM444" s="39"/>
      <c r="AN444" s="39"/>
      <c r="AO444" s="39"/>
      <c r="AP444" s="39"/>
      <c r="AQ444" s="39"/>
      <c r="AR444" s="39"/>
      <c r="AS444" s="39"/>
      <c r="AT444" s="39"/>
      <c r="AU444" s="39"/>
    </row>
    <row r="445" spans="1:47">
      <c r="A445" s="52"/>
      <c r="B445" s="39"/>
      <c r="C445" s="39"/>
      <c r="D445" s="39"/>
      <c r="E445" s="39"/>
      <c r="F445" s="39"/>
      <c r="G445" s="39"/>
      <c r="AH445" s="39"/>
      <c r="AI445" s="39"/>
      <c r="AJ445" s="39"/>
      <c r="AK445" s="39"/>
      <c r="AL445" s="39"/>
      <c r="AM445" s="39"/>
      <c r="AN445" s="39"/>
      <c r="AO445" s="39"/>
      <c r="AP445" s="39"/>
      <c r="AQ445" s="39"/>
      <c r="AR445" s="39"/>
      <c r="AS445" s="39"/>
      <c r="AT445" s="39"/>
      <c r="AU445" s="39"/>
    </row>
    <row r="446" spans="1:47">
      <c r="A446" s="52"/>
      <c r="B446" s="39"/>
      <c r="C446" s="39"/>
      <c r="D446" s="39"/>
      <c r="E446" s="39"/>
      <c r="F446" s="39"/>
      <c r="G446" s="39"/>
      <c r="AH446" s="39"/>
      <c r="AI446" s="39"/>
      <c r="AJ446" s="39"/>
      <c r="AK446" s="39"/>
      <c r="AL446" s="39"/>
      <c r="AM446" s="39"/>
      <c r="AN446" s="39"/>
      <c r="AO446" s="39"/>
      <c r="AP446" s="39"/>
      <c r="AQ446" s="39"/>
      <c r="AR446" s="39"/>
      <c r="AS446" s="39"/>
      <c r="AT446" s="39"/>
      <c r="AU446" s="39"/>
    </row>
    <row r="447" spans="1:47">
      <c r="A447" s="52"/>
      <c r="B447" s="39"/>
      <c r="C447" s="39"/>
      <c r="D447" s="39"/>
      <c r="E447" s="39"/>
      <c r="F447" s="39"/>
      <c r="G447" s="39"/>
      <c r="AH447" s="39"/>
      <c r="AI447" s="39"/>
      <c r="AJ447" s="39"/>
      <c r="AK447" s="39"/>
      <c r="AL447" s="39"/>
      <c r="AM447" s="39"/>
      <c r="AN447" s="39"/>
      <c r="AO447" s="39"/>
      <c r="AP447" s="39"/>
      <c r="AQ447" s="39"/>
      <c r="AR447" s="39"/>
      <c r="AS447" s="39"/>
      <c r="AT447" s="39"/>
      <c r="AU447" s="39"/>
    </row>
    <row r="448" spans="1:47">
      <c r="A448" s="52"/>
      <c r="B448" s="39"/>
      <c r="C448" s="39"/>
      <c r="D448" s="39"/>
      <c r="E448" s="39"/>
      <c r="F448" s="39"/>
      <c r="G448" s="39"/>
      <c r="AH448" s="39"/>
      <c r="AI448" s="39"/>
      <c r="AJ448" s="39"/>
      <c r="AK448" s="39"/>
      <c r="AL448" s="39"/>
      <c r="AM448" s="39"/>
      <c r="AN448" s="39"/>
      <c r="AO448" s="39"/>
      <c r="AP448" s="39"/>
      <c r="AQ448" s="39"/>
      <c r="AR448" s="39"/>
      <c r="AS448" s="39"/>
      <c r="AT448" s="39"/>
      <c r="AU448" s="39"/>
    </row>
    <row r="449" spans="1:47">
      <c r="A449" s="52"/>
      <c r="B449" s="39"/>
      <c r="C449" s="39"/>
      <c r="D449" s="39"/>
      <c r="E449" s="39"/>
      <c r="F449" s="39"/>
      <c r="G449" s="39"/>
      <c r="AH449" s="39"/>
      <c r="AI449" s="39"/>
      <c r="AJ449" s="39"/>
      <c r="AK449" s="39"/>
      <c r="AL449" s="39"/>
      <c r="AM449" s="39"/>
      <c r="AN449" s="39"/>
      <c r="AO449" s="39"/>
      <c r="AP449" s="39"/>
      <c r="AQ449" s="39"/>
      <c r="AR449" s="39"/>
      <c r="AS449" s="39"/>
      <c r="AT449" s="39"/>
      <c r="AU449" s="39"/>
    </row>
    <row r="450" spans="1:47">
      <c r="A450" s="52"/>
      <c r="B450" s="39"/>
      <c r="C450" s="39"/>
      <c r="D450" s="39"/>
      <c r="E450" s="39"/>
      <c r="F450" s="39"/>
      <c r="G450" s="39"/>
      <c r="AH450" s="39"/>
      <c r="AI450" s="39"/>
      <c r="AJ450" s="39"/>
      <c r="AK450" s="39"/>
      <c r="AL450" s="39"/>
      <c r="AM450" s="39"/>
      <c r="AN450" s="39"/>
      <c r="AO450" s="39"/>
      <c r="AP450" s="39"/>
      <c r="AQ450" s="39"/>
      <c r="AR450" s="39"/>
      <c r="AS450" s="39"/>
      <c r="AT450" s="39"/>
      <c r="AU450" s="39"/>
    </row>
    <row r="451" spans="1:47">
      <c r="A451" s="52"/>
      <c r="B451" s="39"/>
      <c r="C451" s="39"/>
      <c r="D451" s="39"/>
      <c r="E451" s="39"/>
      <c r="F451" s="39"/>
      <c r="G451" s="39"/>
      <c r="AH451" s="39"/>
      <c r="AI451" s="39"/>
      <c r="AJ451" s="39"/>
      <c r="AK451" s="39"/>
      <c r="AL451" s="39"/>
      <c r="AM451" s="39"/>
      <c r="AN451" s="39"/>
      <c r="AO451" s="39"/>
      <c r="AP451" s="39"/>
      <c r="AQ451" s="39"/>
      <c r="AR451" s="39"/>
      <c r="AS451" s="39"/>
      <c r="AT451" s="39"/>
      <c r="AU451" s="39"/>
    </row>
    <row r="452" spans="1:47">
      <c r="A452" s="52"/>
      <c r="B452" s="39"/>
      <c r="C452" s="39"/>
      <c r="D452" s="39"/>
      <c r="E452" s="39"/>
      <c r="F452" s="39"/>
      <c r="G452" s="39"/>
      <c r="AH452" s="39"/>
      <c r="AI452" s="39"/>
      <c r="AJ452" s="39"/>
      <c r="AK452" s="39"/>
      <c r="AL452" s="39"/>
      <c r="AM452" s="39"/>
      <c r="AN452" s="39"/>
      <c r="AO452" s="39"/>
      <c r="AP452" s="39"/>
      <c r="AQ452" s="39"/>
      <c r="AR452" s="39"/>
      <c r="AS452" s="39"/>
      <c r="AT452" s="39"/>
      <c r="AU452" s="39"/>
    </row>
    <row r="453" spans="1:47">
      <c r="A453" s="52"/>
      <c r="B453" s="39"/>
      <c r="C453" s="39"/>
      <c r="D453" s="39"/>
      <c r="E453" s="39"/>
      <c r="F453" s="39"/>
      <c r="G453" s="39"/>
      <c r="AH453" s="39"/>
      <c r="AI453" s="39"/>
      <c r="AJ453" s="39"/>
      <c r="AK453" s="39"/>
      <c r="AL453" s="39"/>
      <c r="AM453" s="39"/>
      <c r="AN453" s="39"/>
      <c r="AO453" s="39"/>
      <c r="AP453" s="39"/>
      <c r="AQ453" s="39"/>
      <c r="AR453" s="39"/>
      <c r="AS453" s="39"/>
      <c r="AT453" s="39"/>
      <c r="AU453" s="39"/>
    </row>
    <row r="454" spans="1:47">
      <c r="A454" s="52"/>
      <c r="B454" s="39"/>
      <c r="C454" s="39"/>
      <c r="D454" s="39"/>
      <c r="E454" s="39"/>
      <c r="F454" s="39"/>
      <c r="G454" s="39"/>
      <c r="AH454" s="39"/>
      <c r="AI454" s="39"/>
      <c r="AJ454" s="39"/>
      <c r="AK454" s="39"/>
      <c r="AL454" s="39"/>
      <c r="AM454" s="39"/>
      <c r="AN454" s="39"/>
      <c r="AO454" s="39"/>
      <c r="AP454" s="39"/>
      <c r="AQ454" s="39"/>
      <c r="AR454" s="39"/>
      <c r="AS454" s="39"/>
      <c r="AT454" s="39"/>
      <c r="AU454" s="39"/>
    </row>
    <row r="455" spans="1:47">
      <c r="A455" s="52"/>
      <c r="B455" s="39"/>
      <c r="C455" s="39"/>
      <c r="D455" s="39"/>
      <c r="E455" s="39"/>
      <c r="F455" s="39"/>
      <c r="G455" s="39"/>
      <c r="AH455" s="39"/>
      <c r="AI455" s="39"/>
      <c r="AJ455" s="39"/>
      <c r="AK455" s="39"/>
      <c r="AL455" s="39"/>
      <c r="AM455" s="39"/>
      <c r="AN455" s="39"/>
      <c r="AO455" s="39"/>
      <c r="AP455" s="39"/>
      <c r="AQ455" s="39"/>
      <c r="AR455" s="39"/>
      <c r="AS455" s="39"/>
      <c r="AT455" s="39"/>
      <c r="AU455" s="39"/>
    </row>
    <row r="456" spans="1:47">
      <c r="A456" s="52"/>
      <c r="B456" s="39"/>
      <c r="C456" s="39"/>
      <c r="D456" s="39"/>
      <c r="E456" s="39"/>
      <c r="F456" s="39"/>
      <c r="G456" s="39"/>
      <c r="AH456" s="39"/>
      <c r="AI456" s="39"/>
      <c r="AJ456" s="39"/>
      <c r="AK456" s="39"/>
      <c r="AL456" s="39"/>
      <c r="AM456" s="39"/>
      <c r="AN456" s="39"/>
      <c r="AO456" s="39"/>
      <c r="AP456" s="39"/>
      <c r="AQ456" s="39"/>
      <c r="AR456" s="39"/>
      <c r="AS456" s="39"/>
      <c r="AT456" s="39"/>
      <c r="AU456" s="39"/>
    </row>
    <row r="457" spans="1:47">
      <c r="A457" s="52"/>
      <c r="B457" s="39"/>
      <c r="C457" s="39"/>
      <c r="D457" s="39"/>
      <c r="E457" s="39"/>
      <c r="F457" s="39"/>
      <c r="G457" s="39"/>
      <c r="AH457" s="39"/>
      <c r="AI457" s="39"/>
      <c r="AJ457" s="39"/>
      <c r="AK457" s="39"/>
      <c r="AL457" s="39"/>
      <c r="AM457" s="39"/>
      <c r="AN457" s="39"/>
      <c r="AO457" s="39"/>
      <c r="AP457" s="39"/>
      <c r="AQ457" s="39"/>
      <c r="AR457" s="39"/>
      <c r="AS457" s="39"/>
      <c r="AT457" s="39"/>
      <c r="AU457" s="39"/>
    </row>
    <row r="458" spans="1:47">
      <c r="A458" s="52"/>
      <c r="B458" s="39"/>
      <c r="C458" s="39"/>
      <c r="D458" s="39"/>
      <c r="E458" s="39"/>
      <c r="F458" s="39"/>
      <c r="G458" s="39"/>
      <c r="AH458" s="39"/>
      <c r="AI458" s="39"/>
      <c r="AJ458" s="39"/>
      <c r="AK458" s="39"/>
      <c r="AL458" s="39"/>
      <c r="AM458" s="39"/>
      <c r="AN458" s="39"/>
      <c r="AO458" s="39"/>
      <c r="AP458" s="39"/>
      <c r="AQ458" s="39"/>
      <c r="AR458" s="39"/>
      <c r="AS458" s="39"/>
      <c r="AT458" s="39"/>
      <c r="AU458" s="39"/>
    </row>
    <row r="459" spans="1:47">
      <c r="A459" s="52"/>
      <c r="B459" s="39"/>
      <c r="C459" s="39"/>
      <c r="D459" s="39"/>
      <c r="E459" s="39"/>
      <c r="F459" s="39"/>
      <c r="G459" s="39"/>
      <c r="AH459" s="39"/>
      <c r="AI459" s="39"/>
      <c r="AJ459" s="39"/>
      <c r="AK459" s="39"/>
      <c r="AL459" s="39"/>
      <c r="AM459" s="39"/>
      <c r="AN459" s="39"/>
      <c r="AO459" s="39"/>
      <c r="AP459" s="39"/>
      <c r="AQ459" s="39"/>
      <c r="AR459" s="39"/>
      <c r="AS459" s="39"/>
      <c r="AT459" s="39"/>
      <c r="AU459" s="39"/>
    </row>
    <row r="460" spans="1:47">
      <c r="A460" s="52"/>
      <c r="B460" s="39"/>
      <c r="C460" s="39"/>
      <c r="D460" s="39"/>
      <c r="E460" s="39"/>
      <c r="F460" s="39"/>
      <c r="G460" s="39"/>
      <c r="AH460" s="39"/>
      <c r="AI460" s="39"/>
      <c r="AJ460" s="39"/>
      <c r="AK460" s="39"/>
      <c r="AL460" s="39"/>
      <c r="AM460" s="39"/>
      <c r="AN460" s="39"/>
      <c r="AO460" s="39"/>
      <c r="AP460" s="39"/>
      <c r="AQ460" s="39"/>
      <c r="AR460" s="39"/>
      <c r="AS460" s="39"/>
      <c r="AT460" s="39"/>
      <c r="AU460" s="39"/>
    </row>
    <row r="461" spans="1:47">
      <c r="A461" s="52"/>
      <c r="B461" s="39"/>
      <c r="C461" s="39"/>
      <c r="D461" s="39"/>
      <c r="E461" s="39"/>
      <c r="F461" s="39"/>
      <c r="G461" s="39"/>
      <c r="AH461" s="39"/>
      <c r="AI461" s="39"/>
      <c r="AJ461" s="39"/>
      <c r="AK461" s="39"/>
      <c r="AL461" s="39"/>
      <c r="AM461" s="39"/>
      <c r="AN461" s="39"/>
      <c r="AO461" s="39"/>
      <c r="AP461" s="39"/>
      <c r="AQ461" s="39"/>
      <c r="AR461" s="39"/>
      <c r="AS461" s="39"/>
      <c r="AT461" s="39"/>
      <c r="AU461" s="39"/>
    </row>
    <row r="462" spans="1:47">
      <c r="A462" s="52"/>
      <c r="B462" s="39"/>
      <c r="C462" s="39"/>
      <c r="D462" s="39"/>
      <c r="E462" s="39"/>
      <c r="F462" s="39"/>
      <c r="G462" s="39"/>
      <c r="AH462" s="39"/>
      <c r="AI462" s="39"/>
      <c r="AJ462" s="39"/>
      <c r="AK462" s="39"/>
      <c r="AL462" s="39"/>
      <c r="AM462" s="39"/>
      <c r="AN462" s="39"/>
      <c r="AO462" s="39"/>
      <c r="AP462" s="39"/>
      <c r="AQ462" s="39"/>
      <c r="AR462" s="39"/>
      <c r="AS462" s="39"/>
      <c r="AT462" s="39"/>
      <c r="AU462" s="39"/>
    </row>
    <row r="463" spans="1:47">
      <c r="A463" s="52"/>
      <c r="B463" s="39"/>
      <c r="C463" s="39"/>
      <c r="D463" s="39"/>
      <c r="E463" s="39"/>
      <c r="F463" s="39"/>
      <c r="G463" s="39"/>
      <c r="AH463" s="39"/>
      <c r="AI463" s="39"/>
      <c r="AJ463" s="39"/>
      <c r="AK463" s="39"/>
      <c r="AL463" s="39"/>
      <c r="AM463" s="39"/>
      <c r="AN463" s="39"/>
      <c r="AO463" s="39"/>
      <c r="AP463" s="39"/>
      <c r="AQ463" s="39"/>
      <c r="AR463" s="39"/>
      <c r="AS463" s="39"/>
      <c r="AT463" s="39"/>
      <c r="AU463" s="39"/>
    </row>
    <row r="464" spans="1:47">
      <c r="A464" s="52"/>
      <c r="B464" s="39"/>
      <c r="C464" s="39"/>
      <c r="D464" s="39"/>
      <c r="E464" s="39"/>
      <c r="F464" s="39"/>
      <c r="G464" s="39"/>
      <c r="AH464" s="39"/>
      <c r="AI464" s="39"/>
      <c r="AJ464" s="39"/>
      <c r="AK464" s="39"/>
      <c r="AL464" s="39"/>
      <c r="AM464" s="39"/>
      <c r="AN464" s="39"/>
      <c r="AO464" s="39"/>
      <c r="AP464" s="39"/>
      <c r="AQ464" s="39"/>
      <c r="AR464" s="39"/>
      <c r="AS464" s="39"/>
      <c r="AT464" s="39"/>
      <c r="AU464" s="39"/>
    </row>
    <row r="465" spans="1:47">
      <c r="A465" s="52"/>
      <c r="B465" s="39"/>
      <c r="C465" s="39"/>
      <c r="D465" s="39"/>
      <c r="E465" s="39"/>
      <c r="F465" s="39"/>
      <c r="G465" s="39"/>
      <c r="AH465" s="39"/>
      <c r="AI465" s="39"/>
      <c r="AJ465" s="39"/>
      <c r="AK465" s="39"/>
      <c r="AL465" s="39"/>
      <c r="AM465" s="39"/>
      <c r="AN465" s="39"/>
      <c r="AO465" s="39"/>
      <c r="AP465" s="39"/>
      <c r="AQ465" s="39"/>
      <c r="AR465" s="39"/>
      <c r="AS465" s="39"/>
      <c r="AT465" s="39"/>
      <c r="AU465" s="39"/>
    </row>
    <row r="466" spans="1:47">
      <c r="A466" s="52"/>
      <c r="B466" s="39"/>
      <c r="C466" s="39"/>
      <c r="D466" s="39"/>
      <c r="E466" s="39"/>
      <c r="F466" s="39"/>
      <c r="G466" s="39"/>
      <c r="AH466" s="39"/>
      <c r="AI466" s="39"/>
      <c r="AJ466" s="39"/>
      <c r="AK466" s="39"/>
      <c r="AL466" s="39"/>
      <c r="AM466" s="39"/>
      <c r="AN466" s="39"/>
      <c r="AO466" s="39"/>
      <c r="AP466" s="39"/>
      <c r="AQ466" s="39"/>
      <c r="AR466" s="39"/>
      <c r="AS466" s="39"/>
      <c r="AT466" s="39"/>
      <c r="AU466" s="39"/>
    </row>
    <row r="467" spans="1:47">
      <c r="A467" s="52"/>
      <c r="B467" s="39"/>
      <c r="C467" s="39"/>
      <c r="D467" s="39"/>
      <c r="E467" s="39"/>
      <c r="F467" s="39"/>
      <c r="G467" s="39"/>
      <c r="AH467" s="39"/>
      <c r="AI467" s="39"/>
      <c r="AJ467" s="39"/>
      <c r="AK467" s="39"/>
      <c r="AL467" s="39"/>
      <c r="AM467" s="39"/>
      <c r="AN467" s="39"/>
      <c r="AO467" s="39"/>
      <c r="AP467" s="39"/>
      <c r="AQ467" s="39"/>
      <c r="AR467" s="39"/>
      <c r="AS467" s="39"/>
      <c r="AT467" s="39"/>
      <c r="AU467" s="39"/>
    </row>
    <row r="468" spans="1:47">
      <c r="A468" s="52"/>
      <c r="B468" s="39"/>
      <c r="C468" s="39"/>
      <c r="D468" s="39"/>
      <c r="E468" s="39"/>
      <c r="F468" s="39"/>
      <c r="G468" s="39"/>
      <c r="AH468" s="39"/>
      <c r="AI468" s="39"/>
      <c r="AJ468" s="39"/>
      <c r="AK468" s="39"/>
      <c r="AL468" s="39"/>
      <c r="AM468" s="39"/>
      <c r="AN468" s="39"/>
      <c r="AO468" s="39"/>
      <c r="AP468" s="39"/>
      <c r="AQ468" s="39"/>
      <c r="AR468" s="39"/>
      <c r="AS468" s="39"/>
      <c r="AT468" s="39"/>
      <c r="AU468" s="39"/>
    </row>
    <row r="469" spans="1:47">
      <c r="A469" s="52"/>
      <c r="B469" s="39"/>
      <c r="C469" s="39"/>
      <c r="D469" s="39"/>
      <c r="E469" s="39"/>
      <c r="F469" s="39"/>
      <c r="G469" s="39"/>
      <c r="AH469" s="39"/>
      <c r="AI469" s="39"/>
      <c r="AJ469" s="39"/>
      <c r="AK469" s="39"/>
      <c r="AL469" s="39"/>
      <c r="AM469" s="39"/>
      <c r="AN469" s="39"/>
      <c r="AO469" s="39"/>
      <c r="AP469" s="39"/>
      <c r="AQ469" s="39"/>
      <c r="AR469" s="39"/>
      <c r="AS469" s="39"/>
      <c r="AT469" s="39"/>
      <c r="AU469" s="39"/>
    </row>
    <row r="470" spans="1:47">
      <c r="A470" s="52"/>
      <c r="B470" s="39"/>
      <c r="C470" s="39"/>
      <c r="D470" s="39"/>
      <c r="E470" s="39"/>
      <c r="F470" s="39"/>
      <c r="G470" s="39"/>
      <c r="AH470" s="39"/>
      <c r="AI470" s="39"/>
      <c r="AJ470" s="39"/>
      <c r="AK470" s="39"/>
      <c r="AL470" s="39"/>
      <c r="AM470" s="39"/>
      <c r="AN470" s="39"/>
      <c r="AO470" s="39"/>
      <c r="AP470" s="39"/>
      <c r="AQ470" s="39"/>
      <c r="AR470" s="39"/>
      <c r="AS470" s="39"/>
      <c r="AT470" s="39"/>
      <c r="AU470" s="39"/>
    </row>
    <row r="471" spans="1:47">
      <c r="A471" s="52"/>
      <c r="B471" s="39"/>
      <c r="C471" s="39"/>
      <c r="D471" s="39"/>
      <c r="E471" s="39"/>
      <c r="F471" s="39"/>
      <c r="G471" s="39"/>
      <c r="AH471" s="39"/>
      <c r="AI471" s="39"/>
      <c r="AJ471" s="39"/>
      <c r="AK471" s="39"/>
      <c r="AL471" s="39"/>
      <c r="AM471" s="39"/>
      <c r="AN471" s="39"/>
      <c r="AO471" s="39"/>
      <c r="AP471" s="39"/>
      <c r="AQ471" s="39"/>
      <c r="AR471" s="39"/>
      <c r="AS471" s="39"/>
      <c r="AT471" s="39"/>
      <c r="AU471" s="39"/>
    </row>
    <row r="472" spans="1:47">
      <c r="A472" s="52"/>
      <c r="B472" s="39"/>
      <c r="C472" s="39"/>
      <c r="D472" s="39"/>
      <c r="E472" s="39"/>
      <c r="F472" s="39"/>
      <c r="G472" s="39"/>
      <c r="AH472" s="39"/>
      <c r="AI472" s="39"/>
      <c r="AJ472" s="39"/>
      <c r="AK472" s="39"/>
      <c r="AL472" s="39"/>
      <c r="AM472" s="39"/>
      <c r="AN472" s="39"/>
      <c r="AO472" s="39"/>
      <c r="AP472" s="39"/>
      <c r="AQ472" s="39"/>
      <c r="AR472" s="39"/>
      <c r="AS472" s="39"/>
      <c r="AT472" s="39"/>
      <c r="AU472" s="39"/>
    </row>
    <row r="473" spans="1:47">
      <c r="A473" s="52"/>
      <c r="B473" s="39"/>
      <c r="C473" s="39"/>
      <c r="D473" s="39"/>
      <c r="E473" s="39"/>
      <c r="F473" s="39"/>
      <c r="G473" s="39"/>
      <c r="AH473" s="39"/>
      <c r="AI473" s="39"/>
      <c r="AJ473" s="39"/>
      <c r="AK473" s="39"/>
      <c r="AL473" s="39"/>
      <c r="AM473" s="39"/>
      <c r="AN473" s="39"/>
      <c r="AO473" s="39"/>
      <c r="AP473" s="39"/>
      <c r="AQ473" s="39"/>
      <c r="AR473" s="39"/>
      <c r="AS473" s="39"/>
      <c r="AT473" s="39"/>
      <c r="AU473" s="39"/>
    </row>
    <row r="474" spans="1:47">
      <c r="A474" s="52"/>
      <c r="B474" s="39"/>
      <c r="C474" s="39"/>
      <c r="D474" s="39"/>
      <c r="E474" s="39"/>
      <c r="F474" s="39"/>
      <c r="G474" s="39"/>
      <c r="AH474" s="39"/>
      <c r="AI474" s="39"/>
      <c r="AJ474" s="39"/>
      <c r="AK474" s="39"/>
      <c r="AL474" s="39"/>
      <c r="AM474" s="39"/>
      <c r="AN474" s="39"/>
      <c r="AO474" s="39"/>
      <c r="AP474" s="39"/>
      <c r="AQ474" s="39"/>
      <c r="AR474" s="39"/>
      <c r="AS474" s="39"/>
      <c r="AT474" s="39"/>
      <c r="AU474" s="39"/>
    </row>
    <row r="475" spans="1:47">
      <c r="A475" s="52"/>
      <c r="B475" s="39"/>
      <c r="C475" s="39"/>
      <c r="D475" s="39"/>
      <c r="E475" s="39"/>
      <c r="F475" s="39"/>
      <c r="G475" s="39"/>
      <c r="AH475" s="39"/>
      <c r="AI475" s="39"/>
      <c r="AJ475" s="39"/>
      <c r="AK475" s="39"/>
      <c r="AL475" s="39"/>
      <c r="AM475" s="39"/>
      <c r="AN475" s="39"/>
      <c r="AO475" s="39"/>
      <c r="AP475" s="39"/>
      <c r="AQ475" s="39"/>
      <c r="AR475" s="39"/>
      <c r="AS475" s="39"/>
      <c r="AT475" s="39"/>
      <c r="AU475" s="39"/>
    </row>
    <row r="476" spans="1:47">
      <c r="A476" s="52"/>
      <c r="B476" s="39"/>
      <c r="C476" s="39"/>
      <c r="D476" s="39"/>
      <c r="E476" s="39"/>
      <c r="F476" s="39"/>
      <c r="G476" s="39"/>
      <c r="AH476" s="39"/>
      <c r="AI476" s="39"/>
      <c r="AJ476" s="39"/>
      <c r="AK476" s="39"/>
      <c r="AL476" s="39"/>
      <c r="AM476" s="39"/>
      <c r="AN476" s="39"/>
      <c r="AO476" s="39"/>
      <c r="AP476" s="39"/>
      <c r="AQ476" s="39"/>
      <c r="AR476" s="39"/>
      <c r="AS476" s="39"/>
      <c r="AT476" s="39"/>
      <c r="AU476" s="39"/>
    </row>
    <row r="477" spans="1:47">
      <c r="A477" s="52"/>
      <c r="B477" s="39"/>
      <c r="C477" s="39"/>
      <c r="D477" s="39"/>
      <c r="E477" s="39"/>
      <c r="F477" s="39"/>
      <c r="G477" s="39"/>
      <c r="AH477" s="39"/>
      <c r="AI477" s="39"/>
      <c r="AJ477" s="39"/>
      <c r="AK477" s="39"/>
      <c r="AL477" s="39"/>
      <c r="AM477" s="39"/>
      <c r="AN477" s="39"/>
      <c r="AO477" s="39"/>
      <c r="AP477" s="39"/>
      <c r="AQ477" s="39"/>
      <c r="AR477" s="39"/>
      <c r="AS477" s="39"/>
      <c r="AT477" s="39"/>
      <c r="AU477" s="39"/>
    </row>
    <row r="478" spans="1:47">
      <c r="A478" s="52"/>
      <c r="B478" s="39"/>
      <c r="C478" s="39"/>
      <c r="D478" s="39"/>
      <c r="E478" s="39"/>
      <c r="F478" s="39"/>
      <c r="G478" s="39"/>
      <c r="AH478" s="39"/>
      <c r="AI478" s="39"/>
      <c r="AJ478" s="39"/>
      <c r="AK478" s="39"/>
      <c r="AL478" s="39"/>
      <c r="AM478" s="39"/>
      <c r="AN478" s="39"/>
      <c r="AO478" s="39"/>
      <c r="AP478" s="39"/>
      <c r="AQ478" s="39"/>
      <c r="AR478" s="39"/>
      <c r="AS478" s="39"/>
      <c r="AT478" s="39"/>
      <c r="AU478" s="39"/>
    </row>
    <row r="479" spans="1:47">
      <c r="A479" s="52"/>
      <c r="B479" s="39"/>
      <c r="C479" s="39"/>
      <c r="D479" s="39"/>
      <c r="E479" s="39"/>
      <c r="F479" s="39"/>
      <c r="G479" s="39"/>
      <c r="AH479" s="39"/>
      <c r="AI479" s="39"/>
      <c r="AJ479" s="39"/>
      <c r="AK479" s="39"/>
      <c r="AL479" s="39"/>
      <c r="AM479" s="39"/>
      <c r="AN479" s="39"/>
      <c r="AO479" s="39"/>
      <c r="AP479" s="39"/>
      <c r="AQ479" s="39"/>
      <c r="AR479" s="39"/>
      <c r="AS479" s="39"/>
      <c r="AT479" s="39"/>
      <c r="AU479" s="39"/>
    </row>
    <row r="480" spans="1:47">
      <c r="A480" s="52"/>
      <c r="B480" s="39"/>
      <c r="C480" s="39"/>
      <c r="D480" s="39"/>
      <c r="E480" s="39"/>
      <c r="F480" s="39"/>
      <c r="G480" s="39"/>
      <c r="AH480" s="39"/>
      <c r="AI480" s="39"/>
      <c r="AJ480" s="39"/>
      <c r="AK480" s="39"/>
      <c r="AL480" s="39"/>
      <c r="AM480" s="39"/>
      <c r="AN480" s="39"/>
      <c r="AO480" s="39"/>
      <c r="AP480" s="39"/>
      <c r="AQ480" s="39"/>
      <c r="AR480" s="39"/>
      <c r="AS480" s="39"/>
      <c r="AT480" s="39"/>
      <c r="AU480" s="39"/>
    </row>
    <row r="481" spans="1:47">
      <c r="A481" s="52"/>
      <c r="B481" s="39"/>
      <c r="C481" s="39"/>
      <c r="D481" s="39"/>
      <c r="E481" s="39"/>
      <c r="F481" s="39"/>
      <c r="G481" s="39"/>
      <c r="AH481" s="39"/>
      <c r="AI481" s="39"/>
      <c r="AJ481" s="39"/>
      <c r="AK481" s="39"/>
      <c r="AL481" s="39"/>
      <c r="AM481" s="39"/>
      <c r="AN481" s="39"/>
      <c r="AO481" s="39"/>
      <c r="AP481" s="39"/>
      <c r="AQ481" s="39"/>
      <c r="AR481" s="39"/>
      <c r="AS481" s="39"/>
      <c r="AT481" s="39"/>
      <c r="AU481" s="39"/>
    </row>
    <row r="482" spans="1:47">
      <c r="A482" s="52"/>
      <c r="B482" s="39"/>
      <c r="C482" s="39"/>
      <c r="D482" s="39"/>
      <c r="E482" s="39"/>
      <c r="F482" s="39"/>
      <c r="G482" s="39"/>
      <c r="AH482" s="39"/>
      <c r="AI482" s="39"/>
      <c r="AJ482" s="39"/>
      <c r="AK482" s="39"/>
      <c r="AL482" s="39"/>
      <c r="AM482" s="39"/>
      <c r="AN482" s="39"/>
      <c r="AO482" s="39"/>
      <c r="AP482" s="39"/>
      <c r="AQ482" s="39"/>
      <c r="AR482" s="39"/>
      <c r="AS482" s="39"/>
      <c r="AT482" s="39"/>
      <c r="AU482" s="39"/>
    </row>
    <row r="483" spans="1:47">
      <c r="A483" s="52"/>
      <c r="B483" s="39"/>
      <c r="C483" s="39"/>
      <c r="D483" s="39"/>
      <c r="E483" s="39"/>
      <c r="F483" s="39"/>
      <c r="G483" s="39"/>
      <c r="AH483" s="39"/>
      <c r="AI483" s="39"/>
      <c r="AJ483" s="39"/>
      <c r="AK483" s="39"/>
      <c r="AL483" s="39"/>
      <c r="AM483" s="39"/>
      <c r="AN483" s="39"/>
      <c r="AO483" s="39"/>
      <c r="AP483" s="39"/>
      <c r="AQ483" s="39"/>
      <c r="AR483" s="39"/>
      <c r="AS483" s="39"/>
      <c r="AT483" s="39"/>
      <c r="AU483" s="39"/>
    </row>
    <row r="484" spans="1:47">
      <c r="A484" s="52"/>
      <c r="B484" s="39"/>
      <c r="C484" s="39"/>
      <c r="D484" s="39"/>
      <c r="E484" s="39"/>
      <c r="F484" s="39"/>
      <c r="G484" s="39"/>
      <c r="AH484" s="39"/>
      <c r="AI484" s="39"/>
      <c r="AJ484" s="39"/>
      <c r="AK484" s="39"/>
      <c r="AL484" s="39"/>
      <c r="AM484" s="39"/>
      <c r="AN484" s="39"/>
      <c r="AO484" s="39"/>
      <c r="AP484" s="39"/>
      <c r="AQ484" s="39"/>
      <c r="AR484" s="39"/>
      <c r="AS484" s="39"/>
      <c r="AT484" s="39"/>
      <c r="AU484" s="39"/>
    </row>
    <row r="485" spans="1:47">
      <c r="A485" s="52"/>
      <c r="B485" s="39"/>
      <c r="C485" s="39"/>
      <c r="D485" s="39"/>
      <c r="E485" s="39"/>
      <c r="F485" s="39"/>
      <c r="G485" s="39"/>
      <c r="AH485" s="39"/>
      <c r="AI485" s="39"/>
      <c r="AJ485" s="39"/>
      <c r="AK485" s="39"/>
      <c r="AL485" s="39"/>
      <c r="AM485" s="39"/>
      <c r="AN485" s="39"/>
      <c r="AO485" s="39"/>
      <c r="AP485" s="39"/>
      <c r="AQ485" s="39"/>
      <c r="AR485" s="39"/>
      <c r="AS485" s="39"/>
      <c r="AT485" s="39"/>
      <c r="AU485" s="39"/>
    </row>
    <row r="486" spans="1:47">
      <c r="A486" s="52"/>
      <c r="B486" s="39"/>
      <c r="C486" s="39"/>
      <c r="D486" s="39"/>
      <c r="E486" s="39"/>
      <c r="F486" s="39"/>
      <c r="G486" s="39"/>
      <c r="AH486" s="39"/>
      <c r="AI486" s="39"/>
      <c r="AJ486" s="39"/>
      <c r="AK486" s="39"/>
      <c r="AL486" s="39"/>
      <c r="AM486" s="39"/>
      <c r="AN486" s="39"/>
      <c r="AO486" s="39"/>
      <c r="AP486" s="39"/>
      <c r="AQ486" s="39"/>
      <c r="AR486" s="39"/>
      <c r="AS486" s="39"/>
      <c r="AT486" s="39"/>
      <c r="AU486" s="39"/>
    </row>
    <row r="487" spans="1:47">
      <c r="A487" s="52"/>
      <c r="B487" s="39"/>
      <c r="C487" s="39"/>
      <c r="D487" s="39"/>
      <c r="E487" s="39"/>
      <c r="F487" s="39"/>
      <c r="G487" s="39"/>
      <c r="AH487" s="39"/>
      <c r="AI487" s="39"/>
      <c r="AJ487" s="39"/>
      <c r="AK487" s="39"/>
      <c r="AL487" s="39"/>
      <c r="AM487" s="39"/>
      <c r="AN487" s="39"/>
      <c r="AO487" s="39"/>
      <c r="AP487" s="39"/>
      <c r="AQ487" s="39"/>
      <c r="AR487" s="39"/>
      <c r="AS487" s="39"/>
      <c r="AT487" s="39"/>
      <c r="AU487" s="39"/>
    </row>
    <row r="488" spans="1:47">
      <c r="A488" s="52"/>
      <c r="B488" s="39"/>
      <c r="C488" s="39"/>
      <c r="D488" s="39"/>
      <c r="E488" s="39"/>
      <c r="F488" s="39"/>
      <c r="G488" s="39"/>
      <c r="AH488" s="39"/>
      <c r="AI488" s="39"/>
      <c r="AJ488" s="39"/>
      <c r="AK488" s="39"/>
      <c r="AL488" s="39"/>
      <c r="AM488" s="39"/>
      <c r="AN488" s="39"/>
      <c r="AO488" s="39"/>
      <c r="AP488" s="39"/>
      <c r="AQ488" s="39"/>
      <c r="AR488" s="39"/>
      <c r="AS488" s="39"/>
      <c r="AT488" s="39"/>
      <c r="AU488" s="39"/>
    </row>
    <row r="489" spans="1:47">
      <c r="A489" s="52"/>
      <c r="B489" s="39"/>
      <c r="C489" s="39"/>
      <c r="D489" s="39"/>
      <c r="E489" s="39"/>
      <c r="F489" s="39"/>
      <c r="G489" s="39"/>
      <c r="AH489" s="39"/>
      <c r="AI489" s="39"/>
      <c r="AJ489" s="39"/>
      <c r="AK489" s="39"/>
      <c r="AL489" s="39"/>
      <c r="AM489" s="39"/>
      <c r="AN489" s="39"/>
      <c r="AO489" s="39"/>
      <c r="AP489" s="39"/>
      <c r="AQ489" s="39"/>
      <c r="AR489" s="39"/>
      <c r="AS489" s="39"/>
      <c r="AT489" s="39"/>
      <c r="AU489" s="39"/>
    </row>
    <row r="490" spans="1:47">
      <c r="A490" s="52"/>
      <c r="B490" s="39"/>
      <c r="C490" s="39"/>
      <c r="D490" s="39"/>
      <c r="E490" s="39"/>
      <c r="F490" s="39"/>
      <c r="G490" s="39"/>
      <c r="AH490" s="39"/>
      <c r="AI490" s="39"/>
      <c r="AJ490" s="39"/>
      <c r="AK490" s="39"/>
      <c r="AL490" s="39"/>
      <c r="AM490" s="39"/>
      <c r="AN490" s="39"/>
      <c r="AO490" s="39"/>
      <c r="AP490" s="39"/>
      <c r="AQ490" s="39"/>
      <c r="AR490" s="39"/>
      <c r="AS490" s="39"/>
      <c r="AT490" s="39"/>
      <c r="AU490" s="39"/>
    </row>
    <row r="491" spans="1:47">
      <c r="A491" s="52"/>
      <c r="B491" s="39"/>
      <c r="C491" s="39"/>
      <c r="D491" s="39"/>
      <c r="E491" s="39"/>
      <c r="F491" s="39"/>
      <c r="G491" s="39"/>
      <c r="AH491" s="39"/>
      <c r="AI491" s="39"/>
      <c r="AJ491" s="39"/>
      <c r="AK491" s="39"/>
      <c r="AL491" s="39"/>
      <c r="AM491" s="39"/>
      <c r="AN491" s="39"/>
      <c r="AO491" s="39"/>
      <c r="AP491" s="39"/>
      <c r="AQ491" s="39"/>
      <c r="AR491" s="39"/>
      <c r="AS491" s="39"/>
      <c r="AT491" s="39"/>
      <c r="AU491" s="39"/>
    </row>
    <row r="492" spans="1:47">
      <c r="A492" s="52"/>
      <c r="B492" s="39"/>
      <c r="C492" s="39"/>
      <c r="D492" s="39"/>
      <c r="E492" s="39"/>
      <c r="F492" s="39"/>
      <c r="G492" s="39"/>
      <c r="AH492" s="39"/>
      <c r="AI492" s="39"/>
      <c r="AJ492" s="39"/>
      <c r="AK492" s="39"/>
      <c r="AL492" s="39"/>
      <c r="AM492" s="39"/>
      <c r="AN492" s="39"/>
      <c r="AO492" s="39"/>
      <c r="AP492" s="39"/>
      <c r="AQ492" s="39"/>
      <c r="AR492" s="39"/>
      <c r="AS492" s="39"/>
      <c r="AT492" s="39"/>
      <c r="AU492" s="39"/>
    </row>
    <row r="493" spans="1:47">
      <c r="A493" s="52"/>
      <c r="B493" s="39"/>
      <c r="C493" s="39"/>
      <c r="D493" s="39"/>
      <c r="E493" s="39"/>
      <c r="F493" s="39"/>
      <c r="G493" s="39"/>
      <c r="AH493" s="39"/>
      <c r="AI493" s="39"/>
      <c r="AJ493" s="39"/>
      <c r="AK493" s="39"/>
      <c r="AL493" s="39"/>
      <c r="AM493" s="39"/>
      <c r="AN493" s="39"/>
      <c r="AO493" s="39"/>
      <c r="AP493" s="39"/>
      <c r="AQ493" s="39"/>
      <c r="AR493" s="39"/>
      <c r="AS493" s="39"/>
      <c r="AT493" s="39"/>
      <c r="AU493" s="39"/>
    </row>
    <row r="494" spans="1:47">
      <c r="A494" s="52"/>
      <c r="B494" s="39"/>
      <c r="C494" s="39"/>
      <c r="D494" s="39"/>
      <c r="E494" s="39"/>
      <c r="F494" s="39"/>
      <c r="G494" s="39"/>
      <c r="AH494" s="39"/>
      <c r="AI494" s="39"/>
      <c r="AJ494" s="39"/>
      <c r="AK494" s="39"/>
      <c r="AL494" s="39"/>
      <c r="AM494" s="39"/>
      <c r="AN494" s="39"/>
      <c r="AO494" s="39"/>
      <c r="AP494" s="39"/>
      <c r="AQ494" s="39"/>
      <c r="AR494" s="39"/>
      <c r="AS494" s="39"/>
      <c r="AT494" s="39"/>
      <c r="AU494" s="39"/>
    </row>
    <row r="495" spans="1:47">
      <c r="A495" s="52"/>
      <c r="B495" s="39"/>
      <c r="C495" s="39"/>
      <c r="D495" s="39"/>
      <c r="E495" s="39"/>
      <c r="F495" s="39"/>
      <c r="G495" s="39"/>
      <c r="AH495" s="39"/>
      <c r="AI495" s="39"/>
      <c r="AJ495" s="39"/>
      <c r="AK495" s="39"/>
      <c r="AL495" s="39"/>
      <c r="AM495" s="39"/>
      <c r="AN495" s="39"/>
      <c r="AO495" s="39"/>
      <c r="AP495" s="39"/>
      <c r="AQ495" s="39"/>
      <c r="AR495" s="39"/>
      <c r="AS495" s="39"/>
      <c r="AT495" s="39"/>
      <c r="AU495" s="39"/>
    </row>
    <row r="496" spans="1:47">
      <c r="A496" s="52"/>
      <c r="B496" s="39"/>
      <c r="C496" s="39"/>
      <c r="D496" s="39"/>
      <c r="E496" s="39"/>
      <c r="F496" s="39"/>
      <c r="G496" s="39"/>
      <c r="AH496" s="39"/>
      <c r="AI496" s="39"/>
      <c r="AJ496" s="39"/>
      <c r="AK496" s="39"/>
      <c r="AL496" s="39"/>
      <c r="AM496" s="39"/>
      <c r="AN496" s="39"/>
      <c r="AO496" s="39"/>
      <c r="AP496" s="39"/>
      <c r="AQ496" s="39"/>
      <c r="AR496" s="39"/>
      <c r="AS496" s="39"/>
      <c r="AT496" s="39"/>
      <c r="AU496" s="39"/>
    </row>
    <row r="497" spans="1:47">
      <c r="A497" s="52"/>
      <c r="B497" s="39"/>
      <c r="C497" s="39"/>
      <c r="D497" s="39"/>
      <c r="E497" s="39"/>
      <c r="F497" s="39"/>
      <c r="G497" s="39"/>
      <c r="AH497" s="39"/>
      <c r="AI497" s="39"/>
      <c r="AJ497" s="39"/>
      <c r="AK497" s="39"/>
      <c r="AL497" s="39"/>
      <c r="AM497" s="39"/>
      <c r="AN497" s="39"/>
      <c r="AO497" s="39"/>
      <c r="AP497" s="39"/>
      <c r="AQ497" s="39"/>
      <c r="AR497" s="39"/>
      <c r="AS497" s="39"/>
      <c r="AT497" s="39"/>
      <c r="AU497" s="39"/>
    </row>
    <row r="498" spans="1:47">
      <c r="A498" s="52"/>
      <c r="B498" s="39"/>
      <c r="C498" s="39"/>
      <c r="D498" s="39"/>
      <c r="E498" s="39"/>
      <c r="F498" s="39"/>
      <c r="G498" s="39"/>
      <c r="AH498" s="39"/>
      <c r="AI498" s="39"/>
      <c r="AJ498" s="39"/>
      <c r="AK498" s="39"/>
      <c r="AL498" s="39"/>
      <c r="AM498" s="39"/>
      <c r="AN498" s="39"/>
      <c r="AO498" s="39"/>
      <c r="AP498" s="39"/>
      <c r="AQ498" s="39"/>
      <c r="AR498" s="39"/>
      <c r="AS498" s="39"/>
      <c r="AT498" s="39"/>
      <c r="AU498" s="39"/>
    </row>
    <row r="499" spans="1:47">
      <c r="A499" s="52"/>
      <c r="B499" s="39"/>
      <c r="C499" s="39"/>
      <c r="D499" s="39"/>
      <c r="E499" s="39"/>
      <c r="F499" s="39"/>
      <c r="G499" s="39"/>
      <c r="AH499" s="39"/>
      <c r="AI499" s="39"/>
      <c r="AJ499" s="39"/>
      <c r="AK499" s="39"/>
      <c r="AL499" s="39"/>
      <c r="AM499" s="39"/>
      <c r="AN499" s="39"/>
      <c r="AO499" s="39"/>
      <c r="AP499" s="39"/>
      <c r="AQ499" s="39"/>
      <c r="AR499" s="39"/>
      <c r="AS499" s="39"/>
      <c r="AT499" s="39"/>
      <c r="AU499" s="39"/>
    </row>
    <row r="500" spans="1:47">
      <c r="A500" s="52"/>
      <c r="B500" s="39"/>
      <c r="C500" s="39"/>
      <c r="D500" s="39"/>
      <c r="E500" s="39"/>
      <c r="F500" s="39"/>
      <c r="G500" s="39"/>
      <c r="AH500" s="39"/>
      <c r="AI500" s="39"/>
      <c r="AJ500" s="39"/>
      <c r="AK500" s="39"/>
      <c r="AL500" s="39"/>
      <c r="AM500" s="39"/>
      <c r="AN500" s="39"/>
      <c r="AO500" s="39"/>
      <c r="AP500" s="39"/>
      <c r="AQ500" s="39"/>
      <c r="AR500" s="39"/>
      <c r="AS500" s="39"/>
      <c r="AT500" s="39"/>
      <c r="AU500" s="39"/>
    </row>
    <row r="501" spans="1:47">
      <c r="A501" s="52"/>
      <c r="B501" s="39"/>
      <c r="C501" s="39"/>
      <c r="D501" s="39"/>
      <c r="E501" s="39"/>
      <c r="F501" s="39"/>
      <c r="G501" s="39"/>
      <c r="AH501" s="39"/>
      <c r="AI501" s="39"/>
      <c r="AJ501" s="39"/>
      <c r="AK501" s="39"/>
      <c r="AL501" s="39"/>
      <c r="AM501" s="39"/>
      <c r="AN501" s="39"/>
      <c r="AO501" s="39"/>
      <c r="AP501" s="39"/>
      <c r="AQ501" s="39"/>
      <c r="AR501" s="39"/>
      <c r="AS501" s="39"/>
      <c r="AT501" s="39"/>
      <c r="AU501" s="39"/>
    </row>
    <row r="502" spans="1:47">
      <c r="A502" s="52"/>
      <c r="B502" s="39"/>
      <c r="C502" s="39"/>
      <c r="D502" s="39"/>
      <c r="E502" s="39"/>
      <c r="F502" s="39"/>
      <c r="G502" s="39"/>
      <c r="AH502" s="39"/>
      <c r="AI502" s="39"/>
      <c r="AJ502" s="39"/>
      <c r="AK502" s="39"/>
      <c r="AL502" s="39"/>
      <c r="AM502" s="39"/>
      <c r="AN502" s="39"/>
      <c r="AO502" s="39"/>
      <c r="AP502" s="39"/>
      <c r="AQ502" s="39"/>
      <c r="AR502" s="39"/>
      <c r="AS502" s="39"/>
      <c r="AT502" s="39"/>
      <c r="AU502" s="39"/>
    </row>
    <row r="503" spans="1:47">
      <c r="A503" s="52"/>
      <c r="B503" s="39"/>
      <c r="C503" s="39"/>
      <c r="D503" s="39"/>
      <c r="E503" s="39"/>
      <c r="F503" s="39"/>
      <c r="G503" s="39"/>
      <c r="AH503" s="39"/>
      <c r="AI503" s="39"/>
      <c r="AJ503" s="39"/>
      <c r="AK503" s="39"/>
      <c r="AL503" s="39"/>
      <c r="AM503" s="39"/>
      <c r="AN503" s="39"/>
      <c r="AO503" s="39"/>
      <c r="AP503" s="39"/>
      <c r="AQ503" s="39"/>
      <c r="AR503" s="39"/>
      <c r="AS503" s="39"/>
      <c r="AT503" s="39"/>
      <c r="AU503" s="39"/>
    </row>
    <row r="504" spans="1:47">
      <c r="A504" s="52"/>
      <c r="B504" s="39"/>
      <c r="C504" s="39"/>
      <c r="D504" s="39"/>
      <c r="E504" s="39"/>
      <c r="F504" s="39"/>
      <c r="G504" s="39"/>
      <c r="AH504" s="39"/>
      <c r="AI504" s="39"/>
      <c r="AJ504" s="39"/>
      <c r="AK504" s="39"/>
      <c r="AL504" s="39"/>
      <c r="AM504" s="39"/>
      <c r="AN504" s="39"/>
      <c r="AO504" s="39"/>
      <c r="AP504" s="39"/>
      <c r="AQ504" s="39"/>
      <c r="AR504" s="39"/>
      <c r="AS504" s="39"/>
      <c r="AT504" s="39"/>
      <c r="AU504" s="39"/>
    </row>
    <row r="505" spans="1:47">
      <c r="A505" s="52"/>
      <c r="B505" s="39"/>
      <c r="C505" s="39"/>
      <c r="D505" s="39"/>
      <c r="E505" s="39"/>
      <c r="F505" s="39"/>
      <c r="G505" s="39"/>
      <c r="AH505" s="39"/>
      <c r="AI505" s="39"/>
      <c r="AJ505" s="39"/>
      <c r="AK505" s="39"/>
      <c r="AL505" s="39"/>
      <c r="AM505" s="39"/>
      <c r="AN505" s="39"/>
      <c r="AO505" s="39"/>
      <c r="AP505" s="39"/>
      <c r="AQ505" s="39"/>
      <c r="AR505" s="39"/>
      <c r="AS505" s="39"/>
      <c r="AT505" s="39"/>
      <c r="AU505" s="39"/>
    </row>
    <row r="506" spans="1:47">
      <c r="A506" s="52"/>
      <c r="B506" s="39"/>
      <c r="C506" s="39"/>
      <c r="D506" s="39"/>
      <c r="E506" s="39"/>
      <c r="F506" s="39"/>
      <c r="G506" s="39"/>
      <c r="AH506" s="39"/>
      <c r="AI506" s="39"/>
      <c r="AJ506" s="39"/>
      <c r="AK506" s="39"/>
      <c r="AL506" s="39"/>
      <c r="AM506" s="39"/>
      <c r="AN506" s="39"/>
      <c r="AO506" s="39"/>
      <c r="AP506" s="39"/>
      <c r="AQ506" s="39"/>
      <c r="AR506" s="39"/>
      <c r="AS506" s="39"/>
      <c r="AT506" s="39"/>
      <c r="AU506" s="39"/>
    </row>
    <row r="507" spans="1:47">
      <c r="A507" s="52"/>
      <c r="B507" s="39"/>
      <c r="C507" s="39"/>
      <c r="D507" s="39"/>
      <c r="E507" s="39"/>
      <c r="F507" s="39"/>
      <c r="G507" s="39"/>
      <c r="AH507" s="39"/>
      <c r="AI507" s="39"/>
      <c r="AJ507" s="39"/>
      <c r="AK507" s="39"/>
      <c r="AL507" s="39"/>
      <c r="AM507" s="39"/>
      <c r="AN507" s="39"/>
      <c r="AO507" s="39"/>
      <c r="AP507" s="39"/>
      <c r="AQ507" s="39"/>
      <c r="AR507" s="39"/>
      <c r="AS507" s="39"/>
      <c r="AT507" s="39"/>
      <c r="AU507" s="39"/>
    </row>
    <row r="508" spans="1:47">
      <c r="A508" s="52"/>
      <c r="B508" s="39"/>
      <c r="C508" s="39"/>
      <c r="D508" s="39"/>
      <c r="E508" s="39"/>
      <c r="F508" s="39"/>
      <c r="G508" s="39"/>
      <c r="AH508" s="39"/>
      <c r="AI508" s="39"/>
      <c r="AJ508" s="39"/>
      <c r="AK508" s="39"/>
      <c r="AL508" s="39"/>
      <c r="AM508" s="39"/>
      <c r="AN508" s="39"/>
      <c r="AO508" s="39"/>
      <c r="AP508" s="39"/>
      <c r="AQ508" s="39"/>
      <c r="AR508" s="39"/>
      <c r="AS508" s="39"/>
      <c r="AT508" s="39"/>
      <c r="AU508" s="39"/>
    </row>
    <row r="509" spans="1:47">
      <c r="A509" s="52"/>
      <c r="B509" s="39"/>
      <c r="C509" s="39"/>
      <c r="D509" s="39"/>
      <c r="E509" s="39"/>
      <c r="F509" s="39"/>
      <c r="G509" s="39"/>
      <c r="AH509" s="39"/>
      <c r="AI509" s="39"/>
      <c r="AJ509" s="39"/>
      <c r="AK509" s="39"/>
      <c r="AL509" s="39"/>
      <c r="AM509" s="39"/>
      <c r="AN509" s="39"/>
      <c r="AO509" s="39"/>
      <c r="AP509" s="39"/>
      <c r="AQ509" s="39"/>
      <c r="AR509" s="39"/>
      <c r="AS509" s="39"/>
      <c r="AT509" s="39"/>
      <c r="AU509" s="39"/>
    </row>
    <row r="510" spans="1:47">
      <c r="A510" s="52"/>
      <c r="B510" s="39"/>
      <c r="C510" s="39"/>
      <c r="D510" s="39"/>
      <c r="E510" s="39"/>
      <c r="F510" s="39"/>
      <c r="G510" s="39"/>
      <c r="AH510" s="39"/>
      <c r="AI510" s="39"/>
      <c r="AJ510" s="39"/>
      <c r="AK510" s="39"/>
      <c r="AL510" s="39"/>
      <c r="AM510" s="39"/>
      <c r="AN510" s="39"/>
      <c r="AO510" s="39"/>
      <c r="AP510" s="39"/>
      <c r="AQ510" s="39"/>
      <c r="AR510" s="39"/>
      <c r="AS510" s="39"/>
      <c r="AT510" s="39"/>
      <c r="AU510" s="39"/>
    </row>
    <row r="511" spans="1:47">
      <c r="A511" s="52"/>
      <c r="B511" s="39"/>
      <c r="C511" s="39"/>
      <c r="D511" s="39"/>
      <c r="E511" s="39"/>
      <c r="F511" s="39"/>
      <c r="G511" s="39"/>
      <c r="AH511" s="39"/>
      <c r="AI511" s="39"/>
      <c r="AJ511" s="39"/>
      <c r="AK511" s="39"/>
      <c r="AL511" s="39"/>
      <c r="AM511" s="39"/>
      <c r="AN511" s="39"/>
      <c r="AO511" s="39"/>
      <c r="AP511" s="39"/>
      <c r="AQ511" s="39"/>
      <c r="AR511" s="39"/>
      <c r="AS511" s="39"/>
      <c r="AT511" s="39"/>
      <c r="AU511" s="39"/>
    </row>
    <row r="512" spans="1:47">
      <c r="A512" s="52"/>
      <c r="B512" s="39"/>
      <c r="C512" s="39"/>
      <c r="D512" s="39"/>
      <c r="E512" s="39"/>
      <c r="F512" s="39"/>
      <c r="G512" s="39"/>
      <c r="AH512" s="39"/>
      <c r="AI512" s="39"/>
      <c r="AJ512" s="39"/>
      <c r="AK512" s="39"/>
      <c r="AL512" s="39"/>
      <c r="AM512" s="39"/>
      <c r="AN512" s="39"/>
      <c r="AO512" s="39"/>
      <c r="AP512" s="39"/>
      <c r="AQ512" s="39"/>
      <c r="AR512" s="39"/>
      <c r="AS512" s="39"/>
      <c r="AT512" s="39"/>
      <c r="AU512" s="39"/>
    </row>
    <row r="513" spans="1:47">
      <c r="A513" s="52"/>
      <c r="B513" s="39"/>
      <c r="C513" s="39"/>
      <c r="D513" s="39"/>
      <c r="E513" s="39"/>
      <c r="F513" s="39"/>
      <c r="G513" s="39"/>
      <c r="AH513" s="39"/>
      <c r="AI513" s="39"/>
      <c r="AJ513" s="39"/>
      <c r="AK513" s="39"/>
      <c r="AL513" s="39"/>
      <c r="AM513" s="39"/>
      <c r="AN513" s="39"/>
      <c r="AO513" s="39"/>
      <c r="AP513" s="39"/>
      <c r="AQ513" s="39"/>
      <c r="AR513" s="39"/>
      <c r="AS513" s="39"/>
      <c r="AT513" s="39"/>
      <c r="AU513" s="39"/>
    </row>
    <row r="514" spans="1:47">
      <c r="A514" s="52"/>
      <c r="B514" s="39"/>
      <c r="C514" s="39"/>
      <c r="D514" s="39"/>
      <c r="E514" s="39"/>
      <c r="F514" s="39"/>
      <c r="G514" s="39"/>
      <c r="AH514" s="39"/>
      <c r="AI514" s="39"/>
      <c r="AJ514" s="39"/>
      <c r="AK514" s="39"/>
      <c r="AL514" s="39"/>
      <c r="AM514" s="39"/>
      <c r="AN514" s="39"/>
      <c r="AO514" s="39"/>
      <c r="AP514" s="39"/>
      <c r="AQ514" s="39"/>
      <c r="AR514" s="39"/>
      <c r="AS514" s="39"/>
      <c r="AT514" s="39"/>
      <c r="AU514" s="39"/>
    </row>
    <row r="515" spans="1:47">
      <c r="A515" s="52"/>
      <c r="B515" s="39"/>
      <c r="C515" s="39"/>
      <c r="D515" s="39"/>
      <c r="E515" s="39"/>
      <c r="F515" s="39"/>
      <c r="G515" s="39"/>
      <c r="AH515" s="39"/>
      <c r="AI515" s="39"/>
      <c r="AJ515" s="39"/>
      <c r="AK515" s="39"/>
      <c r="AL515" s="39"/>
      <c r="AM515" s="39"/>
      <c r="AN515" s="39"/>
      <c r="AO515" s="39"/>
      <c r="AP515" s="39"/>
      <c r="AQ515" s="39"/>
      <c r="AR515" s="39"/>
      <c r="AS515" s="39"/>
      <c r="AT515" s="39"/>
      <c r="AU515" s="39"/>
    </row>
    <row r="516" spans="1:47">
      <c r="A516" s="52"/>
      <c r="B516" s="39"/>
      <c r="C516" s="39"/>
      <c r="D516" s="39"/>
      <c r="E516" s="39"/>
      <c r="F516" s="39"/>
      <c r="G516" s="39"/>
      <c r="AH516" s="39"/>
      <c r="AI516" s="39"/>
      <c r="AJ516" s="39"/>
      <c r="AK516" s="39"/>
      <c r="AL516" s="39"/>
      <c r="AM516" s="39"/>
      <c r="AN516" s="39"/>
      <c r="AO516" s="39"/>
      <c r="AP516" s="39"/>
      <c r="AQ516" s="39"/>
      <c r="AR516" s="39"/>
      <c r="AS516" s="39"/>
      <c r="AT516" s="39"/>
      <c r="AU516" s="39"/>
    </row>
    <row r="517" spans="1:47">
      <c r="A517" s="52"/>
      <c r="B517" s="39"/>
      <c r="C517" s="39"/>
      <c r="D517" s="39"/>
      <c r="E517" s="39"/>
      <c r="F517" s="39"/>
      <c r="G517" s="39"/>
      <c r="AH517" s="39"/>
      <c r="AI517" s="39"/>
      <c r="AJ517" s="39"/>
      <c r="AK517" s="39"/>
      <c r="AL517" s="39"/>
      <c r="AM517" s="39"/>
      <c r="AN517" s="39"/>
      <c r="AO517" s="39"/>
      <c r="AP517" s="39"/>
      <c r="AQ517" s="39"/>
      <c r="AR517" s="39"/>
      <c r="AS517" s="39"/>
      <c r="AT517" s="39"/>
      <c r="AU517" s="39"/>
    </row>
    <row r="518" spans="1:47">
      <c r="A518" s="52"/>
      <c r="B518" s="39"/>
      <c r="C518" s="39"/>
      <c r="D518" s="39"/>
      <c r="E518" s="39"/>
      <c r="F518" s="39"/>
      <c r="G518" s="39"/>
      <c r="AH518" s="39"/>
      <c r="AI518" s="39"/>
      <c r="AJ518" s="39"/>
      <c r="AK518" s="39"/>
      <c r="AL518" s="39"/>
      <c r="AM518" s="39"/>
      <c r="AN518" s="39"/>
      <c r="AO518" s="39"/>
      <c r="AP518" s="39"/>
      <c r="AQ518" s="39"/>
      <c r="AR518" s="39"/>
      <c r="AS518" s="39"/>
      <c r="AT518" s="39"/>
      <c r="AU518" s="39"/>
    </row>
    <row r="519" spans="1:47">
      <c r="A519" s="52"/>
      <c r="B519" s="39"/>
      <c r="C519" s="39"/>
      <c r="D519" s="39"/>
      <c r="E519" s="39"/>
      <c r="F519" s="39"/>
      <c r="G519" s="39"/>
      <c r="AH519" s="39"/>
      <c r="AI519" s="39"/>
      <c r="AJ519" s="39"/>
      <c r="AK519" s="39"/>
      <c r="AL519" s="39"/>
      <c r="AM519" s="39"/>
      <c r="AN519" s="39"/>
      <c r="AO519" s="39"/>
      <c r="AP519" s="39"/>
      <c r="AQ519" s="39"/>
      <c r="AR519" s="39"/>
      <c r="AS519" s="39"/>
      <c r="AT519" s="39"/>
      <c r="AU519" s="39"/>
    </row>
    <row r="520" spans="1:47">
      <c r="A520" s="52"/>
      <c r="B520" s="39"/>
      <c r="C520" s="39"/>
      <c r="D520" s="39"/>
      <c r="E520" s="39"/>
      <c r="F520" s="39"/>
      <c r="G520" s="39"/>
      <c r="AH520" s="39"/>
      <c r="AI520" s="39"/>
      <c r="AJ520" s="39"/>
      <c r="AK520" s="39"/>
      <c r="AL520" s="39"/>
      <c r="AM520" s="39"/>
      <c r="AN520" s="39"/>
      <c r="AO520" s="39"/>
      <c r="AP520" s="39"/>
      <c r="AQ520" s="39"/>
      <c r="AR520" s="39"/>
      <c r="AS520" s="39"/>
      <c r="AT520" s="39"/>
      <c r="AU520" s="39"/>
    </row>
    <row r="521" spans="1:47">
      <c r="A521" s="52"/>
      <c r="B521" s="39"/>
      <c r="C521" s="39"/>
      <c r="D521" s="39"/>
      <c r="E521" s="39"/>
      <c r="F521" s="39"/>
      <c r="G521" s="39"/>
      <c r="AH521" s="39"/>
      <c r="AI521" s="39"/>
      <c r="AJ521" s="39"/>
      <c r="AK521" s="39"/>
      <c r="AL521" s="39"/>
      <c r="AM521" s="39"/>
      <c r="AN521" s="39"/>
      <c r="AO521" s="39"/>
      <c r="AP521" s="39"/>
      <c r="AQ521" s="39"/>
      <c r="AR521" s="39"/>
      <c r="AS521" s="39"/>
      <c r="AT521" s="39"/>
      <c r="AU521" s="39"/>
    </row>
    <row r="522" spans="1:47">
      <c r="A522" s="52"/>
      <c r="B522" s="39"/>
      <c r="C522" s="39"/>
      <c r="D522" s="39"/>
      <c r="E522" s="39"/>
      <c r="F522" s="39"/>
      <c r="G522" s="39"/>
      <c r="AH522" s="39"/>
      <c r="AI522" s="39"/>
      <c r="AJ522" s="39"/>
      <c r="AK522" s="39"/>
      <c r="AL522" s="39"/>
      <c r="AM522" s="39"/>
      <c r="AN522" s="39"/>
      <c r="AO522" s="39"/>
      <c r="AP522" s="39"/>
      <c r="AQ522" s="39"/>
      <c r="AR522" s="39"/>
      <c r="AS522" s="39"/>
      <c r="AT522" s="39"/>
      <c r="AU522" s="39"/>
    </row>
    <row r="523" spans="1:47">
      <c r="A523" s="52"/>
      <c r="B523" s="39"/>
      <c r="C523" s="39"/>
      <c r="D523" s="39"/>
      <c r="E523" s="39"/>
      <c r="F523" s="39"/>
      <c r="G523" s="39"/>
      <c r="AH523" s="39"/>
      <c r="AI523" s="39"/>
      <c r="AJ523" s="39"/>
      <c r="AK523" s="39"/>
      <c r="AL523" s="39"/>
      <c r="AM523" s="39"/>
      <c r="AN523" s="39"/>
      <c r="AO523" s="39"/>
      <c r="AP523" s="39"/>
      <c r="AQ523" s="39"/>
      <c r="AR523" s="39"/>
      <c r="AS523" s="39"/>
      <c r="AT523" s="39"/>
      <c r="AU523" s="39"/>
    </row>
    <row r="524" spans="1:47">
      <c r="A524" s="52"/>
      <c r="B524" s="39"/>
      <c r="C524" s="39"/>
      <c r="D524" s="39"/>
      <c r="E524" s="39"/>
      <c r="F524" s="39"/>
      <c r="G524" s="39"/>
      <c r="AH524" s="39"/>
      <c r="AI524" s="39"/>
      <c r="AJ524" s="39"/>
      <c r="AK524" s="39"/>
      <c r="AL524" s="39"/>
      <c r="AM524" s="39"/>
      <c r="AN524" s="39"/>
      <c r="AO524" s="39"/>
      <c r="AP524" s="39"/>
      <c r="AQ524" s="39"/>
      <c r="AR524" s="39"/>
      <c r="AS524" s="39"/>
      <c r="AT524" s="39"/>
      <c r="AU524" s="39"/>
    </row>
    <row r="525" spans="1:47">
      <c r="A525" s="52"/>
      <c r="B525" s="39"/>
      <c r="C525" s="39"/>
      <c r="D525" s="39"/>
      <c r="E525" s="39"/>
      <c r="F525" s="39"/>
      <c r="G525" s="39"/>
      <c r="AH525" s="39"/>
      <c r="AI525" s="39"/>
      <c r="AJ525" s="39"/>
      <c r="AK525" s="39"/>
      <c r="AL525" s="39"/>
      <c r="AM525" s="39"/>
      <c r="AN525" s="39"/>
      <c r="AO525" s="39"/>
      <c r="AP525" s="39"/>
      <c r="AQ525" s="39"/>
      <c r="AR525" s="39"/>
      <c r="AS525" s="39"/>
      <c r="AT525" s="39"/>
      <c r="AU525" s="39"/>
    </row>
    <row r="526" spans="1:47">
      <c r="A526" s="52"/>
      <c r="B526" s="39"/>
      <c r="C526" s="39"/>
      <c r="D526" s="39"/>
      <c r="E526" s="39"/>
      <c r="F526" s="39"/>
      <c r="G526" s="39"/>
      <c r="AH526" s="39"/>
      <c r="AI526" s="39"/>
      <c r="AJ526" s="39"/>
      <c r="AK526" s="39"/>
      <c r="AL526" s="39"/>
      <c r="AM526" s="39"/>
      <c r="AN526" s="39"/>
      <c r="AO526" s="39"/>
      <c r="AP526" s="39"/>
      <c r="AQ526" s="39"/>
      <c r="AR526" s="39"/>
      <c r="AS526" s="39"/>
      <c r="AT526" s="39"/>
      <c r="AU526" s="39"/>
    </row>
    <row r="527" spans="1:47">
      <c r="A527" s="52"/>
      <c r="B527" s="39"/>
      <c r="C527" s="39"/>
      <c r="D527" s="39"/>
      <c r="E527" s="39"/>
      <c r="F527" s="39"/>
      <c r="G527" s="39"/>
      <c r="AH527" s="39"/>
      <c r="AI527" s="39"/>
      <c r="AJ527" s="39"/>
      <c r="AK527" s="39"/>
      <c r="AL527" s="39"/>
      <c r="AM527" s="39"/>
      <c r="AN527" s="39"/>
      <c r="AO527" s="39"/>
      <c r="AP527" s="39"/>
      <c r="AQ527" s="39"/>
      <c r="AR527" s="39"/>
      <c r="AS527" s="39"/>
      <c r="AT527" s="39"/>
      <c r="AU527" s="39"/>
    </row>
    <row r="528" spans="1:47">
      <c r="A528" s="52"/>
      <c r="B528" s="39"/>
      <c r="C528" s="39"/>
      <c r="D528" s="39"/>
      <c r="E528" s="39"/>
      <c r="F528" s="39"/>
      <c r="G528" s="39"/>
      <c r="AH528" s="39"/>
      <c r="AI528" s="39"/>
      <c r="AJ528" s="39"/>
      <c r="AK528" s="39"/>
      <c r="AL528" s="39"/>
      <c r="AM528" s="39"/>
      <c r="AN528" s="39"/>
      <c r="AO528" s="39"/>
      <c r="AP528" s="39"/>
      <c r="AQ528" s="39"/>
      <c r="AR528" s="39"/>
      <c r="AS528" s="39"/>
      <c r="AT528" s="39"/>
      <c r="AU528" s="39"/>
    </row>
    <row r="529" spans="1:47">
      <c r="A529" s="52"/>
      <c r="B529" s="39"/>
      <c r="C529" s="39"/>
      <c r="D529" s="39"/>
      <c r="E529" s="39"/>
      <c r="F529" s="39"/>
      <c r="G529" s="39"/>
      <c r="AH529" s="39"/>
      <c r="AI529" s="39"/>
      <c r="AJ529" s="39"/>
      <c r="AK529" s="39"/>
      <c r="AL529" s="39"/>
      <c r="AM529" s="39"/>
      <c r="AN529" s="39"/>
      <c r="AO529" s="39"/>
      <c r="AP529" s="39"/>
      <c r="AQ529" s="39"/>
      <c r="AR529" s="39"/>
      <c r="AS529" s="39"/>
      <c r="AT529" s="39"/>
      <c r="AU529" s="39"/>
    </row>
    <row r="530" spans="1:47">
      <c r="A530" s="52"/>
      <c r="B530" s="39"/>
      <c r="C530" s="39"/>
      <c r="D530" s="39"/>
      <c r="E530" s="39"/>
      <c r="F530" s="39"/>
      <c r="G530" s="39"/>
      <c r="AH530" s="39"/>
      <c r="AI530" s="39"/>
      <c r="AJ530" s="39"/>
      <c r="AK530" s="39"/>
      <c r="AL530" s="39"/>
      <c r="AM530" s="39"/>
      <c r="AN530" s="39"/>
      <c r="AO530" s="39"/>
      <c r="AP530" s="39"/>
      <c r="AQ530" s="39"/>
      <c r="AR530" s="39"/>
      <c r="AS530" s="39"/>
      <c r="AT530" s="39"/>
      <c r="AU530" s="39"/>
    </row>
    <row r="531" spans="1:47">
      <c r="A531" s="52"/>
      <c r="B531" s="39"/>
      <c r="C531" s="39"/>
      <c r="D531" s="39"/>
      <c r="E531" s="39"/>
      <c r="F531" s="39"/>
      <c r="G531" s="39"/>
      <c r="AH531" s="39"/>
      <c r="AI531" s="39"/>
      <c r="AJ531" s="39"/>
      <c r="AK531" s="39"/>
      <c r="AL531" s="39"/>
      <c r="AM531" s="39"/>
      <c r="AN531" s="39"/>
      <c r="AO531" s="39"/>
      <c r="AP531" s="39"/>
      <c r="AQ531" s="39"/>
      <c r="AR531" s="39"/>
      <c r="AS531" s="39"/>
      <c r="AT531" s="39"/>
      <c r="AU531" s="39"/>
    </row>
    <row r="532" spans="1:47">
      <c r="A532" s="52"/>
      <c r="B532" s="39"/>
      <c r="C532" s="39"/>
      <c r="D532" s="39"/>
      <c r="E532" s="39"/>
      <c r="F532" s="39"/>
      <c r="G532" s="39"/>
      <c r="AH532" s="39"/>
      <c r="AI532" s="39"/>
      <c r="AJ532" s="39"/>
      <c r="AK532" s="39"/>
      <c r="AL532" s="39"/>
      <c r="AM532" s="39"/>
      <c r="AN532" s="39"/>
      <c r="AO532" s="39"/>
      <c r="AP532" s="39"/>
      <c r="AQ532" s="39"/>
      <c r="AR532" s="39"/>
      <c r="AS532" s="39"/>
      <c r="AT532" s="39"/>
      <c r="AU532" s="39"/>
    </row>
    <row r="533" spans="1:47">
      <c r="A533" s="52"/>
      <c r="B533" s="39"/>
      <c r="C533" s="39"/>
      <c r="D533" s="39"/>
      <c r="E533" s="39"/>
      <c r="F533" s="39"/>
      <c r="G533" s="39"/>
      <c r="AH533" s="39"/>
      <c r="AI533" s="39"/>
      <c r="AJ533" s="39"/>
      <c r="AK533" s="39"/>
      <c r="AL533" s="39"/>
      <c r="AM533" s="39"/>
      <c r="AN533" s="39"/>
      <c r="AO533" s="39"/>
      <c r="AP533" s="39"/>
      <c r="AQ533" s="39"/>
      <c r="AR533" s="39"/>
      <c r="AS533" s="39"/>
      <c r="AT533" s="39"/>
      <c r="AU533" s="39"/>
    </row>
    <row r="534" spans="1:47">
      <c r="A534" s="52"/>
      <c r="B534" s="39"/>
      <c r="C534" s="39"/>
      <c r="D534" s="39"/>
      <c r="E534" s="39"/>
      <c r="F534" s="39"/>
      <c r="G534" s="39"/>
      <c r="AH534" s="39"/>
      <c r="AI534" s="39"/>
      <c r="AJ534" s="39"/>
      <c r="AK534" s="39"/>
      <c r="AL534" s="39"/>
      <c r="AM534" s="39"/>
      <c r="AN534" s="39"/>
      <c r="AO534" s="39"/>
      <c r="AP534" s="39"/>
      <c r="AQ534" s="39"/>
      <c r="AR534" s="39"/>
      <c r="AS534" s="39"/>
      <c r="AT534" s="39"/>
      <c r="AU534" s="39"/>
    </row>
    <row r="535" spans="1:47">
      <c r="A535" s="52"/>
      <c r="B535" s="39"/>
      <c r="C535" s="39"/>
      <c r="D535" s="39"/>
      <c r="E535" s="39"/>
      <c r="F535" s="39"/>
      <c r="G535" s="39"/>
      <c r="AH535" s="39"/>
      <c r="AI535" s="39"/>
      <c r="AJ535" s="39"/>
      <c r="AK535" s="39"/>
      <c r="AL535" s="39"/>
      <c r="AM535" s="39"/>
      <c r="AN535" s="39"/>
      <c r="AO535" s="39"/>
      <c r="AP535" s="39"/>
      <c r="AQ535" s="39"/>
      <c r="AR535" s="39"/>
      <c r="AS535" s="39"/>
      <c r="AT535" s="39"/>
      <c r="AU535" s="39"/>
    </row>
    <row r="536" spans="1:47">
      <c r="A536" s="52"/>
      <c r="B536" s="39"/>
      <c r="C536" s="39"/>
      <c r="D536" s="39"/>
      <c r="E536" s="39"/>
      <c r="F536" s="39"/>
      <c r="G536" s="39"/>
      <c r="AH536" s="39"/>
      <c r="AI536" s="39"/>
      <c r="AJ536" s="39"/>
      <c r="AK536" s="39"/>
      <c r="AL536" s="39"/>
      <c r="AM536" s="39"/>
      <c r="AN536" s="39"/>
      <c r="AO536" s="39"/>
      <c r="AP536" s="39"/>
      <c r="AQ536" s="39"/>
      <c r="AR536" s="39"/>
      <c r="AS536" s="39"/>
      <c r="AT536" s="39"/>
      <c r="AU536" s="39"/>
    </row>
    <row r="537" spans="1:47">
      <c r="A537" s="52"/>
      <c r="B537" s="39"/>
      <c r="C537" s="39"/>
      <c r="D537" s="39"/>
      <c r="E537" s="39"/>
      <c r="F537" s="39"/>
      <c r="G537" s="39"/>
      <c r="AH537" s="39"/>
      <c r="AI537" s="39"/>
      <c r="AJ537" s="39"/>
      <c r="AK537" s="39"/>
      <c r="AL537" s="39"/>
      <c r="AM537" s="39"/>
      <c r="AN537" s="39"/>
      <c r="AO537" s="39"/>
      <c r="AP537" s="39"/>
      <c r="AQ537" s="39"/>
      <c r="AR537" s="39"/>
      <c r="AS537" s="39"/>
      <c r="AT537" s="39"/>
      <c r="AU537" s="39"/>
    </row>
    <row r="538" spans="1:47">
      <c r="A538" s="52"/>
      <c r="B538" s="39"/>
      <c r="C538" s="39"/>
      <c r="D538" s="39"/>
      <c r="E538" s="39"/>
      <c r="F538" s="39"/>
      <c r="G538" s="39"/>
      <c r="AH538" s="39"/>
      <c r="AI538" s="39"/>
      <c r="AJ538" s="39"/>
      <c r="AK538" s="39"/>
      <c r="AL538" s="39"/>
      <c r="AM538" s="39"/>
      <c r="AN538" s="39"/>
      <c r="AO538" s="39"/>
      <c r="AP538" s="39"/>
      <c r="AQ538" s="39"/>
      <c r="AR538" s="39"/>
      <c r="AS538" s="39"/>
      <c r="AT538" s="39"/>
      <c r="AU538" s="39"/>
    </row>
    <row r="539" spans="1:47">
      <c r="A539" s="52"/>
      <c r="B539" s="39"/>
      <c r="C539" s="39"/>
      <c r="D539" s="39"/>
      <c r="E539" s="39"/>
      <c r="F539" s="39"/>
      <c r="G539" s="39"/>
      <c r="AH539" s="39"/>
      <c r="AI539" s="39"/>
      <c r="AJ539" s="39"/>
      <c r="AK539" s="39"/>
      <c r="AL539" s="39"/>
      <c r="AM539" s="39"/>
      <c r="AN539" s="39"/>
      <c r="AO539" s="39"/>
      <c r="AP539" s="39"/>
      <c r="AQ539" s="39"/>
      <c r="AR539" s="39"/>
      <c r="AS539" s="39"/>
      <c r="AT539" s="39"/>
      <c r="AU539" s="39"/>
    </row>
    <row r="540" spans="1:47">
      <c r="A540" s="52"/>
      <c r="B540" s="39"/>
      <c r="C540" s="39"/>
      <c r="D540" s="39"/>
      <c r="E540" s="39"/>
      <c r="F540" s="39"/>
      <c r="G540" s="39"/>
      <c r="AH540" s="39"/>
      <c r="AI540" s="39"/>
      <c r="AJ540" s="39"/>
      <c r="AK540" s="39"/>
      <c r="AL540" s="39"/>
      <c r="AM540" s="39"/>
      <c r="AN540" s="39"/>
      <c r="AO540" s="39"/>
      <c r="AP540" s="39"/>
      <c r="AQ540" s="39"/>
      <c r="AR540" s="39"/>
      <c r="AS540" s="39"/>
      <c r="AT540" s="39"/>
      <c r="AU540" s="39"/>
    </row>
    <row r="541" spans="1:47">
      <c r="A541" s="52"/>
      <c r="B541" s="39"/>
      <c r="C541" s="39"/>
      <c r="D541" s="39"/>
      <c r="E541" s="39"/>
      <c r="F541" s="39"/>
      <c r="G541" s="39"/>
      <c r="AH541" s="39"/>
      <c r="AI541" s="39"/>
      <c r="AJ541" s="39"/>
      <c r="AK541" s="39"/>
      <c r="AL541" s="39"/>
      <c r="AM541" s="39"/>
      <c r="AN541" s="39"/>
      <c r="AO541" s="39"/>
      <c r="AP541" s="39"/>
      <c r="AQ541" s="39"/>
      <c r="AR541" s="39"/>
      <c r="AS541" s="39"/>
      <c r="AT541" s="39"/>
      <c r="AU541" s="39"/>
    </row>
    <row r="542" spans="1:47">
      <c r="A542" s="52"/>
      <c r="B542" s="39"/>
      <c r="C542" s="39"/>
      <c r="D542" s="39"/>
      <c r="E542" s="39"/>
      <c r="F542" s="39"/>
      <c r="G542" s="39"/>
      <c r="AH542" s="39"/>
      <c r="AI542" s="39"/>
      <c r="AJ542" s="39"/>
      <c r="AK542" s="39"/>
      <c r="AL542" s="39"/>
      <c r="AM542" s="39"/>
      <c r="AN542" s="39"/>
      <c r="AO542" s="39"/>
      <c r="AP542" s="39"/>
      <c r="AQ542" s="39"/>
      <c r="AR542" s="39"/>
      <c r="AS542" s="39"/>
      <c r="AT542" s="39"/>
      <c r="AU542" s="39"/>
    </row>
    <row r="543" spans="1:47">
      <c r="A543" s="52"/>
      <c r="B543" s="39"/>
      <c r="C543" s="39"/>
      <c r="D543" s="39"/>
      <c r="E543" s="39"/>
      <c r="F543" s="39"/>
      <c r="G543" s="39"/>
      <c r="AH543" s="39"/>
      <c r="AI543" s="39"/>
      <c r="AJ543" s="39"/>
      <c r="AK543" s="39"/>
      <c r="AL543" s="39"/>
      <c r="AM543" s="39"/>
      <c r="AN543" s="39"/>
      <c r="AO543" s="39"/>
      <c r="AP543" s="39"/>
      <c r="AQ543" s="39"/>
      <c r="AR543" s="39"/>
      <c r="AS543" s="39"/>
      <c r="AT543" s="39"/>
      <c r="AU543" s="39"/>
    </row>
    <row r="544" spans="1:47">
      <c r="A544" s="52"/>
      <c r="B544" s="39"/>
      <c r="C544" s="39"/>
      <c r="D544" s="39"/>
      <c r="E544" s="39"/>
      <c r="F544" s="39"/>
      <c r="G544" s="39"/>
      <c r="AH544" s="39"/>
      <c r="AI544" s="39"/>
      <c r="AJ544" s="39"/>
      <c r="AK544" s="39"/>
      <c r="AL544" s="39"/>
      <c r="AM544" s="39"/>
      <c r="AN544" s="39"/>
      <c r="AO544" s="39"/>
      <c r="AP544" s="39"/>
      <c r="AQ544" s="39"/>
      <c r="AR544" s="39"/>
      <c r="AS544" s="39"/>
      <c r="AT544" s="39"/>
      <c r="AU544" s="39"/>
    </row>
    <row r="545" spans="1:47">
      <c r="A545" s="52"/>
      <c r="B545" s="39"/>
      <c r="C545" s="39"/>
      <c r="D545" s="39"/>
      <c r="E545" s="39"/>
      <c r="F545" s="39"/>
      <c r="G545" s="39"/>
      <c r="AH545" s="39"/>
      <c r="AI545" s="39"/>
      <c r="AJ545" s="39"/>
      <c r="AK545" s="39"/>
      <c r="AL545" s="39"/>
      <c r="AM545" s="39"/>
      <c r="AN545" s="39"/>
      <c r="AO545" s="39"/>
      <c r="AP545" s="39"/>
      <c r="AQ545" s="39"/>
      <c r="AR545" s="39"/>
      <c r="AS545" s="39"/>
      <c r="AT545" s="39"/>
      <c r="AU545" s="39"/>
    </row>
    <row r="546" spans="1:47">
      <c r="A546" s="52"/>
      <c r="B546" s="39"/>
      <c r="C546" s="39"/>
      <c r="D546" s="39"/>
      <c r="E546" s="39"/>
      <c r="F546" s="39"/>
      <c r="G546" s="39"/>
      <c r="AH546" s="39"/>
      <c r="AI546" s="39"/>
      <c r="AJ546" s="39"/>
      <c r="AK546" s="39"/>
      <c r="AL546" s="39"/>
      <c r="AM546" s="39"/>
      <c r="AN546" s="39"/>
      <c r="AO546" s="39"/>
      <c r="AP546" s="39"/>
      <c r="AQ546" s="39"/>
      <c r="AR546" s="39"/>
      <c r="AS546" s="39"/>
      <c r="AT546" s="39"/>
      <c r="AU546" s="39"/>
    </row>
    <row r="547" spans="1:47">
      <c r="A547" s="52"/>
      <c r="B547" s="39"/>
      <c r="C547" s="39"/>
      <c r="D547" s="39"/>
      <c r="E547" s="39"/>
      <c r="F547" s="39"/>
      <c r="G547" s="39"/>
      <c r="AH547" s="39"/>
      <c r="AI547" s="39"/>
      <c r="AJ547" s="39"/>
      <c r="AK547" s="39"/>
      <c r="AL547" s="39"/>
      <c r="AM547" s="39"/>
      <c r="AN547" s="39"/>
      <c r="AO547" s="39"/>
      <c r="AP547" s="39"/>
      <c r="AQ547" s="39"/>
      <c r="AR547" s="39"/>
      <c r="AS547" s="39"/>
      <c r="AT547" s="39"/>
      <c r="AU547" s="39"/>
    </row>
    <row r="548" spans="1:47">
      <c r="A548" s="52"/>
      <c r="B548" s="39"/>
      <c r="C548" s="39"/>
      <c r="D548" s="39"/>
      <c r="E548" s="39"/>
      <c r="F548" s="39"/>
      <c r="G548" s="39"/>
      <c r="AH548" s="39"/>
      <c r="AI548" s="39"/>
      <c r="AJ548" s="39"/>
      <c r="AK548" s="39"/>
      <c r="AL548" s="39"/>
      <c r="AM548" s="39"/>
      <c r="AN548" s="39"/>
      <c r="AO548" s="39"/>
      <c r="AP548" s="39"/>
      <c r="AQ548" s="39"/>
      <c r="AR548" s="39"/>
      <c r="AS548" s="39"/>
      <c r="AT548" s="39"/>
      <c r="AU548" s="39"/>
    </row>
    <row r="549" spans="1:47">
      <c r="A549" s="52"/>
      <c r="B549" s="39"/>
      <c r="C549" s="39"/>
      <c r="D549" s="39"/>
      <c r="E549" s="39"/>
      <c r="F549" s="39"/>
      <c r="G549" s="39"/>
      <c r="AH549" s="39"/>
      <c r="AI549" s="39"/>
      <c r="AJ549" s="39"/>
      <c r="AK549" s="39"/>
      <c r="AL549" s="39"/>
      <c r="AM549" s="39"/>
      <c r="AN549" s="39"/>
      <c r="AO549" s="39"/>
      <c r="AP549" s="39"/>
      <c r="AQ549" s="39"/>
      <c r="AR549" s="39"/>
      <c r="AS549" s="39"/>
      <c r="AT549" s="39"/>
      <c r="AU549" s="39"/>
    </row>
    <row r="550" spans="1:47">
      <c r="A550" s="52"/>
      <c r="B550" s="39"/>
      <c r="C550" s="39"/>
      <c r="D550" s="39"/>
      <c r="E550" s="39"/>
      <c r="F550" s="39"/>
      <c r="G550" s="39"/>
      <c r="AH550" s="39"/>
      <c r="AI550" s="39"/>
      <c r="AJ550" s="39"/>
      <c r="AK550" s="39"/>
      <c r="AL550" s="39"/>
      <c r="AM550" s="39"/>
      <c r="AN550" s="39"/>
      <c r="AO550" s="39"/>
      <c r="AP550" s="39"/>
      <c r="AQ550" s="39"/>
      <c r="AR550" s="39"/>
      <c r="AS550" s="39"/>
      <c r="AT550" s="39"/>
      <c r="AU550" s="39"/>
    </row>
    <row r="551" spans="1:47">
      <c r="A551" s="52"/>
      <c r="B551" s="39"/>
      <c r="C551" s="39"/>
      <c r="D551" s="39"/>
      <c r="E551" s="39"/>
      <c r="F551" s="39"/>
      <c r="G551" s="39"/>
      <c r="AH551" s="39"/>
      <c r="AI551" s="39"/>
      <c r="AJ551" s="39"/>
      <c r="AK551" s="39"/>
      <c r="AL551" s="39"/>
      <c r="AM551" s="39"/>
      <c r="AN551" s="39"/>
      <c r="AO551" s="39"/>
      <c r="AP551" s="39"/>
      <c r="AQ551" s="39"/>
      <c r="AR551" s="39"/>
      <c r="AS551" s="39"/>
      <c r="AT551" s="39"/>
      <c r="AU551" s="39"/>
    </row>
    <row r="552" spans="1:47">
      <c r="A552" s="52"/>
      <c r="B552" s="39"/>
      <c r="C552" s="39"/>
      <c r="D552" s="39"/>
      <c r="E552" s="39"/>
      <c r="F552" s="39"/>
      <c r="G552" s="39"/>
      <c r="AH552" s="39"/>
      <c r="AI552" s="39"/>
      <c r="AJ552" s="39"/>
      <c r="AK552" s="39"/>
      <c r="AL552" s="39"/>
      <c r="AM552" s="39"/>
      <c r="AN552" s="39"/>
      <c r="AO552" s="39"/>
      <c r="AP552" s="39"/>
      <c r="AQ552" s="39"/>
      <c r="AR552" s="39"/>
      <c r="AS552" s="39"/>
      <c r="AT552" s="39"/>
      <c r="AU552" s="39"/>
    </row>
    <row r="553" spans="1:47">
      <c r="A553" s="52"/>
      <c r="B553" s="39"/>
      <c r="C553" s="39"/>
      <c r="D553" s="39"/>
      <c r="E553" s="39"/>
      <c r="F553" s="39"/>
      <c r="G553" s="39"/>
      <c r="AH553" s="39"/>
      <c r="AI553" s="39"/>
      <c r="AJ553" s="39"/>
      <c r="AK553" s="39"/>
      <c r="AL553" s="39"/>
      <c r="AM553" s="39"/>
      <c r="AN553" s="39"/>
      <c r="AO553" s="39"/>
      <c r="AP553" s="39"/>
      <c r="AQ553" s="39"/>
      <c r="AR553" s="39"/>
      <c r="AS553" s="39"/>
      <c r="AT553" s="39"/>
      <c r="AU553" s="39"/>
    </row>
    <row r="554" spans="1:47">
      <c r="A554" s="52"/>
      <c r="B554" s="39"/>
      <c r="C554" s="39"/>
      <c r="D554" s="39"/>
      <c r="E554" s="39"/>
      <c r="F554" s="39"/>
      <c r="G554" s="39"/>
      <c r="AH554" s="39"/>
      <c r="AI554" s="39"/>
      <c r="AJ554" s="39"/>
      <c r="AK554" s="39"/>
      <c r="AL554" s="39"/>
      <c r="AM554" s="39"/>
      <c r="AN554" s="39"/>
      <c r="AO554" s="39"/>
      <c r="AP554" s="39"/>
      <c r="AQ554" s="39"/>
      <c r="AR554" s="39"/>
      <c r="AS554" s="39"/>
      <c r="AT554" s="39"/>
      <c r="AU554" s="39"/>
    </row>
    <row r="555" spans="1:47">
      <c r="A555" s="52"/>
      <c r="B555" s="39"/>
      <c r="C555" s="39"/>
      <c r="D555" s="39"/>
      <c r="E555" s="39"/>
      <c r="F555" s="39"/>
      <c r="G555" s="39"/>
      <c r="AH555" s="39"/>
      <c r="AI555" s="39"/>
      <c r="AJ555" s="39"/>
      <c r="AK555" s="39"/>
      <c r="AL555" s="39"/>
      <c r="AM555" s="39"/>
      <c r="AN555" s="39"/>
      <c r="AO555" s="39"/>
      <c r="AP555" s="39"/>
      <c r="AQ555" s="39"/>
      <c r="AR555" s="39"/>
      <c r="AS555" s="39"/>
      <c r="AT555" s="39"/>
      <c r="AU555" s="39"/>
    </row>
    <row r="556" spans="1:47">
      <c r="A556" s="52"/>
      <c r="B556" s="39"/>
      <c r="C556" s="39"/>
      <c r="D556" s="39"/>
      <c r="E556" s="39"/>
      <c r="F556" s="39"/>
      <c r="G556" s="39"/>
      <c r="AH556" s="39"/>
      <c r="AI556" s="39"/>
      <c r="AJ556" s="39"/>
      <c r="AK556" s="39"/>
      <c r="AL556" s="39"/>
      <c r="AM556" s="39"/>
      <c r="AN556" s="39"/>
      <c r="AO556" s="39"/>
      <c r="AP556" s="39"/>
      <c r="AQ556" s="39"/>
      <c r="AR556" s="39"/>
      <c r="AS556" s="39"/>
      <c r="AT556" s="39"/>
      <c r="AU556" s="39"/>
    </row>
    <row r="557" spans="1:47">
      <c r="A557" s="52"/>
      <c r="B557" s="39"/>
      <c r="C557" s="39"/>
      <c r="D557" s="39"/>
      <c r="E557" s="39"/>
      <c r="F557" s="39"/>
      <c r="G557" s="39"/>
      <c r="AH557" s="39"/>
      <c r="AI557" s="39"/>
      <c r="AJ557" s="39"/>
      <c r="AK557" s="39"/>
      <c r="AL557" s="39"/>
      <c r="AM557" s="39"/>
      <c r="AN557" s="39"/>
      <c r="AO557" s="39"/>
      <c r="AP557" s="39"/>
      <c r="AQ557" s="39"/>
      <c r="AR557" s="39"/>
      <c r="AS557" s="39"/>
      <c r="AT557" s="39"/>
      <c r="AU557" s="39"/>
    </row>
    <row r="558" spans="1:47">
      <c r="A558" s="52"/>
      <c r="B558" s="39"/>
      <c r="C558" s="39"/>
      <c r="D558" s="39"/>
      <c r="E558" s="39"/>
      <c r="F558" s="39"/>
      <c r="G558" s="39"/>
      <c r="AH558" s="39"/>
      <c r="AI558" s="39"/>
      <c r="AJ558" s="39"/>
      <c r="AK558" s="39"/>
      <c r="AL558" s="39"/>
      <c r="AM558" s="39"/>
      <c r="AN558" s="39"/>
      <c r="AO558" s="39"/>
      <c r="AP558" s="39"/>
      <c r="AQ558" s="39"/>
      <c r="AR558" s="39"/>
      <c r="AS558" s="39"/>
      <c r="AT558" s="39"/>
      <c r="AU558" s="39"/>
    </row>
    <row r="559" spans="1:47">
      <c r="A559" s="52"/>
      <c r="B559" s="39"/>
      <c r="C559" s="39"/>
      <c r="D559" s="39"/>
      <c r="E559" s="39"/>
      <c r="F559" s="39"/>
      <c r="G559" s="39"/>
      <c r="AH559" s="39"/>
      <c r="AI559" s="39"/>
      <c r="AJ559" s="39"/>
      <c r="AK559" s="39"/>
      <c r="AL559" s="39"/>
      <c r="AM559" s="39"/>
      <c r="AN559" s="39"/>
      <c r="AO559" s="39"/>
      <c r="AP559" s="39"/>
      <c r="AQ559" s="39"/>
      <c r="AR559" s="39"/>
      <c r="AS559" s="39"/>
      <c r="AT559" s="39"/>
      <c r="AU559" s="39"/>
    </row>
    <row r="560" spans="1:47">
      <c r="A560" s="52"/>
      <c r="B560" s="39"/>
      <c r="C560" s="39"/>
      <c r="D560" s="39"/>
      <c r="E560" s="39"/>
      <c r="F560" s="39"/>
      <c r="G560" s="39"/>
      <c r="AH560" s="39"/>
      <c r="AI560" s="39"/>
      <c r="AJ560" s="39"/>
      <c r="AK560" s="39"/>
      <c r="AL560" s="39"/>
      <c r="AM560" s="39"/>
      <c r="AN560" s="39"/>
      <c r="AO560" s="39"/>
      <c r="AP560" s="39"/>
      <c r="AQ560" s="39"/>
      <c r="AR560" s="39"/>
      <c r="AS560" s="39"/>
      <c r="AT560" s="39"/>
      <c r="AU560" s="39"/>
    </row>
    <row r="561" spans="1:47">
      <c r="A561" s="52"/>
      <c r="B561" s="39"/>
      <c r="C561" s="39"/>
      <c r="D561" s="39"/>
      <c r="E561" s="39"/>
      <c r="F561" s="39"/>
      <c r="G561" s="39"/>
      <c r="AH561" s="39"/>
      <c r="AI561" s="39"/>
      <c r="AJ561" s="39"/>
      <c r="AK561" s="39"/>
      <c r="AL561" s="39"/>
      <c r="AM561" s="39"/>
      <c r="AN561" s="39"/>
      <c r="AO561" s="39"/>
      <c r="AP561" s="39"/>
      <c r="AQ561" s="39"/>
      <c r="AR561" s="39"/>
      <c r="AS561" s="39"/>
      <c r="AT561" s="39"/>
      <c r="AU561" s="39"/>
    </row>
    <row r="562" spans="1:47">
      <c r="A562" s="52"/>
      <c r="B562" s="39"/>
      <c r="C562" s="39"/>
      <c r="D562" s="39"/>
      <c r="E562" s="39"/>
      <c r="F562" s="39"/>
      <c r="G562" s="39"/>
      <c r="AH562" s="39"/>
      <c r="AI562" s="39"/>
      <c r="AJ562" s="39"/>
      <c r="AK562" s="39"/>
      <c r="AL562" s="39"/>
      <c r="AM562" s="39"/>
      <c r="AN562" s="39"/>
      <c r="AO562" s="39"/>
      <c r="AP562" s="39"/>
      <c r="AQ562" s="39"/>
      <c r="AR562" s="39"/>
      <c r="AS562" s="39"/>
      <c r="AT562" s="39"/>
      <c r="AU562" s="39"/>
    </row>
    <row r="563" spans="1:47">
      <c r="A563" s="52"/>
      <c r="B563" s="39"/>
      <c r="C563" s="39"/>
      <c r="D563" s="39"/>
      <c r="E563" s="39"/>
      <c r="F563" s="39"/>
      <c r="G563" s="39"/>
      <c r="AH563" s="39"/>
      <c r="AI563" s="39"/>
      <c r="AJ563" s="39"/>
      <c r="AK563" s="39"/>
      <c r="AL563" s="39"/>
      <c r="AM563" s="39"/>
      <c r="AN563" s="39"/>
      <c r="AO563" s="39"/>
      <c r="AP563" s="39"/>
      <c r="AQ563" s="39"/>
      <c r="AR563" s="39"/>
      <c r="AS563" s="39"/>
      <c r="AT563" s="39"/>
      <c r="AU563" s="39"/>
    </row>
    <row r="564" spans="1:47">
      <c r="A564" s="52"/>
      <c r="B564" s="39"/>
      <c r="C564" s="39"/>
      <c r="D564" s="39"/>
      <c r="E564" s="39"/>
      <c r="F564" s="39"/>
      <c r="G564" s="39"/>
      <c r="AH564" s="39"/>
      <c r="AI564" s="39"/>
      <c r="AJ564" s="39"/>
      <c r="AK564" s="39"/>
      <c r="AL564" s="39"/>
      <c r="AM564" s="39"/>
      <c r="AN564" s="39"/>
      <c r="AO564" s="39"/>
      <c r="AP564" s="39"/>
      <c r="AQ564" s="39"/>
      <c r="AR564" s="39"/>
      <c r="AS564" s="39"/>
      <c r="AT564" s="39"/>
      <c r="AU564" s="39"/>
    </row>
    <row r="565" spans="1:47">
      <c r="A565" s="52"/>
      <c r="B565" s="39"/>
      <c r="C565" s="39"/>
      <c r="D565" s="39"/>
      <c r="E565" s="39"/>
      <c r="F565" s="39"/>
      <c r="G565" s="39"/>
      <c r="AH565" s="39"/>
      <c r="AI565" s="39"/>
      <c r="AJ565" s="39"/>
      <c r="AK565" s="39"/>
      <c r="AL565" s="39"/>
      <c r="AM565" s="39"/>
      <c r="AN565" s="39"/>
      <c r="AO565" s="39"/>
      <c r="AP565" s="39"/>
      <c r="AQ565" s="39"/>
      <c r="AR565" s="39"/>
      <c r="AS565" s="39"/>
      <c r="AT565" s="39"/>
      <c r="AU565" s="39"/>
    </row>
    <row r="566" spans="1:47">
      <c r="A566" s="52"/>
      <c r="B566" s="39"/>
      <c r="C566" s="39"/>
      <c r="D566" s="39"/>
      <c r="E566" s="39"/>
      <c r="F566" s="39"/>
      <c r="G566" s="39"/>
      <c r="AH566" s="39"/>
      <c r="AI566" s="39"/>
      <c r="AJ566" s="39"/>
      <c r="AK566" s="39"/>
      <c r="AL566" s="39"/>
      <c r="AM566" s="39"/>
      <c r="AN566" s="39"/>
      <c r="AO566" s="39"/>
      <c r="AP566" s="39"/>
      <c r="AQ566" s="39"/>
      <c r="AR566" s="39"/>
      <c r="AS566" s="39"/>
      <c r="AT566" s="39"/>
      <c r="AU566" s="39"/>
    </row>
    <row r="567" spans="1:47">
      <c r="A567" s="52"/>
      <c r="B567" s="39"/>
      <c r="C567" s="39"/>
      <c r="D567" s="39"/>
      <c r="E567" s="39"/>
      <c r="F567" s="39"/>
      <c r="G567" s="39"/>
      <c r="AH567" s="39"/>
      <c r="AI567" s="39"/>
      <c r="AJ567" s="39"/>
      <c r="AK567" s="39"/>
      <c r="AL567" s="39"/>
      <c r="AM567" s="39"/>
      <c r="AN567" s="39"/>
      <c r="AO567" s="39"/>
      <c r="AP567" s="39"/>
      <c r="AQ567" s="39"/>
      <c r="AR567" s="39"/>
      <c r="AS567" s="39"/>
      <c r="AT567" s="39"/>
      <c r="AU567" s="39"/>
    </row>
    <row r="568" spans="1:47">
      <c r="A568" s="52"/>
      <c r="B568" s="39"/>
      <c r="C568" s="39"/>
      <c r="D568" s="39"/>
      <c r="E568" s="39"/>
      <c r="F568" s="39"/>
      <c r="G568" s="39"/>
      <c r="AH568" s="39"/>
      <c r="AI568" s="39"/>
      <c r="AJ568" s="39"/>
      <c r="AK568" s="39"/>
      <c r="AL568" s="39"/>
      <c r="AM568" s="39"/>
      <c r="AN568" s="39"/>
      <c r="AO568" s="39"/>
      <c r="AP568" s="39"/>
      <c r="AQ568" s="39"/>
      <c r="AR568" s="39"/>
      <c r="AS568" s="39"/>
      <c r="AT568" s="39"/>
      <c r="AU568" s="39"/>
    </row>
    <row r="569" spans="1:47">
      <c r="A569" s="52"/>
      <c r="AH569" s="39"/>
      <c r="AI569" s="39"/>
      <c r="AJ569" s="39"/>
      <c r="AK569" s="39"/>
      <c r="AL569" s="39"/>
      <c r="AM569" s="39"/>
      <c r="AN569" s="39"/>
      <c r="AO569" s="39"/>
      <c r="AP569" s="39"/>
      <c r="AQ569" s="39"/>
      <c r="AR569" s="39"/>
      <c r="AS569" s="39"/>
      <c r="AT569" s="39"/>
      <c r="AU569" s="39"/>
    </row>
    <row r="570" spans="1:47">
      <c r="A570" s="52"/>
      <c r="AH570" s="39"/>
      <c r="AI570" s="39"/>
      <c r="AJ570" s="39"/>
      <c r="AK570" s="39"/>
      <c r="AL570" s="39"/>
      <c r="AM570" s="39"/>
      <c r="AN570" s="39"/>
      <c r="AO570" s="39"/>
      <c r="AP570" s="39"/>
      <c r="AQ570" s="39"/>
      <c r="AR570" s="39"/>
      <c r="AS570" s="39"/>
      <c r="AT570" s="39"/>
      <c r="AU570" s="39"/>
    </row>
    <row r="571" spans="1:47">
      <c r="A571" s="52"/>
      <c r="AH571" s="39"/>
      <c r="AI571" s="39"/>
      <c r="AJ571" s="39"/>
      <c r="AK571" s="39"/>
      <c r="AL571" s="39"/>
      <c r="AM571" s="39"/>
      <c r="AN571" s="39"/>
      <c r="AO571" s="39"/>
      <c r="AP571" s="39"/>
      <c r="AQ571" s="39"/>
      <c r="AR571" s="39"/>
      <c r="AS571" s="39"/>
      <c r="AT571" s="39"/>
      <c r="AU571" s="39"/>
    </row>
    <row r="572" spans="1:47">
      <c r="A572" s="52"/>
      <c r="AH572" s="39"/>
      <c r="AI572" s="39"/>
      <c r="AJ572" s="39"/>
      <c r="AK572" s="39"/>
      <c r="AL572" s="39"/>
      <c r="AM572" s="39"/>
      <c r="AN572" s="39"/>
      <c r="AO572" s="39"/>
      <c r="AP572" s="39"/>
      <c r="AQ572" s="39"/>
      <c r="AR572" s="39"/>
      <c r="AS572" s="39"/>
      <c r="AT572" s="39"/>
      <c r="AU572" s="39"/>
    </row>
    <row r="573" spans="1:47">
      <c r="A573" s="52"/>
      <c r="AH573" s="39"/>
      <c r="AI573" s="39"/>
      <c r="AJ573" s="39"/>
      <c r="AK573" s="39"/>
      <c r="AL573" s="39"/>
      <c r="AM573" s="39"/>
      <c r="AN573" s="39"/>
      <c r="AO573" s="39"/>
      <c r="AP573" s="39"/>
      <c r="AQ573" s="39"/>
      <c r="AR573" s="39"/>
      <c r="AS573" s="39"/>
      <c r="AT573" s="39"/>
      <c r="AU573" s="39"/>
    </row>
    <row r="574" spans="1:47">
      <c r="A574" s="52"/>
      <c r="AH574" s="39"/>
      <c r="AI574" s="39"/>
      <c r="AJ574" s="39"/>
      <c r="AK574" s="39"/>
      <c r="AL574" s="39"/>
      <c r="AM574" s="39"/>
      <c r="AN574" s="39"/>
      <c r="AO574" s="39"/>
      <c r="AP574" s="39"/>
      <c r="AQ574" s="39"/>
      <c r="AR574" s="39"/>
      <c r="AS574" s="39"/>
      <c r="AT574" s="39"/>
      <c r="AU574" s="39"/>
    </row>
    <row r="575" spans="1:47">
      <c r="A575" s="52"/>
      <c r="AH575" s="39"/>
      <c r="AI575" s="39"/>
      <c r="AJ575" s="39"/>
      <c r="AK575" s="39"/>
      <c r="AL575" s="39"/>
      <c r="AM575" s="39"/>
      <c r="AN575" s="39"/>
      <c r="AO575" s="39"/>
      <c r="AP575" s="39"/>
      <c r="AQ575" s="39"/>
      <c r="AR575" s="39"/>
      <c r="AS575" s="39"/>
      <c r="AT575" s="39"/>
      <c r="AU575" s="39"/>
    </row>
    <row r="576" spans="1:47">
      <c r="A576" s="52"/>
      <c r="AH576" s="39"/>
      <c r="AI576" s="39"/>
      <c r="AJ576" s="39"/>
      <c r="AK576" s="39"/>
      <c r="AL576" s="39"/>
      <c r="AM576" s="39"/>
      <c r="AN576" s="39"/>
      <c r="AO576" s="39"/>
      <c r="AP576" s="39"/>
      <c r="AQ576" s="39"/>
      <c r="AR576" s="39"/>
      <c r="AS576" s="39"/>
      <c r="AT576" s="39"/>
      <c r="AU576" s="39"/>
    </row>
    <row r="577" spans="1:47">
      <c r="A577" s="52"/>
      <c r="AH577" s="39"/>
      <c r="AI577" s="39"/>
      <c r="AJ577" s="39"/>
      <c r="AK577" s="39"/>
      <c r="AL577" s="39"/>
      <c r="AM577" s="39"/>
      <c r="AN577" s="39"/>
      <c r="AO577" s="39"/>
      <c r="AP577" s="39"/>
      <c r="AQ577" s="39"/>
      <c r="AR577" s="39"/>
      <c r="AS577" s="39"/>
      <c r="AT577" s="39"/>
      <c r="AU577" s="39"/>
    </row>
    <row r="578" spans="1:47">
      <c r="A578" s="52"/>
      <c r="AH578" s="39"/>
      <c r="AI578" s="39"/>
      <c r="AJ578" s="39"/>
      <c r="AK578" s="39"/>
      <c r="AL578" s="39"/>
      <c r="AM578" s="39"/>
      <c r="AN578" s="39"/>
      <c r="AO578" s="39"/>
      <c r="AP578" s="39"/>
      <c r="AQ578" s="39"/>
      <c r="AR578" s="39"/>
      <c r="AS578" s="39"/>
      <c r="AT578" s="39"/>
      <c r="AU578" s="39"/>
    </row>
  </sheetData>
  <mergeCells count="2">
    <mergeCell ref="B6:I6"/>
    <mergeCell ref="B11:I11"/>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52" orientation="portrait" r:id="rId1"/>
  <headerFooter differentFirst="1" scaleWithDoc="0">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pageSetUpPr fitToPage="1"/>
  </sheetPr>
  <dimension ref="A1:AM155"/>
  <sheetViews>
    <sheetView view="pageBreakPreview" zoomScale="70" zoomScaleNormal="75" zoomScaleSheetLayoutView="70" workbookViewId="0"/>
  </sheetViews>
  <sheetFormatPr baseColWidth="10" defaultRowHeight="12.75"/>
  <cols>
    <col min="1" max="1" width="7.140625" style="266" customWidth="1"/>
    <col min="2" max="2" width="46.7109375" style="302" customWidth="1"/>
    <col min="3" max="14" width="10.7109375" style="302" customWidth="1"/>
    <col min="15" max="15" width="15.7109375" style="302" customWidth="1"/>
    <col min="16" max="16" width="17" style="302" customWidth="1"/>
    <col min="17" max="20" width="9.140625" style="302"/>
    <col min="21" max="21" width="12.140625" style="302" bestFit="1" customWidth="1"/>
    <col min="22" max="16384" width="11.42578125" style="302"/>
  </cols>
  <sheetData>
    <row r="1" spans="1:39" s="39" customFormat="1">
      <c r="A1" s="204" t="s">
        <v>419</v>
      </c>
    </row>
    <row r="2" spans="1:39" s="52" customFormat="1">
      <c r="B2" s="609"/>
    </row>
    <row r="3" spans="1:39" s="52" customFormat="1" ht="14.25">
      <c r="B3" s="32" t="s">
        <v>569</v>
      </c>
      <c r="C3" s="32"/>
      <c r="D3" s="32"/>
      <c r="E3" s="32"/>
      <c r="F3" s="32"/>
      <c r="G3" s="32"/>
      <c r="H3" s="32"/>
      <c r="I3" s="32"/>
      <c r="J3" s="32"/>
      <c r="K3" s="32"/>
      <c r="L3" s="205"/>
      <c r="M3" s="205"/>
      <c r="N3" s="205"/>
      <c r="O3" s="205"/>
    </row>
    <row r="4" spans="1:39" s="52" customFormat="1" ht="14.25">
      <c r="B4" s="31" t="s">
        <v>570</v>
      </c>
      <c r="C4" s="31"/>
      <c r="D4" s="31"/>
      <c r="E4" s="31"/>
      <c r="F4" s="32"/>
      <c r="G4" s="32"/>
      <c r="H4" s="32"/>
      <c r="I4" s="32"/>
      <c r="J4" s="32"/>
      <c r="K4" s="32"/>
      <c r="L4" s="205"/>
      <c r="M4" s="468"/>
      <c r="N4" s="205"/>
      <c r="O4" s="205"/>
    </row>
    <row r="5" spans="1:39" s="52" customFormat="1" ht="13.5" thickBot="1">
      <c r="B5" s="205"/>
      <c r="C5" s="205"/>
      <c r="D5" s="205"/>
      <c r="E5" s="205"/>
      <c r="F5" s="205"/>
      <c r="G5" s="205"/>
      <c r="H5" s="205"/>
      <c r="I5" s="205"/>
      <c r="J5" s="205"/>
      <c r="K5" s="205"/>
      <c r="L5" s="205"/>
      <c r="M5" s="205"/>
      <c r="N5" s="205"/>
      <c r="O5" s="205"/>
    </row>
    <row r="6" spans="1:39" s="52" customFormat="1" ht="16.5" thickBot="1">
      <c r="B6" s="1204" t="s">
        <v>92</v>
      </c>
      <c r="C6" s="1205"/>
      <c r="D6" s="1205"/>
      <c r="E6" s="1205"/>
      <c r="F6" s="1210"/>
      <c r="G6" s="1210"/>
      <c r="H6" s="1210"/>
      <c r="I6" s="1210"/>
      <c r="J6" s="1210"/>
      <c r="K6" s="1210"/>
      <c r="L6" s="1210"/>
      <c r="M6" s="1210"/>
      <c r="N6" s="1210"/>
      <c r="O6" s="1211"/>
    </row>
    <row r="7" spans="1:39" s="52" customFormat="1">
      <c r="B7" s="38"/>
      <c r="C7" s="38"/>
      <c r="D7" s="38"/>
      <c r="E7" s="38"/>
      <c r="F7" s="38"/>
      <c r="G7" s="38"/>
      <c r="H7" s="38"/>
      <c r="I7" s="38"/>
      <c r="J7" s="38"/>
      <c r="K7" s="38"/>
      <c r="L7" s="38"/>
      <c r="M7" s="38"/>
      <c r="N7" s="38"/>
      <c r="O7" s="38"/>
    </row>
    <row r="8" spans="1:39" s="52" customFormat="1" ht="13.5" thickBot="1">
      <c r="B8" s="6" t="s">
        <v>815</v>
      </c>
      <c r="C8" s="6"/>
      <c r="D8" s="38"/>
      <c r="E8" s="38"/>
      <c r="F8" s="38"/>
      <c r="G8" s="38"/>
      <c r="H8" s="38"/>
      <c r="I8" s="38"/>
      <c r="J8" s="38"/>
      <c r="K8" s="38"/>
      <c r="L8" s="168"/>
      <c r="M8" s="168"/>
      <c r="N8" s="168"/>
      <c r="O8" s="469"/>
    </row>
    <row r="9" spans="1:39" s="52" customFormat="1" ht="14.25" thickTop="1" thickBot="1">
      <c r="B9" s="38"/>
      <c r="C9" s="423">
        <v>42370</v>
      </c>
      <c r="D9" s="423">
        <v>42401</v>
      </c>
      <c r="E9" s="423">
        <v>42430</v>
      </c>
      <c r="F9" s="423">
        <v>42461</v>
      </c>
      <c r="G9" s="423">
        <v>42491</v>
      </c>
      <c r="H9" s="423">
        <v>42522</v>
      </c>
      <c r="I9" s="423">
        <v>42552</v>
      </c>
      <c r="J9" s="423">
        <v>42583</v>
      </c>
      <c r="K9" s="423">
        <v>42614</v>
      </c>
      <c r="L9" s="423">
        <v>42644</v>
      </c>
      <c r="M9" s="423">
        <v>42675</v>
      </c>
      <c r="N9" s="423">
        <v>42705</v>
      </c>
      <c r="O9" s="233">
        <v>2016</v>
      </c>
    </row>
    <row r="10" spans="1:39" s="52" customFormat="1" ht="14.25" thickTop="1" thickBot="1">
      <c r="B10" s="38"/>
      <c r="C10" s="38"/>
      <c r="D10" s="38"/>
      <c r="E10" s="38"/>
      <c r="F10" s="206"/>
      <c r="G10" s="206"/>
      <c r="H10" s="206"/>
      <c r="I10" s="206"/>
      <c r="J10" s="206"/>
      <c r="K10" s="206"/>
      <c r="L10" s="206"/>
      <c r="M10" s="206"/>
      <c r="N10" s="206"/>
      <c r="O10" s="38"/>
    </row>
    <row r="11" spans="1:39" s="52" customFormat="1" ht="13.5" thickBot="1">
      <c r="B11" s="1206" t="s">
        <v>118</v>
      </c>
      <c r="C11" s="1207"/>
      <c r="D11" s="1207"/>
      <c r="E11" s="1207"/>
      <c r="F11" s="1212"/>
      <c r="G11" s="1213"/>
      <c r="H11" s="1213"/>
      <c r="I11" s="1213"/>
      <c r="J11" s="1213"/>
      <c r="K11" s="1213"/>
      <c r="L11" s="1213"/>
      <c r="M11" s="1213"/>
      <c r="N11" s="1213"/>
      <c r="O11" s="1214"/>
    </row>
    <row r="12" spans="1:39" s="52" customFormat="1" ht="13.5" thickBot="1">
      <c r="B12" s="38"/>
      <c r="C12" s="38"/>
      <c r="D12" s="38"/>
      <c r="E12" s="38"/>
      <c r="F12" s="38"/>
      <c r="G12" s="38"/>
      <c r="H12" s="38"/>
      <c r="I12" s="38"/>
      <c r="J12" s="38"/>
      <c r="K12" s="38"/>
      <c r="L12" s="168"/>
      <c r="M12" s="168"/>
      <c r="N12" s="168"/>
      <c r="O12" s="38"/>
    </row>
    <row r="13" spans="1:39" s="266" customFormat="1" ht="15" thickBot="1">
      <c r="B13" s="207" t="s">
        <v>119</v>
      </c>
      <c r="C13" s="208">
        <f>+C14+C15</f>
        <v>10384.279408900797</v>
      </c>
      <c r="D13" s="208">
        <f t="shared" ref="D13:O13" si="0">+D14+D15</f>
        <v>1565.9061931672936</v>
      </c>
      <c r="E13" s="208">
        <f t="shared" si="0"/>
        <v>4583.5780021454939</v>
      </c>
      <c r="F13" s="208">
        <f t="shared" si="0"/>
        <v>1928.4720128946451</v>
      </c>
      <c r="G13" s="208">
        <f t="shared" si="0"/>
        <v>4890.6229473555377</v>
      </c>
      <c r="H13" s="208">
        <f t="shared" si="0"/>
        <v>5173.8505462351768</v>
      </c>
      <c r="I13" s="208">
        <f t="shared" si="0"/>
        <v>1995.8479937929321</v>
      </c>
      <c r="J13" s="208">
        <f t="shared" si="0"/>
        <v>348.52192993226816</v>
      </c>
      <c r="K13" s="208">
        <f t="shared" si="0"/>
        <v>2924.200759479023</v>
      </c>
      <c r="L13" s="208">
        <f t="shared" si="0"/>
        <v>2197.3550572521863</v>
      </c>
      <c r="M13" s="208">
        <f t="shared" si="0"/>
        <v>259.56780277638921</v>
      </c>
      <c r="N13" s="208">
        <f t="shared" si="0"/>
        <v>1602.7298311654069</v>
      </c>
      <c r="O13" s="208">
        <f t="shared" si="0"/>
        <v>37854.932485097153</v>
      </c>
      <c r="P13" s="53"/>
      <c r="Q13" s="53"/>
      <c r="R13" s="53"/>
      <c r="S13" s="53"/>
      <c r="T13" s="53"/>
      <c r="U13" s="53"/>
      <c r="V13" s="53"/>
      <c r="W13" s="53"/>
      <c r="X13" s="53"/>
      <c r="Y13" s="53"/>
      <c r="Z13" s="53"/>
      <c r="AA13" s="53"/>
      <c r="AB13" s="53"/>
      <c r="AC13" s="53"/>
      <c r="AD13" s="53"/>
      <c r="AE13" s="53"/>
      <c r="AF13" s="53"/>
      <c r="AG13" s="52"/>
      <c r="AH13" s="52"/>
      <c r="AI13" s="52"/>
      <c r="AJ13" s="52"/>
      <c r="AK13" s="52"/>
      <c r="AL13" s="52"/>
      <c r="AM13" s="52"/>
    </row>
    <row r="14" spans="1:39" s="52" customFormat="1" ht="13.5">
      <c r="B14" s="209" t="s">
        <v>120</v>
      </c>
      <c r="C14" s="210">
        <v>0</v>
      </c>
      <c r="D14" s="210">
        <v>770.37363121113708</v>
      </c>
      <c r="E14" s="210">
        <v>1287.62449788147</v>
      </c>
      <c r="F14" s="210">
        <v>1128.0471028448801</v>
      </c>
      <c r="G14" s="210">
        <v>1502.2285808655299</v>
      </c>
      <c r="H14" s="210">
        <v>1760.8540141968901</v>
      </c>
      <c r="I14" s="210">
        <v>0</v>
      </c>
      <c r="J14" s="210">
        <v>0</v>
      </c>
      <c r="K14" s="210">
        <v>0</v>
      </c>
      <c r="L14" s="210">
        <v>0</v>
      </c>
      <c r="M14" s="210">
        <v>0</v>
      </c>
      <c r="N14" s="210">
        <v>0</v>
      </c>
      <c r="O14" s="210">
        <f>SUM(C14:N14)</f>
        <v>6449.1278269999075</v>
      </c>
      <c r="P14" s="53"/>
      <c r="Q14" s="53"/>
      <c r="R14" s="53"/>
      <c r="S14" s="53"/>
      <c r="T14" s="53"/>
      <c r="U14" s="53"/>
      <c r="V14" s="53"/>
      <c r="W14" s="53"/>
      <c r="X14" s="53"/>
      <c r="Y14" s="53"/>
      <c r="Z14" s="53"/>
      <c r="AA14" s="53"/>
    </row>
    <row r="15" spans="1:39" s="52" customFormat="1" ht="13.5">
      <c r="B15" s="209" t="s">
        <v>121</v>
      </c>
      <c r="C15" s="210">
        <v>10384.279408900797</v>
      </c>
      <c r="D15" s="210">
        <v>795.53256195615654</v>
      </c>
      <c r="E15" s="210">
        <v>3295.9535042640236</v>
      </c>
      <c r="F15" s="210">
        <v>800.42491004976512</v>
      </c>
      <c r="G15" s="210">
        <v>3388.3943664900075</v>
      </c>
      <c r="H15" s="210">
        <v>3412.9965320382871</v>
      </c>
      <c r="I15" s="210">
        <v>1995.8479937929321</v>
      </c>
      <c r="J15" s="210">
        <v>348.52192993226816</v>
      </c>
      <c r="K15" s="210">
        <v>2924.200759479023</v>
      </c>
      <c r="L15" s="210">
        <v>2197.3550572521863</v>
      </c>
      <c r="M15" s="210">
        <v>259.56780277638921</v>
      </c>
      <c r="N15" s="210">
        <v>1602.7298311654069</v>
      </c>
      <c r="O15" s="210">
        <f>SUM(C15:N15)</f>
        <v>31405.804658097244</v>
      </c>
      <c r="P15" s="53"/>
      <c r="Q15" s="53"/>
      <c r="R15" s="53"/>
      <c r="S15" s="53"/>
      <c r="T15" s="53"/>
      <c r="U15" s="53"/>
      <c r="V15" s="53"/>
      <c r="W15" s="53"/>
      <c r="X15" s="53"/>
      <c r="Y15" s="53"/>
      <c r="Z15" s="53"/>
      <c r="AA15" s="53"/>
    </row>
    <row r="16" spans="1:39" s="52" customFormat="1" ht="13.5" thickBot="1">
      <c r="B16" s="38"/>
      <c r="C16" s="424"/>
      <c r="D16" s="424"/>
      <c r="E16" s="424"/>
      <c r="F16" s="424"/>
      <c r="G16" s="424"/>
      <c r="H16" s="424"/>
      <c r="I16" s="424"/>
      <c r="J16" s="424"/>
      <c r="K16" s="424"/>
      <c r="L16" s="424"/>
      <c r="M16" s="424"/>
      <c r="N16" s="424"/>
      <c r="O16" s="424"/>
      <c r="P16" s="53"/>
      <c r="Q16" s="53"/>
      <c r="R16" s="53"/>
      <c r="S16" s="53"/>
      <c r="T16" s="53"/>
      <c r="U16" s="53"/>
      <c r="V16" s="53"/>
      <c r="W16" s="53"/>
      <c r="X16" s="53"/>
      <c r="Y16" s="53"/>
      <c r="Z16" s="53"/>
      <c r="AA16" s="53"/>
    </row>
    <row r="17" spans="2:27" s="52" customFormat="1" ht="13.5" thickBot="1">
      <c r="B17" s="212" t="s">
        <v>101</v>
      </c>
      <c r="C17" s="213">
        <f>+C18+C22+C25+C32+C33+C41+C44</f>
        <v>706.475445145712</v>
      </c>
      <c r="D17" s="213">
        <f t="shared" ref="D17:O17" si="1">+D18+D22+D25+D32+D33+D41+D44</f>
        <v>1445.3755350807785</v>
      </c>
      <c r="E17" s="213">
        <f t="shared" si="1"/>
        <v>1965.4694666452319</v>
      </c>
      <c r="F17" s="213">
        <f t="shared" si="1"/>
        <v>1839.4185949379926</v>
      </c>
      <c r="G17" s="213">
        <f t="shared" si="1"/>
        <v>3662.8606313633327</v>
      </c>
      <c r="H17" s="213">
        <f t="shared" si="1"/>
        <v>4180.4007307041011</v>
      </c>
      <c r="I17" s="213">
        <f t="shared" si="1"/>
        <v>1204.7956110387777</v>
      </c>
      <c r="J17" s="213">
        <f t="shared" si="1"/>
        <v>290.32238002161779</v>
      </c>
      <c r="K17" s="213">
        <f t="shared" si="1"/>
        <v>740.9689633157152</v>
      </c>
      <c r="L17" s="213">
        <f t="shared" si="1"/>
        <v>848.79053072787656</v>
      </c>
      <c r="M17" s="213">
        <f t="shared" si="1"/>
        <v>252.70055903423108</v>
      </c>
      <c r="N17" s="213">
        <f t="shared" si="1"/>
        <v>1086.1403227549495</v>
      </c>
      <c r="O17" s="213">
        <f t="shared" si="1"/>
        <v>18223.718770770316</v>
      </c>
      <c r="P17" s="53"/>
      <c r="Q17" s="53"/>
      <c r="R17" s="53"/>
      <c r="S17" s="53"/>
      <c r="T17" s="53"/>
      <c r="U17" s="53"/>
      <c r="V17" s="53"/>
      <c r="W17" s="53"/>
      <c r="X17" s="53"/>
      <c r="Y17" s="53"/>
      <c r="Z17" s="53"/>
      <c r="AA17" s="53"/>
    </row>
    <row r="18" spans="2:27" s="52" customFormat="1">
      <c r="B18" s="214" t="s">
        <v>122</v>
      </c>
      <c r="C18" s="215">
        <f>+C19+C20+C21</f>
        <v>78.689548330000008</v>
      </c>
      <c r="D18" s="215">
        <f t="shared" ref="D18:N18" si="2">+D19+D20+D21</f>
        <v>150.74870922387734</v>
      </c>
      <c r="E18" s="215">
        <f t="shared" si="2"/>
        <v>218.98330749799564</v>
      </c>
      <c r="F18" s="215">
        <f t="shared" si="2"/>
        <v>167.485733398083</v>
      </c>
      <c r="G18" s="215">
        <f t="shared" si="2"/>
        <v>128.960672585</v>
      </c>
      <c r="H18" s="215">
        <f t="shared" si="2"/>
        <v>162.80346828672975</v>
      </c>
      <c r="I18" s="215">
        <f t="shared" si="2"/>
        <v>77.591126947000006</v>
      </c>
      <c r="J18" s="215">
        <f t="shared" si="2"/>
        <v>153.08872596387735</v>
      </c>
      <c r="K18" s="215">
        <f t="shared" si="2"/>
        <v>225.91752595007671</v>
      </c>
      <c r="L18" s="215">
        <f t="shared" si="2"/>
        <v>174.91248678208299</v>
      </c>
      <c r="M18" s="215">
        <f t="shared" si="2"/>
        <v>126.98232052499998</v>
      </c>
      <c r="N18" s="215">
        <f t="shared" si="2"/>
        <v>171.04226820972974</v>
      </c>
      <c r="O18" s="215">
        <f>+SUM(C18:N18)</f>
        <v>1837.2058936994526</v>
      </c>
      <c r="P18" s="53"/>
      <c r="Q18" s="53"/>
      <c r="R18" s="53"/>
      <c r="S18" s="53"/>
      <c r="T18" s="53"/>
      <c r="U18" s="53"/>
      <c r="V18" s="53"/>
      <c r="W18" s="53"/>
      <c r="X18" s="53"/>
      <c r="Y18" s="53"/>
      <c r="Z18" s="53"/>
      <c r="AA18" s="53"/>
    </row>
    <row r="19" spans="2:27" s="52" customFormat="1">
      <c r="B19" s="216" t="s">
        <v>123</v>
      </c>
      <c r="C19" s="217">
        <v>30.57680148</v>
      </c>
      <c r="D19" s="217">
        <v>58.267733440000001</v>
      </c>
      <c r="E19" s="217">
        <v>77.651831684995656</v>
      </c>
      <c r="F19" s="217">
        <v>135.49184750700002</v>
      </c>
      <c r="G19" s="217">
        <v>11.037808484999999</v>
      </c>
      <c r="H19" s="217">
        <v>46.774679499999998</v>
      </c>
      <c r="I19" s="217">
        <v>30.57680148</v>
      </c>
      <c r="J19" s="217">
        <v>59.167733439999999</v>
      </c>
      <c r="K19" s="217">
        <v>84.042953207076735</v>
      </c>
      <c r="L19" s="217">
        <v>141.82397800300001</v>
      </c>
      <c r="M19" s="217">
        <v>11.037808484999999</v>
      </c>
      <c r="N19" s="217">
        <v>46.781847909999996</v>
      </c>
      <c r="O19" s="217">
        <f t="shared" ref="O19:O44" si="3">+SUM(C19:N19)</f>
        <v>733.23182462207251</v>
      </c>
      <c r="P19" s="53"/>
      <c r="Q19" s="53"/>
      <c r="R19" s="53"/>
      <c r="S19" s="53"/>
      <c r="T19" s="53"/>
      <c r="U19" s="53"/>
      <c r="V19" s="53"/>
      <c r="W19" s="53"/>
      <c r="X19" s="53"/>
      <c r="Y19" s="53"/>
      <c r="Z19" s="53"/>
      <c r="AA19" s="53"/>
    </row>
    <row r="20" spans="2:27" s="52" customFormat="1">
      <c r="B20" s="218" t="s">
        <v>124</v>
      </c>
      <c r="C20" s="219">
        <v>35.276633700000005</v>
      </c>
      <c r="D20" s="219">
        <v>78.284406103877345</v>
      </c>
      <c r="E20" s="219">
        <v>124.60606296099999</v>
      </c>
      <c r="F20" s="219">
        <v>31.268426959999999</v>
      </c>
      <c r="G20" s="219">
        <v>99.464489809999989</v>
      </c>
      <c r="H20" s="219">
        <v>59.819384586999995</v>
      </c>
      <c r="I20" s="219">
        <v>34.178212317000003</v>
      </c>
      <c r="J20" s="219">
        <v>77.44120062387735</v>
      </c>
      <c r="K20" s="219">
        <v>126.86451629999999</v>
      </c>
      <c r="L20" s="219">
        <v>31.268426959999999</v>
      </c>
      <c r="M20" s="219">
        <v>97.486137749999983</v>
      </c>
      <c r="N20" s="219">
        <v>59.819384586999995</v>
      </c>
      <c r="O20" s="219">
        <f t="shared" si="3"/>
        <v>855.77728265975452</v>
      </c>
      <c r="P20" s="53"/>
      <c r="Q20" s="53"/>
      <c r="R20" s="53"/>
      <c r="S20" s="53"/>
      <c r="T20" s="53"/>
      <c r="U20" s="53"/>
      <c r="V20" s="53"/>
      <c r="W20" s="53"/>
      <c r="X20" s="53"/>
      <c r="Y20" s="53"/>
      <c r="Z20" s="53"/>
      <c r="AA20" s="53"/>
    </row>
    <row r="21" spans="2:27" s="52" customFormat="1">
      <c r="B21" s="218" t="s">
        <v>125</v>
      </c>
      <c r="C21" s="219">
        <v>12.836113150000001</v>
      </c>
      <c r="D21" s="219">
        <v>14.19656968</v>
      </c>
      <c r="E21" s="219">
        <v>16.725412851999998</v>
      </c>
      <c r="F21" s="219">
        <v>0.72545893108298176</v>
      </c>
      <c r="G21" s="219">
        <v>18.458374290000002</v>
      </c>
      <c r="H21" s="219">
        <v>56.209404199729761</v>
      </c>
      <c r="I21" s="219">
        <v>12.836113150000001</v>
      </c>
      <c r="J21" s="219">
        <v>16.479791899999999</v>
      </c>
      <c r="K21" s="219">
        <v>15.010056443</v>
      </c>
      <c r="L21" s="219">
        <v>1.8200818190829819</v>
      </c>
      <c r="M21" s="219">
        <v>18.458374290000002</v>
      </c>
      <c r="N21" s="219">
        <v>64.441035712729757</v>
      </c>
      <c r="O21" s="219">
        <f t="shared" si="3"/>
        <v>248.19678641762547</v>
      </c>
      <c r="P21" s="53"/>
      <c r="Q21" s="53"/>
      <c r="R21" s="53"/>
      <c r="S21" s="53"/>
      <c r="T21" s="53"/>
      <c r="U21" s="53"/>
      <c r="V21" s="53"/>
      <c r="W21" s="53"/>
      <c r="X21" s="53"/>
      <c r="Y21" s="53"/>
      <c r="Z21" s="53"/>
      <c r="AA21" s="53"/>
    </row>
    <row r="22" spans="2:27" s="52" customFormat="1">
      <c r="B22" s="220" t="s">
        <v>126</v>
      </c>
      <c r="C22" s="221">
        <f t="shared" ref="C22:N22" si="4">+C23+C24</f>
        <v>3.7479649325864436E-2</v>
      </c>
      <c r="D22" s="221">
        <f t="shared" si="4"/>
        <v>3.7479649325864436E-2</v>
      </c>
      <c r="E22" s="221">
        <f t="shared" si="4"/>
        <v>3.7479649325864436E-2</v>
      </c>
      <c r="F22" s="221">
        <f t="shared" si="4"/>
        <v>3.7479649325864436E-2</v>
      </c>
      <c r="G22" s="221">
        <f t="shared" si="4"/>
        <v>3.7479649325864436E-2</v>
      </c>
      <c r="H22" s="221">
        <f t="shared" si="4"/>
        <v>246.48935527408159</v>
      </c>
      <c r="I22" s="221">
        <f t="shared" si="4"/>
        <v>3.7479649325864436E-2</v>
      </c>
      <c r="J22" s="221">
        <f t="shared" si="4"/>
        <v>3.7479649325864436E-2</v>
      </c>
      <c r="K22" s="221">
        <f t="shared" si="4"/>
        <v>3.7479649325864436E-2</v>
      </c>
      <c r="L22" s="221">
        <f t="shared" si="4"/>
        <v>3.7479649325864436E-2</v>
      </c>
      <c r="M22" s="221">
        <f t="shared" si="4"/>
        <v>3.7479649325864436E-2</v>
      </c>
      <c r="N22" s="221">
        <f t="shared" si="4"/>
        <v>246.48930083548763</v>
      </c>
      <c r="O22" s="221">
        <f t="shared" si="3"/>
        <v>493.35345260282782</v>
      </c>
      <c r="P22" s="53"/>
      <c r="Q22" s="53"/>
      <c r="R22" s="53"/>
      <c r="S22" s="53"/>
      <c r="T22" s="53"/>
      <c r="U22" s="53"/>
      <c r="V22" s="53"/>
      <c r="W22" s="53"/>
      <c r="X22" s="53"/>
      <c r="Y22" s="53"/>
      <c r="Z22" s="53"/>
      <c r="AA22" s="53"/>
    </row>
    <row r="23" spans="2:27" s="52" customFormat="1">
      <c r="B23" s="216" t="s">
        <v>127</v>
      </c>
      <c r="C23" s="217">
        <v>3.5150480779119267E-2</v>
      </c>
      <c r="D23" s="217">
        <v>3.5150480779119267E-2</v>
      </c>
      <c r="E23" s="217">
        <v>3.5150480779119267E-2</v>
      </c>
      <c r="F23" s="217">
        <v>3.5150480779119267E-2</v>
      </c>
      <c r="G23" s="217">
        <v>3.5150480779119267E-2</v>
      </c>
      <c r="H23" s="217">
        <v>246.48702610553485</v>
      </c>
      <c r="I23" s="217">
        <v>3.5150480779119267E-2</v>
      </c>
      <c r="J23" s="217">
        <v>3.5150480779119267E-2</v>
      </c>
      <c r="K23" s="217">
        <v>3.5150480779119267E-2</v>
      </c>
      <c r="L23" s="217">
        <v>3.5150480779119267E-2</v>
      </c>
      <c r="M23" s="217">
        <v>3.5150480779119267E-2</v>
      </c>
      <c r="N23" s="217">
        <v>246.48697166694089</v>
      </c>
      <c r="O23" s="217">
        <f t="shared" si="3"/>
        <v>493.32550258026697</v>
      </c>
      <c r="P23" s="53"/>
      <c r="Q23" s="53"/>
      <c r="R23" s="53"/>
      <c r="S23" s="53"/>
      <c r="T23" s="53"/>
      <c r="U23" s="53"/>
      <c r="V23" s="53"/>
      <c r="W23" s="53"/>
      <c r="X23" s="53"/>
      <c r="Y23" s="53"/>
      <c r="Z23" s="53"/>
      <c r="AA23" s="53"/>
    </row>
    <row r="24" spans="2:27" s="52" customFormat="1">
      <c r="B24" s="222" t="s">
        <v>128</v>
      </c>
      <c r="C24" s="223">
        <v>2.3291685467451717E-3</v>
      </c>
      <c r="D24" s="223">
        <v>2.3291685467451717E-3</v>
      </c>
      <c r="E24" s="223">
        <v>2.3291685467451717E-3</v>
      </c>
      <c r="F24" s="223">
        <v>2.3291685467451717E-3</v>
      </c>
      <c r="G24" s="223">
        <v>2.3291685467451717E-3</v>
      </c>
      <c r="H24" s="223">
        <v>2.3291685467451717E-3</v>
      </c>
      <c r="I24" s="223">
        <v>2.3291685467451717E-3</v>
      </c>
      <c r="J24" s="223">
        <v>2.3291685467451717E-3</v>
      </c>
      <c r="K24" s="223">
        <v>2.3291685467451717E-3</v>
      </c>
      <c r="L24" s="223">
        <v>2.3291685467451717E-3</v>
      </c>
      <c r="M24" s="223">
        <v>2.3291685467451717E-3</v>
      </c>
      <c r="N24" s="223">
        <v>2.3291685467451717E-3</v>
      </c>
      <c r="O24" s="223">
        <f t="shared" si="3"/>
        <v>2.7950022560942065E-2</v>
      </c>
      <c r="P24" s="53"/>
      <c r="Q24" s="53"/>
      <c r="R24" s="53"/>
      <c r="S24" s="53"/>
      <c r="T24" s="53"/>
      <c r="U24" s="53"/>
      <c r="V24" s="53"/>
      <c r="W24" s="53"/>
      <c r="X24" s="53"/>
      <c r="Y24" s="53"/>
      <c r="Z24" s="53"/>
      <c r="AA24" s="53"/>
    </row>
    <row r="25" spans="2:27" s="52" customFormat="1">
      <c r="B25" s="220" t="s">
        <v>129</v>
      </c>
      <c r="C25" s="221">
        <f t="shared" ref="C25:N25" si="5">+C26+C27+C29</f>
        <v>109.79634683357588</v>
      </c>
      <c r="D25" s="221">
        <f t="shared" si="5"/>
        <v>111.46952956491045</v>
      </c>
      <c r="E25" s="221">
        <f t="shared" si="5"/>
        <v>109.80048502518544</v>
      </c>
      <c r="F25" s="221">
        <f t="shared" si="5"/>
        <v>109.79589423378357</v>
      </c>
      <c r="G25" s="221">
        <f t="shared" si="5"/>
        <v>111.46894799372664</v>
      </c>
      <c r="H25" s="221">
        <f t="shared" si="5"/>
        <v>109.79653552993102</v>
      </c>
      <c r="I25" s="221">
        <f t="shared" si="5"/>
        <v>109.79694808240247</v>
      </c>
      <c r="J25" s="221">
        <f t="shared" si="5"/>
        <v>111.46995759245978</v>
      </c>
      <c r="K25" s="221">
        <f t="shared" si="5"/>
        <v>121.96891077013871</v>
      </c>
      <c r="L25" s="221">
        <f t="shared" si="5"/>
        <v>109.79665328978565</v>
      </c>
      <c r="M25" s="221">
        <f t="shared" si="5"/>
        <v>111.46966115990526</v>
      </c>
      <c r="N25" s="221">
        <f t="shared" si="5"/>
        <v>109.79724757838608</v>
      </c>
      <c r="O25" s="221">
        <f t="shared" si="3"/>
        <v>1336.4271176541906</v>
      </c>
      <c r="P25" s="53"/>
      <c r="Q25" s="53"/>
      <c r="R25" s="53"/>
      <c r="S25" s="53"/>
      <c r="T25" s="53"/>
      <c r="U25" s="53"/>
      <c r="V25" s="53"/>
      <c r="W25" s="53"/>
      <c r="X25" s="53"/>
      <c r="Y25" s="53"/>
      <c r="Z25" s="53"/>
      <c r="AA25" s="53"/>
    </row>
    <row r="26" spans="2:27" s="52" customFormat="1">
      <c r="B26" s="216" t="s">
        <v>127</v>
      </c>
      <c r="C26" s="217">
        <v>0</v>
      </c>
      <c r="D26" s="217">
        <v>0</v>
      </c>
      <c r="E26" s="217">
        <v>0</v>
      </c>
      <c r="F26" s="217">
        <v>0</v>
      </c>
      <c r="G26" s="217">
        <v>0</v>
      </c>
      <c r="H26" s="217">
        <v>0</v>
      </c>
      <c r="I26" s="217">
        <v>0</v>
      </c>
      <c r="J26" s="217">
        <v>0</v>
      </c>
      <c r="K26" s="217">
        <v>0</v>
      </c>
      <c r="L26" s="217">
        <v>0</v>
      </c>
      <c r="M26" s="217">
        <v>0</v>
      </c>
      <c r="N26" s="217">
        <v>0</v>
      </c>
      <c r="O26" s="217">
        <f t="shared" si="3"/>
        <v>0</v>
      </c>
      <c r="P26" s="53"/>
      <c r="Q26" s="53"/>
      <c r="R26" s="53"/>
      <c r="S26" s="53"/>
      <c r="T26" s="53"/>
      <c r="U26" s="53"/>
      <c r="V26" s="53"/>
      <c r="W26" s="53"/>
      <c r="X26" s="53"/>
      <c r="Y26" s="53"/>
      <c r="Z26" s="53"/>
      <c r="AA26" s="53"/>
    </row>
    <row r="27" spans="2:27" s="52" customFormat="1">
      <c r="B27" s="218" t="s">
        <v>128</v>
      </c>
      <c r="C27" s="219">
        <f>+C28</f>
        <v>109.78204145820725</v>
      </c>
      <c r="D27" s="219">
        <f t="shared" ref="D27:N27" si="6">+D28</f>
        <v>111.4548480548066</v>
      </c>
      <c r="E27" s="219">
        <f t="shared" si="6"/>
        <v>109.78204145820725</v>
      </c>
      <c r="F27" s="219">
        <f t="shared" si="6"/>
        <v>109.78204145820725</v>
      </c>
      <c r="G27" s="219">
        <f t="shared" si="6"/>
        <v>111.4548480548066</v>
      </c>
      <c r="H27" s="219">
        <f t="shared" si="6"/>
        <v>109.78204145820725</v>
      </c>
      <c r="I27" s="219">
        <f t="shared" si="6"/>
        <v>109.78204145820725</v>
      </c>
      <c r="J27" s="219">
        <f t="shared" si="6"/>
        <v>111.4548480548066</v>
      </c>
      <c r="K27" s="219">
        <f t="shared" si="6"/>
        <v>109.78204145820725</v>
      </c>
      <c r="L27" s="219">
        <f t="shared" si="6"/>
        <v>109.78204145820725</v>
      </c>
      <c r="M27" s="219">
        <f t="shared" si="6"/>
        <v>111.4548480548066</v>
      </c>
      <c r="N27" s="219">
        <f t="shared" si="6"/>
        <v>109.78204144500083</v>
      </c>
      <c r="O27" s="219">
        <f t="shared" si="3"/>
        <v>1324.0757238716781</v>
      </c>
      <c r="P27" s="53"/>
      <c r="Q27" s="53"/>
      <c r="R27" s="53"/>
      <c r="S27" s="53"/>
      <c r="T27" s="53"/>
      <c r="U27" s="53"/>
      <c r="V27" s="53"/>
      <c r="W27" s="53"/>
      <c r="X27" s="53"/>
      <c r="Y27" s="53"/>
      <c r="Z27" s="53"/>
      <c r="AA27" s="53"/>
    </row>
    <row r="28" spans="2:27" s="52" customFormat="1">
      <c r="B28" s="601" t="s">
        <v>460</v>
      </c>
      <c r="C28" s="224">
        <v>109.78204145820725</v>
      </c>
      <c r="D28" s="224">
        <v>111.4548480548066</v>
      </c>
      <c r="E28" s="224">
        <v>109.78204145820725</v>
      </c>
      <c r="F28" s="224">
        <v>109.78204145820725</v>
      </c>
      <c r="G28" s="224">
        <v>111.4548480548066</v>
      </c>
      <c r="H28" s="224">
        <v>109.78204145820725</v>
      </c>
      <c r="I28" s="224">
        <v>109.78204145820725</v>
      </c>
      <c r="J28" s="224">
        <v>111.4548480548066</v>
      </c>
      <c r="K28" s="224">
        <v>109.78204145820725</v>
      </c>
      <c r="L28" s="224">
        <v>109.78204145820725</v>
      </c>
      <c r="M28" s="224">
        <v>111.4548480548066</v>
      </c>
      <c r="N28" s="224">
        <v>109.78204144500083</v>
      </c>
      <c r="O28" s="224">
        <f t="shared" si="3"/>
        <v>1324.0757238716781</v>
      </c>
      <c r="P28" s="53"/>
      <c r="Q28" s="53"/>
      <c r="R28" s="53"/>
      <c r="S28" s="53"/>
      <c r="T28" s="53"/>
      <c r="U28" s="53"/>
      <c r="V28" s="53"/>
      <c r="W28" s="53"/>
      <c r="X28" s="53"/>
      <c r="Y28" s="53"/>
      <c r="Z28" s="53"/>
      <c r="AA28" s="53"/>
    </row>
    <row r="29" spans="2:27" s="52" customFormat="1">
      <c r="B29" s="218" t="s">
        <v>130</v>
      </c>
      <c r="C29" s="219">
        <f>+C30+C31</f>
        <v>1.4305375368639666E-2</v>
      </c>
      <c r="D29" s="219">
        <f t="shared" ref="D29:N29" si="7">+D30+D31</f>
        <v>1.4681510103842161E-2</v>
      </c>
      <c r="E29" s="219">
        <f t="shared" si="7"/>
        <v>1.8443566978193146E-2</v>
      </c>
      <c r="F29" s="219">
        <f t="shared" si="7"/>
        <v>1.3852775576323988E-2</v>
      </c>
      <c r="G29" s="219">
        <f t="shared" si="7"/>
        <v>1.4099938920041537E-2</v>
      </c>
      <c r="H29" s="219">
        <f t="shared" si="7"/>
        <v>1.4494071723779856E-2</v>
      </c>
      <c r="I29" s="219">
        <f t="shared" si="7"/>
        <v>1.4906624195223261E-2</v>
      </c>
      <c r="J29" s="219">
        <f t="shared" si="7"/>
        <v>1.5109537653167186E-2</v>
      </c>
      <c r="K29" s="219">
        <f t="shared" si="7"/>
        <v>12.186869311931463</v>
      </c>
      <c r="L29" s="219">
        <f t="shared" si="7"/>
        <v>1.4611831578400829E-2</v>
      </c>
      <c r="M29" s="219">
        <f t="shared" si="7"/>
        <v>1.4813105098650052E-2</v>
      </c>
      <c r="N29" s="219">
        <f t="shared" si="7"/>
        <v>1.5206133385254412E-2</v>
      </c>
      <c r="O29" s="219">
        <f t="shared" si="3"/>
        <v>12.351393782512979</v>
      </c>
      <c r="P29" s="53"/>
      <c r="Q29" s="53"/>
      <c r="R29" s="53"/>
      <c r="S29" s="53"/>
      <c r="T29" s="53"/>
      <c r="U29" s="53"/>
      <c r="V29" s="53"/>
      <c r="W29" s="53"/>
      <c r="X29" s="53"/>
      <c r="Y29" s="53"/>
      <c r="Z29" s="53"/>
      <c r="AA29" s="53"/>
    </row>
    <row r="30" spans="2:27" s="52" customFormat="1">
      <c r="B30" s="248" t="s">
        <v>460</v>
      </c>
      <c r="C30" s="224">
        <v>0</v>
      </c>
      <c r="D30" s="224">
        <v>0</v>
      </c>
      <c r="E30" s="224">
        <v>0</v>
      </c>
      <c r="F30" s="224">
        <v>0</v>
      </c>
      <c r="G30" s="224">
        <v>0</v>
      </c>
      <c r="H30" s="224">
        <v>0</v>
      </c>
      <c r="I30" s="224">
        <v>0</v>
      </c>
      <c r="J30" s="224">
        <v>0</v>
      </c>
      <c r="K30" s="224">
        <v>0</v>
      </c>
      <c r="L30" s="224">
        <v>0</v>
      </c>
      <c r="M30" s="224">
        <v>0</v>
      </c>
      <c r="N30" s="224">
        <v>0</v>
      </c>
      <c r="O30" s="224">
        <f t="shared" si="3"/>
        <v>0</v>
      </c>
      <c r="P30" s="53"/>
      <c r="Q30" s="53"/>
      <c r="R30" s="53"/>
      <c r="S30" s="53"/>
      <c r="T30" s="53"/>
      <c r="U30" s="53"/>
      <c r="V30" s="53"/>
      <c r="W30" s="53"/>
      <c r="X30" s="53"/>
      <c r="Y30" s="53"/>
      <c r="Z30" s="53"/>
      <c r="AA30" s="53"/>
    </row>
    <row r="31" spans="2:27" s="52" customFormat="1">
      <c r="B31" s="249" t="s">
        <v>93</v>
      </c>
      <c r="C31" s="224">
        <v>1.4305375368639666E-2</v>
      </c>
      <c r="D31" s="224">
        <v>1.4681510103842161E-2</v>
      </c>
      <c r="E31" s="224">
        <v>1.8443566978193146E-2</v>
      </c>
      <c r="F31" s="224">
        <v>1.3852775576323988E-2</v>
      </c>
      <c r="G31" s="224">
        <v>1.4099938920041537E-2</v>
      </c>
      <c r="H31" s="224">
        <v>1.4494071723779856E-2</v>
      </c>
      <c r="I31" s="224">
        <v>1.4906624195223261E-2</v>
      </c>
      <c r="J31" s="224">
        <v>1.5109537653167186E-2</v>
      </c>
      <c r="K31" s="224">
        <v>12.186869311931463</v>
      </c>
      <c r="L31" s="224">
        <v>1.4611831578400829E-2</v>
      </c>
      <c r="M31" s="224">
        <v>1.4813105098650052E-2</v>
      </c>
      <c r="N31" s="224">
        <v>1.5206133385254412E-2</v>
      </c>
      <c r="O31" s="224">
        <f t="shared" si="3"/>
        <v>12.351393782512979</v>
      </c>
      <c r="P31" s="53"/>
      <c r="Q31" s="53"/>
      <c r="R31" s="53"/>
      <c r="S31" s="53"/>
      <c r="T31" s="53"/>
      <c r="U31" s="53"/>
      <c r="V31" s="53"/>
      <c r="W31" s="53"/>
      <c r="X31" s="53"/>
      <c r="Y31" s="53"/>
      <c r="Z31" s="53"/>
      <c r="AA31" s="53"/>
    </row>
    <row r="32" spans="2:27" s="52" customFormat="1">
      <c r="B32" s="220" t="s">
        <v>131</v>
      </c>
      <c r="C32" s="221">
        <v>18.550444214301301</v>
      </c>
      <c r="D32" s="221">
        <v>2.3474649259547897</v>
      </c>
      <c r="E32" s="221">
        <v>1.14395488060495</v>
      </c>
      <c r="F32" s="221">
        <v>54.400373739999999</v>
      </c>
      <c r="G32" s="221">
        <v>1944.1193889197502</v>
      </c>
      <c r="H32" s="221">
        <v>0.82501569481906201</v>
      </c>
      <c r="I32" s="221">
        <v>18.550444214301301</v>
      </c>
      <c r="J32" s="221">
        <v>2.3474649259547897</v>
      </c>
      <c r="K32" s="221">
        <v>1.14395488060495</v>
      </c>
      <c r="L32" s="221">
        <v>54.400374849999999</v>
      </c>
      <c r="M32" s="221">
        <v>4.22683038</v>
      </c>
      <c r="N32" s="221">
        <v>0.82501569481906201</v>
      </c>
      <c r="O32" s="221">
        <f t="shared" si="3"/>
        <v>2102.8807273211105</v>
      </c>
      <c r="P32" s="53"/>
      <c r="Q32" s="53"/>
      <c r="R32" s="53"/>
      <c r="S32" s="53"/>
      <c r="T32" s="53"/>
      <c r="U32" s="53"/>
      <c r="V32" s="53"/>
      <c r="W32" s="53"/>
      <c r="X32" s="53"/>
      <c r="Y32" s="53"/>
      <c r="Z32" s="53"/>
      <c r="AA32" s="53"/>
    </row>
    <row r="33" spans="2:27" s="38" customFormat="1">
      <c r="B33" s="220" t="s">
        <v>795</v>
      </c>
      <c r="C33" s="221">
        <f>+C34+C37+C38</f>
        <v>1.6708541699999999</v>
      </c>
      <c r="D33" s="221">
        <f t="shared" ref="D33:N33" si="8">+D34+D37+D38</f>
        <v>17.218655649999999</v>
      </c>
      <c r="E33" s="221">
        <f t="shared" si="8"/>
        <v>0</v>
      </c>
      <c r="F33" s="221">
        <f t="shared" si="8"/>
        <v>42.777606950000006</v>
      </c>
      <c r="G33" s="221">
        <f t="shared" si="8"/>
        <v>2.3472976600000002</v>
      </c>
      <c r="H33" s="221">
        <f t="shared" si="8"/>
        <v>0</v>
      </c>
      <c r="I33" s="221">
        <f t="shared" si="8"/>
        <v>1.6249526999999999</v>
      </c>
      <c r="J33" s="221">
        <f t="shared" si="8"/>
        <v>16.66447543</v>
      </c>
      <c r="K33" s="221">
        <f t="shared" si="8"/>
        <v>0</v>
      </c>
      <c r="L33" s="221">
        <f t="shared" si="8"/>
        <v>40.705081020000002</v>
      </c>
      <c r="M33" s="221">
        <f t="shared" si="8"/>
        <v>2.2646563199999998</v>
      </c>
      <c r="N33" s="221">
        <f t="shared" si="8"/>
        <v>0</v>
      </c>
      <c r="O33" s="221">
        <f t="shared" si="3"/>
        <v>125.27357989999999</v>
      </c>
      <c r="P33" s="824"/>
      <c r="Q33" s="959"/>
      <c r="R33" s="959"/>
      <c r="S33" s="959"/>
      <c r="T33" s="959"/>
    </row>
    <row r="34" spans="2:27" s="38" customFormat="1">
      <c r="B34" s="939" t="s">
        <v>796</v>
      </c>
      <c r="C34" s="90">
        <f>+C36+C35</f>
        <v>0</v>
      </c>
      <c r="D34" s="90">
        <f t="shared" ref="D34:N34" si="9">+D36+D35</f>
        <v>0</v>
      </c>
      <c r="E34" s="90">
        <f t="shared" si="9"/>
        <v>0</v>
      </c>
      <c r="F34" s="90">
        <f t="shared" si="9"/>
        <v>0</v>
      </c>
      <c r="G34" s="90">
        <f t="shared" si="9"/>
        <v>0</v>
      </c>
      <c r="H34" s="90">
        <f t="shared" si="9"/>
        <v>0</v>
      </c>
      <c r="I34" s="90">
        <f t="shared" si="9"/>
        <v>0</v>
      </c>
      <c r="J34" s="90">
        <f t="shared" si="9"/>
        <v>0</v>
      </c>
      <c r="K34" s="90">
        <f t="shared" si="9"/>
        <v>0</v>
      </c>
      <c r="L34" s="90">
        <f t="shared" si="9"/>
        <v>0</v>
      </c>
      <c r="M34" s="90">
        <f t="shared" si="9"/>
        <v>0</v>
      </c>
      <c r="N34" s="90">
        <f t="shared" si="9"/>
        <v>0</v>
      </c>
      <c r="O34" s="90">
        <f t="shared" si="3"/>
        <v>0</v>
      </c>
      <c r="P34" s="824"/>
      <c r="Q34" s="959"/>
      <c r="R34" s="959"/>
      <c r="S34" s="959"/>
      <c r="T34" s="959"/>
    </row>
    <row r="35" spans="2:27" s="38" customFormat="1">
      <c r="B35" s="941" t="s">
        <v>797</v>
      </c>
      <c r="C35" s="942">
        <v>0</v>
      </c>
      <c r="D35" s="942">
        <v>0</v>
      </c>
      <c r="E35" s="942">
        <v>0</v>
      </c>
      <c r="F35" s="942">
        <v>0</v>
      </c>
      <c r="G35" s="942">
        <v>0</v>
      </c>
      <c r="H35" s="942">
        <v>0</v>
      </c>
      <c r="I35" s="942">
        <v>0</v>
      </c>
      <c r="J35" s="942">
        <v>0</v>
      </c>
      <c r="K35" s="942">
        <v>0</v>
      </c>
      <c r="L35" s="942">
        <v>0</v>
      </c>
      <c r="M35" s="942">
        <v>0</v>
      </c>
      <c r="N35" s="942">
        <v>0</v>
      </c>
      <c r="O35" s="942">
        <f t="shared" si="3"/>
        <v>0</v>
      </c>
      <c r="P35" s="824"/>
      <c r="Q35" s="959"/>
      <c r="R35" s="959"/>
      <c r="S35" s="959"/>
      <c r="T35" s="959"/>
    </row>
    <row r="36" spans="2:27" s="38" customFormat="1">
      <c r="B36" s="89" t="s">
        <v>798</v>
      </c>
      <c r="C36" s="942">
        <v>0</v>
      </c>
      <c r="D36" s="942">
        <v>0</v>
      </c>
      <c r="E36" s="942">
        <v>0</v>
      </c>
      <c r="F36" s="942">
        <v>0</v>
      </c>
      <c r="G36" s="942">
        <v>0</v>
      </c>
      <c r="H36" s="942">
        <v>0</v>
      </c>
      <c r="I36" s="942">
        <v>0</v>
      </c>
      <c r="J36" s="942">
        <v>0</v>
      </c>
      <c r="K36" s="942">
        <v>0</v>
      </c>
      <c r="L36" s="942">
        <v>0</v>
      </c>
      <c r="M36" s="942">
        <v>0</v>
      </c>
      <c r="N36" s="942">
        <v>0</v>
      </c>
      <c r="O36" s="942">
        <f t="shared" si="3"/>
        <v>0</v>
      </c>
      <c r="P36" s="824"/>
      <c r="Q36" s="959"/>
      <c r="R36" s="959"/>
      <c r="S36" s="959"/>
      <c r="T36" s="959"/>
    </row>
    <row r="37" spans="2:27" s="38" customFormat="1">
      <c r="B37" s="941" t="s">
        <v>799</v>
      </c>
      <c r="C37" s="942">
        <v>1.6708541699999999</v>
      </c>
      <c r="D37" s="942">
        <v>17.218655649999999</v>
      </c>
      <c r="E37" s="942">
        <v>0</v>
      </c>
      <c r="F37" s="942">
        <v>42.777606950000006</v>
      </c>
      <c r="G37" s="942">
        <v>2.3472976600000002</v>
      </c>
      <c r="H37" s="942">
        <v>0</v>
      </c>
      <c r="I37" s="942">
        <v>1.6249526999999999</v>
      </c>
      <c r="J37" s="942">
        <v>16.66447543</v>
      </c>
      <c r="K37" s="942">
        <v>0</v>
      </c>
      <c r="L37" s="942">
        <v>40.705081020000002</v>
      </c>
      <c r="M37" s="942">
        <v>2.2646563199999998</v>
      </c>
      <c r="N37" s="942">
        <v>0</v>
      </c>
      <c r="O37" s="942">
        <f t="shared" si="3"/>
        <v>125.27357989999999</v>
      </c>
      <c r="P37" s="824"/>
      <c r="Q37" s="959"/>
      <c r="R37" s="959"/>
      <c r="S37" s="959"/>
      <c r="T37" s="959"/>
    </row>
    <row r="38" spans="2:27" s="38" customFormat="1">
      <c r="B38" s="943" t="s">
        <v>800</v>
      </c>
      <c r="C38" s="944">
        <f>+C39+C40</f>
        <v>0</v>
      </c>
      <c r="D38" s="944">
        <f t="shared" ref="D38:N38" si="10">+D39+D40</f>
        <v>0</v>
      </c>
      <c r="E38" s="944">
        <f t="shared" si="10"/>
        <v>0</v>
      </c>
      <c r="F38" s="944">
        <f t="shared" si="10"/>
        <v>0</v>
      </c>
      <c r="G38" s="944">
        <f t="shared" si="10"/>
        <v>0</v>
      </c>
      <c r="H38" s="944">
        <f t="shared" si="10"/>
        <v>0</v>
      </c>
      <c r="I38" s="944">
        <f t="shared" si="10"/>
        <v>0</v>
      </c>
      <c r="J38" s="944">
        <f t="shared" si="10"/>
        <v>0</v>
      </c>
      <c r="K38" s="944">
        <f t="shared" si="10"/>
        <v>0</v>
      </c>
      <c r="L38" s="944">
        <f t="shared" si="10"/>
        <v>0</v>
      </c>
      <c r="M38" s="944">
        <f t="shared" si="10"/>
        <v>0</v>
      </c>
      <c r="N38" s="944">
        <f t="shared" si="10"/>
        <v>0</v>
      </c>
      <c r="O38" s="944">
        <f t="shared" si="3"/>
        <v>0</v>
      </c>
      <c r="P38" s="824"/>
      <c r="Q38" s="959"/>
      <c r="R38" s="959"/>
      <c r="S38" s="959"/>
      <c r="T38" s="959"/>
    </row>
    <row r="39" spans="2:27" s="38" customFormat="1">
      <c r="B39" s="89" t="s">
        <v>172</v>
      </c>
      <c r="C39" s="944">
        <v>0</v>
      </c>
      <c r="D39" s="944">
        <v>0</v>
      </c>
      <c r="E39" s="944">
        <v>0</v>
      </c>
      <c r="F39" s="944">
        <v>0</v>
      </c>
      <c r="G39" s="944">
        <v>0</v>
      </c>
      <c r="H39" s="944">
        <v>0</v>
      </c>
      <c r="I39" s="944">
        <v>0</v>
      </c>
      <c r="J39" s="944">
        <v>0</v>
      </c>
      <c r="K39" s="944">
        <v>0</v>
      </c>
      <c r="L39" s="944">
        <v>0</v>
      </c>
      <c r="M39" s="944">
        <v>0</v>
      </c>
      <c r="N39" s="944">
        <v>0</v>
      </c>
      <c r="O39" s="944">
        <f t="shared" si="3"/>
        <v>0</v>
      </c>
      <c r="P39" s="824"/>
      <c r="Q39" s="959"/>
      <c r="R39" s="959"/>
      <c r="S39" s="959"/>
      <c r="T39" s="959"/>
    </row>
    <row r="40" spans="2:27" s="38" customFormat="1">
      <c r="B40" s="945" t="s">
        <v>138</v>
      </c>
      <c r="C40" s="946">
        <v>0</v>
      </c>
      <c r="D40" s="946">
        <v>0</v>
      </c>
      <c r="E40" s="946">
        <v>0</v>
      </c>
      <c r="F40" s="946">
        <v>0</v>
      </c>
      <c r="G40" s="946">
        <v>0</v>
      </c>
      <c r="H40" s="946">
        <v>0</v>
      </c>
      <c r="I40" s="946">
        <v>0</v>
      </c>
      <c r="J40" s="946">
        <v>0</v>
      </c>
      <c r="K40" s="946">
        <v>0</v>
      </c>
      <c r="L40" s="946">
        <v>0</v>
      </c>
      <c r="M40" s="946">
        <v>0</v>
      </c>
      <c r="N40" s="946">
        <v>0</v>
      </c>
      <c r="O40" s="946">
        <f t="shared" si="3"/>
        <v>0</v>
      </c>
      <c r="P40" s="824"/>
      <c r="Q40" s="959"/>
      <c r="R40" s="959"/>
      <c r="S40" s="959"/>
      <c r="T40" s="959"/>
    </row>
    <row r="41" spans="2:27" s="52" customFormat="1">
      <c r="B41" s="220" t="s">
        <v>133</v>
      </c>
      <c r="C41" s="221">
        <f>+C43+C42</f>
        <v>7.9932492499999999</v>
      </c>
      <c r="D41" s="221">
        <f t="shared" ref="D41:N41" si="11">+D43+D42</f>
        <v>7.9932492499999999</v>
      </c>
      <c r="E41" s="221">
        <f t="shared" si="11"/>
        <v>6.7142764599999998</v>
      </c>
      <c r="F41" s="221">
        <f t="shared" si="11"/>
        <v>6.7142764599999936</v>
      </c>
      <c r="G41" s="221">
        <f t="shared" si="11"/>
        <v>6.7142764599999989</v>
      </c>
      <c r="H41" s="221">
        <f t="shared" si="11"/>
        <v>6.7142764599999998</v>
      </c>
      <c r="I41" s="221">
        <f t="shared" si="11"/>
        <v>6.7142764599999998</v>
      </c>
      <c r="J41" s="221">
        <f t="shared" si="11"/>
        <v>6.7142764600000007</v>
      </c>
      <c r="K41" s="221">
        <f t="shared" si="11"/>
        <v>6.7142764599999998</v>
      </c>
      <c r="L41" s="221">
        <f t="shared" si="11"/>
        <v>6.7142764099999965</v>
      </c>
      <c r="M41" s="221">
        <f t="shared" si="11"/>
        <v>7.7196109999999996</v>
      </c>
      <c r="N41" s="221">
        <f t="shared" si="11"/>
        <v>7.7196109999999996</v>
      </c>
      <c r="O41" s="221">
        <f t="shared" si="3"/>
        <v>85.139932129999991</v>
      </c>
      <c r="P41" s="53"/>
      <c r="Q41" s="53"/>
      <c r="R41" s="53"/>
      <c r="S41" s="53"/>
      <c r="T41" s="53"/>
      <c r="U41" s="53"/>
      <c r="V41" s="53"/>
      <c r="W41" s="53"/>
      <c r="X41" s="53"/>
      <c r="Y41" s="53"/>
      <c r="Z41" s="53"/>
      <c r="AA41" s="53"/>
    </row>
    <row r="42" spans="2:27" s="52" customFormat="1">
      <c r="B42" s="216" t="s">
        <v>132</v>
      </c>
      <c r="C42" s="217">
        <v>0</v>
      </c>
      <c r="D42" s="217">
        <v>0</v>
      </c>
      <c r="E42" s="217">
        <v>0</v>
      </c>
      <c r="F42" s="217">
        <v>0</v>
      </c>
      <c r="G42" s="217">
        <v>0</v>
      </c>
      <c r="H42" s="217">
        <v>0</v>
      </c>
      <c r="I42" s="217">
        <v>0</v>
      </c>
      <c r="J42" s="217">
        <v>0</v>
      </c>
      <c r="K42" s="217">
        <v>0</v>
      </c>
      <c r="L42" s="217">
        <v>0</v>
      </c>
      <c r="M42" s="217">
        <v>0</v>
      </c>
      <c r="N42" s="217">
        <v>0</v>
      </c>
      <c r="O42" s="217">
        <f t="shared" si="3"/>
        <v>0</v>
      </c>
      <c r="P42" s="53"/>
      <c r="Q42" s="53"/>
      <c r="R42" s="53"/>
      <c r="S42" s="53"/>
      <c r="T42" s="53"/>
      <c r="U42" s="53"/>
      <c r="V42" s="53"/>
      <c r="W42" s="53"/>
      <c r="X42" s="53"/>
      <c r="Y42" s="53"/>
      <c r="Z42" s="53"/>
      <c r="AA42" s="53"/>
    </row>
    <row r="43" spans="2:27" s="52" customFormat="1">
      <c r="B43" s="218" t="s">
        <v>130</v>
      </c>
      <c r="C43" s="219">
        <v>7.9932492499999999</v>
      </c>
      <c r="D43" s="219">
        <v>7.9932492499999999</v>
      </c>
      <c r="E43" s="219">
        <v>6.7142764599999998</v>
      </c>
      <c r="F43" s="219">
        <v>6.7142764599999936</v>
      </c>
      <c r="G43" s="219">
        <v>6.7142764599999989</v>
      </c>
      <c r="H43" s="219">
        <v>6.7142764599999998</v>
      </c>
      <c r="I43" s="219">
        <v>6.7142764599999998</v>
      </c>
      <c r="J43" s="219">
        <v>6.7142764600000007</v>
      </c>
      <c r="K43" s="219">
        <v>6.7142764599999998</v>
      </c>
      <c r="L43" s="219">
        <v>6.7142764099999965</v>
      </c>
      <c r="M43" s="219">
        <v>7.7196109999999996</v>
      </c>
      <c r="N43" s="219">
        <v>7.7196109999999996</v>
      </c>
      <c r="O43" s="219">
        <f t="shared" si="3"/>
        <v>85.139932129999991</v>
      </c>
      <c r="P43" s="53"/>
      <c r="Q43" s="53"/>
      <c r="R43" s="53"/>
      <c r="S43" s="53"/>
      <c r="T43" s="53"/>
      <c r="U43" s="53"/>
      <c r="V43" s="53"/>
      <c r="W43" s="53"/>
      <c r="X43" s="53"/>
      <c r="Y43" s="53"/>
      <c r="Z43" s="53"/>
      <c r="AA43" s="53"/>
    </row>
    <row r="44" spans="2:27" s="52" customFormat="1">
      <c r="B44" s="220" t="s">
        <v>461</v>
      </c>
      <c r="C44" s="221">
        <v>489.737522698509</v>
      </c>
      <c r="D44" s="221">
        <v>1155.5604468167101</v>
      </c>
      <c r="E44" s="221">
        <v>1628.78996313212</v>
      </c>
      <c r="F44" s="221">
        <v>1458.2072305068</v>
      </c>
      <c r="G44" s="221">
        <v>1469.2125680955301</v>
      </c>
      <c r="H44" s="221">
        <v>3653.7720794585398</v>
      </c>
      <c r="I44" s="221">
        <v>990.48038298574807</v>
      </c>
      <c r="J44" s="221">
        <v>0</v>
      </c>
      <c r="K44" s="221">
        <v>385.186815605569</v>
      </c>
      <c r="L44" s="221">
        <v>462.224178726682</v>
      </c>
      <c r="M44" s="221">
        <v>0</v>
      </c>
      <c r="N44" s="221">
        <v>550.26687943652701</v>
      </c>
      <c r="O44" s="221">
        <f t="shared" si="3"/>
        <v>12243.438067462735</v>
      </c>
      <c r="P44" s="53"/>
      <c r="Q44" s="53"/>
      <c r="R44" s="53"/>
      <c r="S44" s="53"/>
      <c r="T44" s="53"/>
      <c r="U44" s="53"/>
      <c r="V44" s="53"/>
      <c r="W44" s="53"/>
      <c r="X44" s="53"/>
      <c r="Y44" s="53"/>
      <c r="Z44" s="53"/>
      <c r="AA44" s="53"/>
    </row>
    <row r="45" spans="2:27" s="52" customFormat="1" ht="13.5" thickBot="1">
      <c r="B45" s="38"/>
      <c r="C45" s="211"/>
      <c r="D45" s="211"/>
      <c r="E45" s="211"/>
      <c r="F45" s="211"/>
      <c r="G45" s="211"/>
      <c r="H45" s="211"/>
      <c r="I45" s="211"/>
      <c r="J45" s="211"/>
      <c r="K45" s="211"/>
      <c r="L45" s="211"/>
      <c r="M45" s="211"/>
      <c r="N45" s="211"/>
      <c r="O45" s="211"/>
      <c r="P45" s="53"/>
      <c r="Q45" s="53"/>
      <c r="R45" s="53"/>
      <c r="S45" s="53"/>
      <c r="T45" s="53"/>
      <c r="U45" s="53"/>
      <c r="V45" s="53"/>
      <c r="W45" s="53"/>
      <c r="X45" s="53"/>
      <c r="Y45" s="53"/>
      <c r="Z45" s="53"/>
      <c r="AA45" s="53"/>
    </row>
    <row r="46" spans="2:27" s="52" customFormat="1" ht="13.5" thickBot="1">
      <c r="B46" s="212" t="s">
        <v>573</v>
      </c>
      <c r="C46" s="213">
        <f>+C47+C50+C67+C84+C85+C88+C89+C90+C91+C86+C92+C105+C106+C109+C87+C93+C94+C95+C100+C96+C97+C103+C104+C99+C98+C101+C102</f>
        <v>9677.8039637470429</v>
      </c>
      <c r="D46" s="213">
        <f t="shared" ref="D46:N46" si="12">+D47+D50+D67+D84+D85+D88+D89+D90+D91+D86+D92+D105+D106+D109+D87+D93+D94+D95+D100+D96+D97+D103+D104+D99+D98+D101+D102</f>
        <v>120.53065808435703</v>
      </c>
      <c r="E46" s="213">
        <f t="shared" si="12"/>
        <v>2618.1085354981028</v>
      </c>
      <c r="F46" s="213">
        <f t="shared" si="12"/>
        <v>89.053417954494037</v>
      </c>
      <c r="G46" s="213">
        <f t="shared" si="12"/>
        <v>1227.7623159900415</v>
      </c>
      <c r="H46" s="213">
        <f t="shared" si="12"/>
        <v>993.44981552891772</v>
      </c>
      <c r="I46" s="213">
        <f t="shared" si="12"/>
        <v>791.05238275199588</v>
      </c>
      <c r="J46" s="213">
        <f t="shared" si="12"/>
        <v>58.199549908491718</v>
      </c>
      <c r="K46" s="213">
        <f t="shared" si="12"/>
        <v>2183.2317961611507</v>
      </c>
      <c r="L46" s="213">
        <f t="shared" si="12"/>
        <v>1348.5645265221494</v>
      </c>
      <c r="M46" s="213">
        <f t="shared" si="12"/>
        <v>6.8672437400000002</v>
      </c>
      <c r="N46" s="213">
        <f t="shared" si="12"/>
        <v>516.58950840829914</v>
      </c>
      <c r="O46" s="213">
        <f>+O47+O50+O67+O84+O85+O88+O89+O90+O91+O86+O92+O105+O106+O109+O87+O93+O94+O95+O100+O96+O97+O103+O104+O99+O98+O101+O102</f>
        <v>19631.213714295045</v>
      </c>
      <c r="P46" s="53"/>
      <c r="Q46" s="53"/>
      <c r="R46" s="53"/>
      <c r="S46" s="53"/>
      <c r="T46" s="53"/>
      <c r="U46" s="53"/>
      <c r="V46" s="53"/>
      <c r="W46" s="53"/>
      <c r="X46" s="53"/>
      <c r="Y46" s="53"/>
      <c r="Z46" s="53"/>
      <c r="AA46" s="53"/>
    </row>
    <row r="47" spans="2:27" s="52" customFormat="1">
      <c r="B47" s="214" t="s">
        <v>562</v>
      </c>
      <c r="C47" s="215">
        <v>0</v>
      </c>
      <c r="D47" s="215">
        <v>0</v>
      </c>
      <c r="E47" s="215">
        <v>0</v>
      </c>
      <c r="F47" s="215">
        <v>0</v>
      </c>
      <c r="G47" s="215">
        <v>0</v>
      </c>
      <c r="H47" s="215">
        <v>0</v>
      </c>
      <c r="I47" s="215">
        <v>0</v>
      </c>
      <c r="J47" s="215">
        <v>0</v>
      </c>
      <c r="K47" s="215">
        <v>0</v>
      </c>
      <c r="L47" s="215">
        <v>0</v>
      </c>
      <c r="M47" s="215">
        <v>0</v>
      </c>
      <c r="N47" s="215">
        <v>0</v>
      </c>
      <c r="O47" s="215">
        <f>+SUM(C47:N47)</f>
        <v>0</v>
      </c>
      <c r="P47" s="53"/>
      <c r="Q47" s="53"/>
      <c r="R47" s="53"/>
      <c r="S47" s="53"/>
      <c r="T47" s="53"/>
      <c r="U47" s="53"/>
      <c r="V47" s="53"/>
      <c r="W47" s="53"/>
      <c r="X47" s="53"/>
      <c r="Y47" s="53"/>
      <c r="Z47" s="53"/>
      <c r="AA47" s="53"/>
    </row>
    <row r="48" spans="2:27" s="52" customFormat="1">
      <c r="B48" s="218" t="s">
        <v>141</v>
      </c>
      <c r="C48" s="219">
        <v>0</v>
      </c>
      <c r="D48" s="219">
        <v>0</v>
      </c>
      <c r="E48" s="219">
        <v>0</v>
      </c>
      <c r="F48" s="219">
        <v>0</v>
      </c>
      <c r="G48" s="219">
        <v>0</v>
      </c>
      <c r="H48" s="219">
        <v>0</v>
      </c>
      <c r="I48" s="219">
        <v>0</v>
      </c>
      <c r="J48" s="219">
        <v>0</v>
      </c>
      <c r="K48" s="219">
        <v>0</v>
      </c>
      <c r="L48" s="219">
        <v>0</v>
      </c>
      <c r="M48" s="219">
        <v>0</v>
      </c>
      <c r="N48" s="219">
        <v>0</v>
      </c>
      <c r="O48" s="219">
        <f t="shared" ref="O48:O102" si="13">+SUM(C48:N48)</f>
        <v>0</v>
      </c>
      <c r="P48" s="53"/>
      <c r="Q48" s="53"/>
      <c r="R48" s="53"/>
      <c r="S48" s="53"/>
      <c r="T48" s="53"/>
      <c r="U48" s="53"/>
      <c r="V48" s="53"/>
      <c r="W48" s="53"/>
      <c r="X48" s="53"/>
      <c r="Y48" s="53"/>
      <c r="Z48" s="53"/>
      <c r="AA48" s="53"/>
    </row>
    <row r="49" spans="2:27" s="52" customFormat="1">
      <c r="B49" s="43" t="s">
        <v>42</v>
      </c>
      <c r="C49" s="224">
        <v>0</v>
      </c>
      <c r="D49" s="224">
        <v>0</v>
      </c>
      <c r="E49" s="224">
        <v>0</v>
      </c>
      <c r="F49" s="224">
        <v>0</v>
      </c>
      <c r="G49" s="224">
        <v>0</v>
      </c>
      <c r="H49" s="224">
        <v>0</v>
      </c>
      <c r="I49" s="224">
        <v>0</v>
      </c>
      <c r="J49" s="224">
        <v>0</v>
      </c>
      <c r="K49" s="224">
        <v>0</v>
      </c>
      <c r="L49" s="224">
        <v>0</v>
      </c>
      <c r="M49" s="224">
        <v>0</v>
      </c>
      <c r="N49" s="224">
        <v>0</v>
      </c>
      <c r="O49" s="224">
        <f t="shared" si="13"/>
        <v>0</v>
      </c>
      <c r="P49" s="53"/>
      <c r="Q49" s="53"/>
      <c r="R49" s="53"/>
      <c r="S49" s="53"/>
      <c r="T49" s="53"/>
      <c r="U49" s="53"/>
      <c r="V49" s="53"/>
      <c r="W49" s="53"/>
      <c r="X49" s="53"/>
      <c r="Y49" s="53"/>
      <c r="Z49" s="53"/>
      <c r="AA49" s="53"/>
    </row>
    <row r="50" spans="2:27" s="52" customFormat="1">
      <c r="B50" s="220" t="s">
        <v>142</v>
      </c>
      <c r="C50" s="221">
        <v>0</v>
      </c>
      <c r="D50" s="221">
        <v>0</v>
      </c>
      <c r="E50" s="221">
        <v>0</v>
      </c>
      <c r="F50" s="221">
        <v>0</v>
      </c>
      <c r="G50" s="221">
        <v>0</v>
      </c>
      <c r="H50" s="221">
        <v>0</v>
      </c>
      <c r="I50" s="221">
        <v>0</v>
      </c>
      <c r="J50" s="221">
        <v>0</v>
      </c>
      <c r="K50" s="221">
        <v>0</v>
      </c>
      <c r="L50" s="221">
        <v>0</v>
      </c>
      <c r="M50" s="221">
        <v>0</v>
      </c>
      <c r="N50" s="221">
        <v>0</v>
      </c>
      <c r="O50" s="221">
        <f t="shared" si="13"/>
        <v>0</v>
      </c>
      <c r="P50" s="53"/>
      <c r="Q50" s="53"/>
      <c r="R50" s="53"/>
      <c r="S50" s="53"/>
      <c r="T50" s="53"/>
      <c r="U50" s="53"/>
      <c r="V50" s="53"/>
      <c r="W50" s="53"/>
      <c r="X50" s="53"/>
      <c r="Y50" s="53"/>
      <c r="Z50" s="53"/>
      <c r="AA50" s="53"/>
    </row>
    <row r="51" spans="2:27" s="52" customFormat="1">
      <c r="B51" s="38" t="s">
        <v>43</v>
      </c>
      <c r="C51" s="224">
        <v>0</v>
      </c>
      <c r="D51" s="224">
        <v>0</v>
      </c>
      <c r="E51" s="224">
        <v>0</v>
      </c>
      <c r="F51" s="224">
        <v>0</v>
      </c>
      <c r="G51" s="224">
        <v>0</v>
      </c>
      <c r="H51" s="224">
        <v>0</v>
      </c>
      <c r="I51" s="224">
        <v>0</v>
      </c>
      <c r="J51" s="224">
        <v>0</v>
      </c>
      <c r="K51" s="224">
        <v>0</v>
      </c>
      <c r="L51" s="224">
        <v>0</v>
      </c>
      <c r="M51" s="224">
        <v>0</v>
      </c>
      <c r="N51" s="224">
        <v>0</v>
      </c>
      <c r="O51" s="224">
        <f t="shared" si="13"/>
        <v>0</v>
      </c>
      <c r="P51" s="53"/>
      <c r="Q51" s="53"/>
      <c r="R51" s="53"/>
      <c r="S51" s="53"/>
      <c r="T51" s="53"/>
      <c r="U51" s="53"/>
      <c r="V51" s="53"/>
      <c r="W51" s="53"/>
      <c r="X51" s="53"/>
      <c r="Y51" s="53"/>
      <c r="Z51" s="53"/>
      <c r="AA51" s="53"/>
    </row>
    <row r="52" spans="2:27" s="52" customFormat="1">
      <c r="B52" s="225" t="s">
        <v>462</v>
      </c>
      <c r="C52" s="224">
        <v>0</v>
      </c>
      <c r="D52" s="224">
        <v>0</v>
      </c>
      <c r="E52" s="224">
        <v>0</v>
      </c>
      <c r="F52" s="224">
        <v>0</v>
      </c>
      <c r="G52" s="224">
        <v>0</v>
      </c>
      <c r="H52" s="224">
        <v>0</v>
      </c>
      <c r="I52" s="224">
        <v>0</v>
      </c>
      <c r="J52" s="224">
        <v>0</v>
      </c>
      <c r="K52" s="224">
        <v>0</v>
      </c>
      <c r="L52" s="224">
        <v>0</v>
      </c>
      <c r="M52" s="224">
        <v>0</v>
      </c>
      <c r="N52" s="224">
        <v>0</v>
      </c>
      <c r="O52" s="224">
        <f t="shared" si="13"/>
        <v>0</v>
      </c>
      <c r="P52" s="53"/>
      <c r="Q52" s="53"/>
      <c r="R52" s="53"/>
      <c r="S52" s="53"/>
      <c r="T52" s="53"/>
      <c r="U52" s="53"/>
      <c r="V52" s="53"/>
      <c r="W52" s="53"/>
      <c r="X52" s="53"/>
      <c r="Y52" s="53"/>
      <c r="Z52" s="53"/>
      <c r="AA52" s="53"/>
    </row>
    <row r="53" spans="2:27" s="52" customFormat="1">
      <c r="B53" s="225" t="s">
        <v>463</v>
      </c>
      <c r="C53" s="224">
        <v>0</v>
      </c>
      <c r="D53" s="224">
        <v>0</v>
      </c>
      <c r="E53" s="224">
        <v>0</v>
      </c>
      <c r="F53" s="224">
        <v>0</v>
      </c>
      <c r="G53" s="224">
        <v>0</v>
      </c>
      <c r="H53" s="224">
        <v>0</v>
      </c>
      <c r="I53" s="224">
        <v>0</v>
      </c>
      <c r="J53" s="224">
        <v>0</v>
      </c>
      <c r="K53" s="224">
        <v>0</v>
      </c>
      <c r="L53" s="224">
        <v>0</v>
      </c>
      <c r="M53" s="224">
        <v>0</v>
      </c>
      <c r="N53" s="224">
        <v>0</v>
      </c>
      <c r="O53" s="224">
        <f t="shared" si="13"/>
        <v>0</v>
      </c>
      <c r="P53" s="53"/>
      <c r="Q53" s="53"/>
      <c r="R53" s="53"/>
      <c r="S53" s="53"/>
      <c r="T53" s="53"/>
      <c r="U53" s="53"/>
      <c r="V53" s="53"/>
      <c r="W53" s="53"/>
      <c r="X53" s="53"/>
      <c r="Y53" s="53"/>
      <c r="Z53" s="53"/>
      <c r="AA53" s="53"/>
    </row>
    <row r="54" spans="2:27" s="52" customFormat="1">
      <c r="B54" s="38" t="s">
        <v>44</v>
      </c>
      <c r="C54" s="224">
        <v>0</v>
      </c>
      <c r="D54" s="224">
        <v>0</v>
      </c>
      <c r="E54" s="224">
        <v>0</v>
      </c>
      <c r="F54" s="224">
        <v>0</v>
      </c>
      <c r="G54" s="224">
        <v>0</v>
      </c>
      <c r="H54" s="224">
        <v>0</v>
      </c>
      <c r="I54" s="224">
        <v>0</v>
      </c>
      <c r="J54" s="224">
        <v>0</v>
      </c>
      <c r="K54" s="224">
        <v>0</v>
      </c>
      <c r="L54" s="224">
        <v>0</v>
      </c>
      <c r="M54" s="224">
        <v>0</v>
      </c>
      <c r="N54" s="224">
        <v>0</v>
      </c>
      <c r="O54" s="224">
        <f t="shared" si="13"/>
        <v>0</v>
      </c>
      <c r="P54" s="53"/>
      <c r="Q54" s="53"/>
      <c r="R54" s="53"/>
      <c r="S54" s="53"/>
      <c r="T54" s="53"/>
      <c r="U54" s="53"/>
      <c r="V54" s="53"/>
      <c r="W54" s="53"/>
      <c r="X54" s="53"/>
      <c r="Y54" s="53"/>
      <c r="Z54" s="53"/>
      <c r="AA54" s="53"/>
    </row>
    <row r="55" spans="2:27" s="52" customFormat="1">
      <c r="B55" s="225" t="s">
        <v>462</v>
      </c>
      <c r="C55" s="224">
        <v>0</v>
      </c>
      <c r="D55" s="224">
        <v>0</v>
      </c>
      <c r="E55" s="224">
        <v>0</v>
      </c>
      <c r="F55" s="224">
        <v>0</v>
      </c>
      <c r="G55" s="224">
        <v>0</v>
      </c>
      <c r="H55" s="224">
        <v>0</v>
      </c>
      <c r="I55" s="224">
        <v>0</v>
      </c>
      <c r="J55" s="224">
        <v>0</v>
      </c>
      <c r="K55" s="224">
        <v>0</v>
      </c>
      <c r="L55" s="224">
        <v>0</v>
      </c>
      <c r="M55" s="224">
        <v>0</v>
      </c>
      <c r="N55" s="224">
        <v>0</v>
      </c>
      <c r="O55" s="224">
        <f t="shared" si="13"/>
        <v>0</v>
      </c>
      <c r="P55" s="53"/>
      <c r="Q55" s="53"/>
      <c r="R55" s="53"/>
      <c r="S55" s="53"/>
      <c r="T55" s="53"/>
      <c r="U55" s="53"/>
      <c r="V55" s="53"/>
      <c r="W55" s="53"/>
      <c r="X55" s="53"/>
      <c r="Y55" s="53"/>
      <c r="Z55" s="53"/>
      <c r="AA55" s="53"/>
    </row>
    <row r="56" spans="2:27" s="52" customFormat="1">
      <c r="B56" s="226" t="s">
        <v>464</v>
      </c>
      <c r="C56" s="224">
        <v>0</v>
      </c>
      <c r="D56" s="224">
        <v>0</v>
      </c>
      <c r="E56" s="224">
        <v>0</v>
      </c>
      <c r="F56" s="224">
        <v>0</v>
      </c>
      <c r="G56" s="224">
        <v>0</v>
      </c>
      <c r="H56" s="224">
        <v>0</v>
      </c>
      <c r="I56" s="224">
        <v>0</v>
      </c>
      <c r="J56" s="224">
        <v>0</v>
      </c>
      <c r="K56" s="224">
        <v>0</v>
      </c>
      <c r="L56" s="224">
        <v>0</v>
      </c>
      <c r="M56" s="224">
        <v>0</v>
      </c>
      <c r="N56" s="224">
        <v>0</v>
      </c>
      <c r="O56" s="224">
        <f t="shared" si="13"/>
        <v>0</v>
      </c>
      <c r="P56" s="53"/>
      <c r="Q56" s="53"/>
      <c r="R56" s="53"/>
      <c r="S56" s="53"/>
      <c r="T56" s="53"/>
      <c r="U56" s="53"/>
      <c r="V56" s="53"/>
      <c r="W56" s="53"/>
      <c r="X56" s="53"/>
      <c r="Y56" s="53"/>
      <c r="Z56" s="53"/>
      <c r="AA56" s="53"/>
    </row>
    <row r="57" spans="2:27" s="52" customFormat="1">
      <c r="B57" s="227" t="s">
        <v>465</v>
      </c>
      <c r="C57" s="224">
        <v>0</v>
      </c>
      <c r="D57" s="224">
        <v>0</v>
      </c>
      <c r="E57" s="224">
        <v>0</v>
      </c>
      <c r="F57" s="224">
        <v>0</v>
      </c>
      <c r="G57" s="224">
        <v>0</v>
      </c>
      <c r="H57" s="224">
        <v>0</v>
      </c>
      <c r="I57" s="224">
        <v>0</v>
      </c>
      <c r="J57" s="224">
        <v>0</v>
      </c>
      <c r="K57" s="224">
        <v>0</v>
      </c>
      <c r="L57" s="224">
        <v>0</v>
      </c>
      <c r="M57" s="224">
        <v>0</v>
      </c>
      <c r="N57" s="224">
        <v>0</v>
      </c>
      <c r="O57" s="224">
        <f t="shared" si="13"/>
        <v>0</v>
      </c>
      <c r="P57" s="53"/>
      <c r="Q57" s="53"/>
      <c r="R57" s="53"/>
      <c r="S57" s="53"/>
      <c r="T57" s="53"/>
      <c r="U57" s="53"/>
      <c r="V57" s="53"/>
      <c r="W57" s="53"/>
      <c r="X57" s="53"/>
      <c r="Y57" s="53"/>
      <c r="Z57" s="53"/>
      <c r="AA57" s="53"/>
    </row>
    <row r="58" spans="2:27" s="52" customFormat="1">
      <c r="B58" s="225" t="s">
        <v>463</v>
      </c>
      <c r="C58" s="224">
        <v>0</v>
      </c>
      <c r="D58" s="224">
        <v>0</v>
      </c>
      <c r="E58" s="224">
        <v>0</v>
      </c>
      <c r="F58" s="224">
        <v>0</v>
      </c>
      <c r="G58" s="224">
        <v>0</v>
      </c>
      <c r="H58" s="224">
        <v>0</v>
      </c>
      <c r="I58" s="224">
        <v>0</v>
      </c>
      <c r="J58" s="224">
        <v>0</v>
      </c>
      <c r="K58" s="224">
        <v>0</v>
      </c>
      <c r="L58" s="224">
        <v>0</v>
      </c>
      <c r="M58" s="224">
        <v>0</v>
      </c>
      <c r="N58" s="224">
        <v>0</v>
      </c>
      <c r="O58" s="224">
        <f t="shared" si="13"/>
        <v>0</v>
      </c>
      <c r="P58" s="53"/>
      <c r="Q58" s="53"/>
      <c r="R58" s="53"/>
      <c r="S58" s="53"/>
      <c r="T58" s="53"/>
      <c r="U58" s="53"/>
      <c r="V58" s="53"/>
      <c r="W58" s="53"/>
      <c r="X58" s="53"/>
      <c r="Y58" s="53"/>
      <c r="Z58" s="53"/>
      <c r="AA58" s="53"/>
    </row>
    <row r="59" spans="2:27" s="52" customFormat="1">
      <c r="B59" s="226" t="s">
        <v>464</v>
      </c>
      <c r="C59" s="224">
        <v>0</v>
      </c>
      <c r="D59" s="224">
        <v>0</v>
      </c>
      <c r="E59" s="224">
        <v>0</v>
      </c>
      <c r="F59" s="224">
        <v>0</v>
      </c>
      <c r="G59" s="224">
        <v>0</v>
      </c>
      <c r="H59" s="224">
        <v>0</v>
      </c>
      <c r="I59" s="224">
        <v>0</v>
      </c>
      <c r="J59" s="224">
        <v>0</v>
      </c>
      <c r="K59" s="224">
        <v>0</v>
      </c>
      <c r="L59" s="224">
        <v>0</v>
      </c>
      <c r="M59" s="224">
        <v>0</v>
      </c>
      <c r="N59" s="224">
        <v>0</v>
      </c>
      <c r="O59" s="224">
        <f t="shared" si="13"/>
        <v>0</v>
      </c>
      <c r="P59" s="53"/>
      <c r="Q59" s="53"/>
      <c r="R59" s="53"/>
      <c r="S59" s="53"/>
      <c r="T59" s="53"/>
      <c r="U59" s="53"/>
      <c r="V59" s="53"/>
      <c r="W59" s="53"/>
      <c r="X59" s="53"/>
      <c r="Y59" s="53"/>
      <c r="Z59" s="53"/>
      <c r="AA59" s="53"/>
    </row>
    <row r="60" spans="2:27" s="52" customFormat="1">
      <c r="B60" s="227" t="s">
        <v>465</v>
      </c>
      <c r="C60" s="224">
        <v>0</v>
      </c>
      <c r="D60" s="224">
        <v>0</v>
      </c>
      <c r="E60" s="224">
        <v>0</v>
      </c>
      <c r="F60" s="224">
        <v>0</v>
      </c>
      <c r="G60" s="224">
        <v>0</v>
      </c>
      <c r="H60" s="224">
        <v>0</v>
      </c>
      <c r="I60" s="224">
        <v>0</v>
      </c>
      <c r="J60" s="224">
        <v>0</v>
      </c>
      <c r="K60" s="224">
        <v>0</v>
      </c>
      <c r="L60" s="224">
        <v>0</v>
      </c>
      <c r="M60" s="224">
        <v>0</v>
      </c>
      <c r="N60" s="224">
        <v>0</v>
      </c>
      <c r="O60" s="224">
        <f t="shared" si="13"/>
        <v>0</v>
      </c>
      <c r="P60" s="53"/>
      <c r="Q60" s="53"/>
      <c r="R60" s="53"/>
      <c r="S60" s="53"/>
      <c r="T60" s="53"/>
      <c r="U60" s="53"/>
      <c r="V60" s="53"/>
      <c r="W60" s="53"/>
      <c r="X60" s="53"/>
      <c r="Y60" s="53"/>
      <c r="Z60" s="53"/>
      <c r="AA60" s="53"/>
    </row>
    <row r="61" spans="2:27" s="52" customFormat="1">
      <c r="B61" s="38" t="s">
        <v>45</v>
      </c>
      <c r="C61" s="224">
        <v>0</v>
      </c>
      <c r="D61" s="224">
        <v>0</v>
      </c>
      <c r="E61" s="224">
        <v>0</v>
      </c>
      <c r="F61" s="224">
        <v>0</v>
      </c>
      <c r="G61" s="224">
        <v>0</v>
      </c>
      <c r="H61" s="224">
        <v>0</v>
      </c>
      <c r="I61" s="224">
        <v>0</v>
      </c>
      <c r="J61" s="224">
        <v>0</v>
      </c>
      <c r="K61" s="224">
        <v>0</v>
      </c>
      <c r="L61" s="224">
        <v>0</v>
      </c>
      <c r="M61" s="224">
        <v>0</v>
      </c>
      <c r="N61" s="224">
        <v>0</v>
      </c>
      <c r="O61" s="224">
        <f t="shared" si="13"/>
        <v>0</v>
      </c>
      <c r="P61" s="53"/>
      <c r="Q61" s="53"/>
      <c r="R61" s="53"/>
      <c r="S61" s="53"/>
      <c r="T61" s="53"/>
      <c r="U61" s="53"/>
      <c r="V61" s="53"/>
      <c r="W61" s="53"/>
      <c r="X61" s="53"/>
      <c r="Y61" s="53"/>
      <c r="Z61" s="53"/>
      <c r="AA61" s="53"/>
    </row>
    <row r="62" spans="2:27" s="52" customFormat="1">
      <c r="B62" s="225" t="s">
        <v>462</v>
      </c>
      <c r="C62" s="224">
        <v>0</v>
      </c>
      <c r="D62" s="224">
        <v>0</v>
      </c>
      <c r="E62" s="224">
        <v>0</v>
      </c>
      <c r="F62" s="224">
        <v>0</v>
      </c>
      <c r="G62" s="224">
        <v>0</v>
      </c>
      <c r="H62" s="224">
        <v>0</v>
      </c>
      <c r="I62" s="224">
        <v>0</v>
      </c>
      <c r="J62" s="224">
        <v>0</v>
      </c>
      <c r="K62" s="224">
        <v>0</v>
      </c>
      <c r="L62" s="224">
        <v>0</v>
      </c>
      <c r="M62" s="224">
        <v>0</v>
      </c>
      <c r="N62" s="224">
        <v>0</v>
      </c>
      <c r="O62" s="224">
        <f t="shared" si="13"/>
        <v>0</v>
      </c>
      <c r="P62" s="53"/>
      <c r="Q62" s="53"/>
      <c r="R62" s="53"/>
      <c r="S62" s="53"/>
      <c r="T62" s="53"/>
      <c r="U62" s="53"/>
      <c r="V62" s="53"/>
      <c r="W62" s="53"/>
      <c r="X62" s="53"/>
      <c r="Y62" s="53"/>
      <c r="Z62" s="53"/>
      <c r="AA62" s="53"/>
    </row>
    <row r="63" spans="2:27" s="52" customFormat="1">
      <c r="B63" s="225" t="s">
        <v>463</v>
      </c>
      <c r="C63" s="224">
        <v>0</v>
      </c>
      <c r="D63" s="224">
        <v>0</v>
      </c>
      <c r="E63" s="224">
        <v>0</v>
      </c>
      <c r="F63" s="224">
        <v>0</v>
      </c>
      <c r="G63" s="224">
        <v>0</v>
      </c>
      <c r="H63" s="224">
        <v>0</v>
      </c>
      <c r="I63" s="224">
        <v>0</v>
      </c>
      <c r="J63" s="224">
        <v>0</v>
      </c>
      <c r="K63" s="224">
        <v>0</v>
      </c>
      <c r="L63" s="224">
        <v>0</v>
      </c>
      <c r="M63" s="224">
        <v>0</v>
      </c>
      <c r="N63" s="224">
        <v>0</v>
      </c>
      <c r="O63" s="224">
        <f t="shared" si="13"/>
        <v>0</v>
      </c>
      <c r="P63" s="53"/>
      <c r="Q63" s="53"/>
      <c r="R63" s="53"/>
      <c r="S63" s="53"/>
      <c r="T63" s="53"/>
      <c r="U63" s="53"/>
      <c r="V63" s="53"/>
      <c r="W63" s="53"/>
      <c r="X63" s="53"/>
      <c r="Y63" s="53"/>
      <c r="Z63" s="53"/>
      <c r="AA63" s="53"/>
    </row>
    <row r="64" spans="2:27" s="52" customFormat="1">
      <c r="B64" s="38" t="s">
        <v>46</v>
      </c>
      <c r="C64" s="224">
        <v>0</v>
      </c>
      <c r="D64" s="224">
        <v>0</v>
      </c>
      <c r="E64" s="224">
        <v>0</v>
      </c>
      <c r="F64" s="224">
        <v>0</v>
      </c>
      <c r="G64" s="224">
        <v>0</v>
      </c>
      <c r="H64" s="224">
        <v>0</v>
      </c>
      <c r="I64" s="224">
        <v>0</v>
      </c>
      <c r="J64" s="224">
        <v>0</v>
      </c>
      <c r="K64" s="224">
        <v>0</v>
      </c>
      <c r="L64" s="224">
        <v>0</v>
      </c>
      <c r="M64" s="224">
        <v>0</v>
      </c>
      <c r="N64" s="224">
        <v>0</v>
      </c>
      <c r="O64" s="224">
        <f t="shared" si="13"/>
        <v>0</v>
      </c>
      <c r="P64" s="53"/>
      <c r="Q64" s="53"/>
      <c r="R64" s="53"/>
      <c r="S64" s="53"/>
      <c r="T64" s="53"/>
      <c r="U64" s="53"/>
      <c r="V64" s="53"/>
      <c r="W64" s="53"/>
      <c r="X64" s="53"/>
      <c r="Y64" s="53"/>
      <c r="Z64" s="53"/>
      <c r="AA64" s="53"/>
    </row>
    <row r="65" spans="2:27" s="52" customFormat="1">
      <c r="B65" s="225" t="s">
        <v>462</v>
      </c>
      <c r="C65" s="224">
        <v>0</v>
      </c>
      <c r="D65" s="224">
        <v>0</v>
      </c>
      <c r="E65" s="224">
        <v>0</v>
      </c>
      <c r="F65" s="224">
        <v>0</v>
      </c>
      <c r="G65" s="224">
        <v>0</v>
      </c>
      <c r="H65" s="224">
        <v>0</v>
      </c>
      <c r="I65" s="224">
        <v>0</v>
      </c>
      <c r="J65" s="224">
        <v>0</v>
      </c>
      <c r="K65" s="224">
        <v>0</v>
      </c>
      <c r="L65" s="224">
        <v>0</v>
      </c>
      <c r="M65" s="224">
        <v>0</v>
      </c>
      <c r="N65" s="224">
        <v>0</v>
      </c>
      <c r="O65" s="224">
        <f t="shared" si="13"/>
        <v>0</v>
      </c>
      <c r="P65" s="53"/>
      <c r="Q65" s="53"/>
      <c r="R65" s="53"/>
      <c r="S65" s="53"/>
      <c r="T65" s="53"/>
      <c r="U65" s="53"/>
      <c r="V65" s="53"/>
      <c r="W65" s="53"/>
      <c r="X65" s="53"/>
      <c r="Y65" s="53"/>
      <c r="Z65" s="53"/>
      <c r="AA65" s="53"/>
    </row>
    <row r="66" spans="2:27" s="52" customFormat="1">
      <c r="B66" s="225" t="s">
        <v>463</v>
      </c>
      <c r="C66" s="224">
        <v>0</v>
      </c>
      <c r="D66" s="224">
        <v>0</v>
      </c>
      <c r="E66" s="224">
        <v>0</v>
      </c>
      <c r="F66" s="224">
        <v>0</v>
      </c>
      <c r="G66" s="224">
        <v>0</v>
      </c>
      <c r="H66" s="224">
        <v>0</v>
      </c>
      <c r="I66" s="224">
        <v>0</v>
      </c>
      <c r="J66" s="224">
        <v>0</v>
      </c>
      <c r="K66" s="224">
        <v>0</v>
      </c>
      <c r="L66" s="224">
        <v>0</v>
      </c>
      <c r="M66" s="224">
        <v>0</v>
      </c>
      <c r="N66" s="224">
        <v>0</v>
      </c>
      <c r="O66" s="224">
        <f t="shared" si="13"/>
        <v>0</v>
      </c>
      <c r="P66" s="53"/>
      <c r="Q66" s="53"/>
      <c r="R66" s="53"/>
      <c r="S66" s="53"/>
      <c r="T66" s="53"/>
      <c r="U66" s="53"/>
      <c r="V66" s="53"/>
      <c r="W66" s="53"/>
      <c r="X66" s="53"/>
      <c r="Y66" s="53"/>
      <c r="Z66" s="53"/>
      <c r="AA66" s="53"/>
    </row>
    <row r="67" spans="2:27" s="52" customFormat="1">
      <c r="B67" s="220" t="s">
        <v>143</v>
      </c>
      <c r="C67" s="221">
        <v>0</v>
      </c>
      <c r="D67" s="221">
        <v>0</v>
      </c>
      <c r="E67" s="221">
        <v>0</v>
      </c>
      <c r="F67" s="221">
        <v>0</v>
      </c>
      <c r="G67" s="221">
        <v>0</v>
      </c>
      <c r="H67" s="221">
        <v>0</v>
      </c>
      <c r="I67" s="221">
        <v>0</v>
      </c>
      <c r="J67" s="221">
        <v>0</v>
      </c>
      <c r="K67" s="221">
        <v>0</v>
      </c>
      <c r="L67" s="221">
        <v>0</v>
      </c>
      <c r="M67" s="221">
        <v>0</v>
      </c>
      <c r="N67" s="221">
        <v>0</v>
      </c>
      <c r="O67" s="221">
        <f t="shared" si="13"/>
        <v>0</v>
      </c>
      <c r="P67" s="53"/>
      <c r="Q67" s="53"/>
      <c r="R67" s="53"/>
      <c r="S67" s="53"/>
      <c r="T67" s="53"/>
      <c r="U67" s="53"/>
      <c r="V67" s="53"/>
      <c r="W67" s="53"/>
      <c r="X67" s="53"/>
      <c r="Y67" s="53"/>
      <c r="Z67" s="53"/>
      <c r="AA67" s="53"/>
    </row>
    <row r="68" spans="2:27" s="52" customFormat="1">
      <c r="B68" s="38" t="s">
        <v>47</v>
      </c>
      <c r="C68" s="224">
        <v>0</v>
      </c>
      <c r="D68" s="224">
        <v>0</v>
      </c>
      <c r="E68" s="224">
        <v>0</v>
      </c>
      <c r="F68" s="224">
        <v>0</v>
      </c>
      <c r="G68" s="224">
        <v>0</v>
      </c>
      <c r="H68" s="224">
        <v>0</v>
      </c>
      <c r="I68" s="224">
        <v>0</v>
      </c>
      <c r="J68" s="224">
        <v>0</v>
      </c>
      <c r="K68" s="224">
        <v>0</v>
      </c>
      <c r="L68" s="224">
        <v>0</v>
      </c>
      <c r="M68" s="224">
        <v>0</v>
      </c>
      <c r="N68" s="224">
        <v>0</v>
      </c>
      <c r="O68" s="224">
        <f t="shared" si="13"/>
        <v>0</v>
      </c>
      <c r="P68" s="53"/>
      <c r="Q68" s="53"/>
      <c r="R68" s="53"/>
      <c r="S68" s="53"/>
      <c r="T68" s="53"/>
      <c r="U68" s="53"/>
      <c r="V68" s="53"/>
      <c r="W68" s="53"/>
      <c r="X68" s="53"/>
      <c r="Y68" s="53"/>
      <c r="Z68" s="53"/>
      <c r="AA68" s="53"/>
    </row>
    <row r="69" spans="2:27" s="52" customFormat="1">
      <c r="B69" s="225" t="s">
        <v>462</v>
      </c>
      <c r="C69" s="224">
        <v>0</v>
      </c>
      <c r="D69" s="224">
        <v>0</v>
      </c>
      <c r="E69" s="224">
        <v>0</v>
      </c>
      <c r="F69" s="224">
        <v>0</v>
      </c>
      <c r="G69" s="224">
        <v>0</v>
      </c>
      <c r="H69" s="224">
        <v>0</v>
      </c>
      <c r="I69" s="224">
        <v>0</v>
      </c>
      <c r="J69" s="224">
        <v>0</v>
      </c>
      <c r="K69" s="224">
        <v>0</v>
      </c>
      <c r="L69" s="224">
        <v>0</v>
      </c>
      <c r="M69" s="224">
        <v>0</v>
      </c>
      <c r="N69" s="224">
        <v>0</v>
      </c>
      <c r="O69" s="224">
        <f t="shared" si="13"/>
        <v>0</v>
      </c>
      <c r="P69" s="53"/>
      <c r="Q69" s="53"/>
      <c r="R69" s="53"/>
      <c r="S69" s="53"/>
      <c r="T69" s="53"/>
      <c r="U69" s="53"/>
      <c r="V69" s="53"/>
      <c r="W69" s="53"/>
      <c r="X69" s="53"/>
      <c r="Y69" s="53"/>
      <c r="Z69" s="53"/>
      <c r="AA69" s="53"/>
    </row>
    <row r="70" spans="2:27" s="52" customFormat="1">
      <c r="B70" s="225" t="s">
        <v>463</v>
      </c>
      <c r="C70" s="224">
        <v>0</v>
      </c>
      <c r="D70" s="224">
        <v>0</v>
      </c>
      <c r="E70" s="224">
        <v>0</v>
      </c>
      <c r="F70" s="224">
        <v>0</v>
      </c>
      <c r="G70" s="224">
        <v>0</v>
      </c>
      <c r="H70" s="224">
        <v>0</v>
      </c>
      <c r="I70" s="224">
        <v>0</v>
      </c>
      <c r="J70" s="224">
        <v>0</v>
      </c>
      <c r="K70" s="224">
        <v>0</v>
      </c>
      <c r="L70" s="224">
        <v>0</v>
      </c>
      <c r="M70" s="224">
        <v>0</v>
      </c>
      <c r="N70" s="224">
        <v>0</v>
      </c>
      <c r="O70" s="224">
        <f t="shared" si="13"/>
        <v>0</v>
      </c>
      <c r="P70" s="53"/>
      <c r="Q70" s="53"/>
      <c r="R70" s="53"/>
      <c r="S70" s="53"/>
      <c r="T70" s="53"/>
      <c r="U70" s="53"/>
      <c r="V70" s="53"/>
      <c r="W70" s="53"/>
      <c r="X70" s="53"/>
      <c r="Y70" s="53"/>
      <c r="Z70" s="53"/>
      <c r="AA70" s="53"/>
    </row>
    <row r="71" spans="2:27" s="52" customFormat="1">
      <c r="B71" s="38" t="s">
        <v>48</v>
      </c>
      <c r="C71" s="224">
        <v>0</v>
      </c>
      <c r="D71" s="224">
        <v>0</v>
      </c>
      <c r="E71" s="224">
        <v>0</v>
      </c>
      <c r="F71" s="224">
        <v>0</v>
      </c>
      <c r="G71" s="224">
        <v>0</v>
      </c>
      <c r="H71" s="224">
        <v>0</v>
      </c>
      <c r="I71" s="224">
        <v>0</v>
      </c>
      <c r="J71" s="224">
        <v>0</v>
      </c>
      <c r="K71" s="224">
        <v>0</v>
      </c>
      <c r="L71" s="224">
        <v>0</v>
      </c>
      <c r="M71" s="224">
        <v>0</v>
      </c>
      <c r="N71" s="224">
        <v>0</v>
      </c>
      <c r="O71" s="224">
        <f t="shared" si="13"/>
        <v>0</v>
      </c>
      <c r="P71" s="53"/>
      <c r="Q71" s="53"/>
      <c r="R71" s="53"/>
      <c r="S71" s="53"/>
      <c r="T71" s="53"/>
      <c r="U71" s="53"/>
      <c r="V71" s="53"/>
      <c r="W71" s="53"/>
      <c r="X71" s="53"/>
      <c r="Y71" s="53"/>
      <c r="Z71" s="53"/>
      <c r="AA71" s="53"/>
    </row>
    <row r="72" spans="2:27" s="52" customFormat="1">
      <c r="B72" s="225" t="s">
        <v>462</v>
      </c>
      <c r="C72" s="224">
        <v>0</v>
      </c>
      <c r="D72" s="224">
        <v>0</v>
      </c>
      <c r="E72" s="224">
        <v>0</v>
      </c>
      <c r="F72" s="224">
        <v>0</v>
      </c>
      <c r="G72" s="224">
        <v>0</v>
      </c>
      <c r="H72" s="224">
        <v>0</v>
      </c>
      <c r="I72" s="224">
        <v>0</v>
      </c>
      <c r="J72" s="224">
        <v>0</v>
      </c>
      <c r="K72" s="224">
        <v>0</v>
      </c>
      <c r="L72" s="224">
        <v>0</v>
      </c>
      <c r="M72" s="224">
        <v>0</v>
      </c>
      <c r="N72" s="224">
        <v>0</v>
      </c>
      <c r="O72" s="224">
        <f t="shared" si="13"/>
        <v>0</v>
      </c>
      <c r="P72" s="53"/>
      <c r="Q72" s="53"/>
      <c r="R72" s="53"/>
      <c r="S72" s="53"/>
      <c r="T72" s="53"/>
      <c r="U72" s="53"/>
      <c r="V72" s="53"/>
      <c r="W72" s="53"/>
      <c r="X72" s="53"/>
      <c r="Y72" s="53"/>
      <c r="Z72" s="53"/>
      <c r="AA72" s="53"/>
    </row>
    <row r="73" spans="2:27" s="52" customFormat="1">
      <c r="B73" s="226" t="s">
        <v>464</v>
      </c>
      <c r="C73" s="224">
        <v>0</v>
      </c>
      <c r="D73" s="224">
        <v>0</v>
      </c>
      <c r="E73" s="224">
        <v>0</v>
      </c>
      <c r="F73" s="224">
        <v>0</v>
      </c>
      <c r="G73" s="224">
        <v>0</v>
      </c>
      <c r="H73" s="224">
        <v>0</v>
      </c>
      <c r="I73" s="224">
        <v>0</v>
      </c>
      <c r="J73" s="224">
        <v>0</v>
      </c>
      <c r="K73" s="224">
        <v>0</v>
      </c>
      <c r="L73" s="224">
        <v>0</v>
      </c>
      <c r="M73" s="224">
        <v>0</v>
      </c>
      <c r="N73" s="224">
        <v>0</v>
      </c>
      <c r="O73" s="224">
        <f t="shared" si="13"/>
        <v>0</v>
      </c>
      <c r="P73" s="53"/>
      <c r="Q73" s="53"/>
      <c r="R73" s="53"/>
      <c r="S73" s="53"/>
      <c r="T73" s="53"/>
      <c r="U73" s="53"/>
      <c r="V73" s="53"/>
      <c r="W73" s="53"/>
      <c r="X73" s="53"/>
      <c r="Y73" s="53"/>
      <c r="Z73" s="53"/>
      <c r="AA73" s="53"/>
    </row>
    <row r="74" spans="2:27" s="52" customFormat="1">
      <c r="B74" s="227" t="s">
        <v>465</v>
      </c>
      <c r="C74" s="224">
        <v>0</v>
      </c>
      <c r="D74" s="224">
        <v>0</v>
      </c>
      <c r="E74" s="224">
        <v>0</v>
      </c>
      <c r="F74" s="224">
        <v>0</v>
      </c>
      <c r="G74" s="224">
        <v>0</v>
      </c>
      <c r="H74" s="224">
        <v>0</v>
      </c>
      <c r="I74" s="224">
        <v>0</v>
      </c>
      <c r="J74" s="224">
        <v>0</v>
      </c>
      <c r="K74" s="224">
        <v>0</v>
      </c>
      <c r="L74" s="224">
        <v>0</v>
      </c>
      <c r="M74" s="224">
        <v>0</v>
      </c>
      <c r="N74" s="224">
        <v>0</v>
      </c>
      <c r="O74" s="224">
        <f t="shared" si="13"/>
        <v>0</v>
      </c>
      <c r="P74" s="53"/>
      <c r="Q74" s="53"/>
      <c r="R74" s="53"/>
      <c r="S74" s="53"/>
      <c r="T74" s="53"/>
      <c r="U74" s="53"/>
      <c r="V74" s="53"/>
      <c r="W74" s="53"/>
      <c r="X74" s="53"/>
      <c r="Y74" s="53"/>
      <c r="Z74" s="53"/>
      <c r="AA74" s="53"/>
    </row>
    <row r="75" spans="2:27" s="52" customFormat="1">
      <c r="B75" s="225" t="s">
        <v>463</v>
      </c>
      <c r="C75" s="224">
        <v>0</v>
      </c>
      <c r="D75" s="224">
        <v>0</v>
      </c>
      <c r="E75" s="224">
        <v>0</v>
      </c>
      <c r="F75" s="224">
        <v>0</v>
      </c>
      <c r="G75" s="224">
        <v>0</v>
      </c>
      <c r="H75" s="224">
        <v>0</v>
      </c>
      <c r="I75" s="224">
        <v>0</v>
      </c>
      <c r="J75" s="224">
        <v>0</v>
      </c>
      <c r="K75" s="224">
        <v>0</v>
      </c>
      <c r="L75" s="224">
        <v>0</v>
      </c>
      <c r="M75" s="224">
        <v>0</v>
      </c>
      <c r="N75" s="224">
        <v>0</v>
      </c>
      <c r="O75" s="224">
        <f t="shared" si="13"/>
        <v>0</v>
      </c>
      <c r="P75" s="53"/>
      <c r="Q75" s="53"/>
      <c r="R75" s="53"/>
      <c r="S75" s="53"/>
      <c r="T75" s="53"/>
      <c r="U75" s="53"/>
      <c r="V75" s="53"/>
      <c r="W75" s="53"/>
      <c r="X75" s="53"/>
      <c r="Y75" s="53"/>
      <c r="Z75" s="53"/>
      <c r="AA75" s="53"/>
    </row>
    <row r="76" spans="2:27" s="52" customFormat="1">
      <c r="B76" s="226" t="s">
        <v>464</v>
      </c>
      <c r="C76" s="224">
        <v>0</v>
      </c>
      <c r="D76" s="224">
        <v>0</v>
      </c>
      <c r="E76" s="224">
        <v>0</v>
      </c>
      <c r="F76" s="224">
        <v>0</v>
      </c>
      <c r="G76" s="224">
        <v>0</v>
      </c>
      <c r="H76" s="224">
        <v>0</v>
      </c>
      <c r="I76" s="224">
        <v>0</v>
      </c>
      <c r="J76" s="224">
        <v>0</v>
      </c>
      <c r="K76" s="224">
        <v>0</v>
      </c>
      <c r="L76" s="224">
        <v>0</v>
      </c>
      <c r="M76" s="224">
        <v>0</v>
      </c>
      <c r="N76" s="224">
        <v>0</v>
      </c>
      <c r="O76" s="224">
        <f t="shared" si="13"/>
        <v>0</v>
      </c>
      <c r="P76" s="53"/>
      <c r="Q76" s="53"/>
      <c r="R76" s="53"/>
      <c r="S76" s="53"/>
      <c r="T76" s="53"/>
      <c r="U76" s="53"/>
      <c r="V76" s="53"/>
      <c r="W76" s="53"/>
      <c r="X76" s="53"/>
      <c r="Y76" s="53"/>
      <c r="Z76" s="53"/>
      <c r="AA76" s="53"/>
    </row>
    <row r="77" spans="2:27" s="52" customFormat="1">
      <c r="B77" s="227" t="s">
        <v>465</v>
      </c>
      <c r="C77" s="224">
        <v>0</v>
      </c>
      <c r="D77" s="224">
        <v>0</v>
      </c>
      <c r="E77" s="224">
        <v>0</v>
      </c>
      <c r="F77" s="224">
        <v>0</v>
      </c>
      <c r="G77" s="224">
        <v>0</v>
      </c>
      <c r="H77" s="224">
        <v>0</v>
      </c>
      <c r="I77" s="224">
        <v>0</v>
      </c>
      <c r="J77" s="224">
        <v>0</v>
      </c>
      <c r="K77" s="224">
        <v>0</v>
      </c>
      <c r="L77" s="224">
        <v>0</v>
      </c>
      <c r="M77" s="224">
        <v>0</v>
      </c>
      <c r="N77" s="224">
        <v>0</v>
      </c>
      <c r="O77" s="224">
        <f t="shared" si="13"/>
        <v>0</v>
      </c>
      <c r="P77" s="53"/>
      <c r="Q77" s="53"/>
      <c r="R77" s="53"/>
      <c r="S77" s="53"/>
      <c r="T77" s="53"/>
      <c r="U77" s="53"/>
      <c r="V77" s="53"/>
      <c r="W77" s="53"/>
      <c r="X77" s="53"/>
      <c r="Y77" s="53"/>
      <c r="Z77" s="53"/>
      <c r="AA77" s="53"/>
    </row>
    <row r="78" spans="2:27" s="52" customFormat="1">
      <c r="B78" s="38" t="s">
        <v>49</v>
      </c>
      <c r="C78" s="224">
        <v>0</v>
      </c>
      <c r="D78" s="224">
        <v>0</v>
      </c>
      <c r="E78" s="224">
        <v>0</v>
      </c>
      <c r="F78" s="224">
        <v>0</v>
      </c>
      <c r="G78" s="224">
        <v>0</v>
      </c>
      <c r="H78" s="224">
        <v>0</v>
      </c>
      <c r="I78" s="224">
        <v>0</v>
      </c>
      <c r="J78" s="224">
        <v>0</v>
      </c>
      <c r="K78" s="224">
        <v>0</v>
      </c>
      <c r="L78" s="224">
        <v>0</v>
      </c>
      <c r="M78" s="224">
        <v>0</v>
      </c>
      <c r="N78" s="224">
        <v>0</v>
      </c>
      <c r="O78" s="224">
        <f t="shared" si="13"/>
        <v>0</v>
      </c>
      <c r="P78" s="53"/>
      <c r="Q78" s="53"/>
      <c r="R78" s="53"/>
      <c r="S78" s="53"/>
      <c r="T78" s="53"/>
      <c r="U78" s="53"/>
      <c r="V78" s="53"/>
      <c r="W78" s="53"/>
      <c r="X78" s="53"/>
      <c r="Y78" s="53"/>
      <c r="Z78" s="53"/>
      <c r="AA78" s="53"/>
    </row>
    <row r="79" spans="2:27" s="52" customFormat="1">
      <c r="B79" s="225" t="s">
        <v>462</v>
      </c>
      <c r="C79" s="224">
        <v>0</v>
      </c>
      <c r="D79" s="224">
        <v>0</v>
      </c>
      <c r="E79" s="224">
        <v>0</v>
      </c>
      <c r="F79" s="224">
        <v>0</v>
      </c>
      <c r="G79" s="224">
        <v>0</v>
      </c>
      <c r="H79" s="224">
        <v>0</v>
      </c>
      <c r="I79" s="224">
        <v>0</v>
      </c>
      <c r="J79" s="224">
        <v>0</v>
      </c>
      <c r="K79" s="224">
        <v>0</v>
      </c>
      <c r="L79" s="224">
        <v>0</v>
      </c>
      <c r="M79" s="224">
        <v>0</v>
      </c>
      <c r="N79" s="224">
        <v>0</v>
      </c>
      <c r="O79" s="224">
        <f t="shared" si="13"/>
        <v>0</v>
      </c>
      <c r="P79" s="53"/>
      <c r="Q79" s="53"/>
      <c r="R79" s="53"/>
      <c r="S79" s="53"/>
      <c r="T79" s="53"/>
      <c r="U79" s="53"/>
      <c r="V79" s="53"/>
      <c r="W79" s="53"/>
      <c r="X79" s="53"/>
      <c r="Y79" s="53"/>
      <c r="Z79" s="53"/>
      <c r="AA79" s="53"/>
    </row>
    <row r="80" spans="2:27" s="52" customFormat="1">
      <c r="B80" s="225" t="s">
        <v>463</v>
      </c>
      <c r="C80" s="224">
        <v>0</v>
      </c>
      <c r="D80" s="224">
        <v>0</v>
      </c>
      <c r="E80" s="224">
        <v>0</v>
      </c>
      <c r="F80" s="224">
        <v>0</v>
      </c>
      <c r="G80" s="224">
        <v>0</v>
      </c>
      <c r="H80" s="224">
        <v>0</v>
      </c>
      <c r="I80" s="224">
        <v>0</v>
      </c>
      <c r="J80" s="224">
        <v>0</v>
      </c>
      <c r="K80" s="224">
        <v>0</v>
      </c>
      <c r="L80" s="224">
        <v>0</v>
      </c>
      <c r="M80" s="224">
        <v>0</v>
      </c>
      <c r="N80" s="224">
        <v>0</v>
      </c>
      <c r="O80" s="224">
        <f t="shared" si="13"/>
        <v>0</v>
      </c>
      <c r="P80" s="53"/>
      <c r="Q80" s="53"/>
      <c r="R80" s="53"/>
      <c r="S80" s="53"/>
      <c r="T80" s="53"/>
      <c r="U80" s="53"/>
      <c r="V80" s="53"/>
      <c r="W80" s="53"/>
      <c r="X80" s="53"/>
      <c r="Y80" s="53"/>
      <c r="Z80" s="53"/>
      <c r="AA80" s="53"/>
    </row>
    <row r="81" spans="2:27" s="52" customFormat="1">
      <c r="B81" s="38" t="s">
        <v>50</v>
      </c>
      <c r="C81" s="224">
        <v>0</v>
      </c>
      <c r="D81" s="224">
        <v>0</v>
      </c>
      <c r="E81" s="224">
        <v>0</v>
      </c>
      <c r="F81" s="224">
        <v>0</v>
      </c>
      <c r="G81" s="224">
        <v>0</v>
      </c>
      <c r="H81" s="224">
        <v>0</v>
      </c>
      <c r="I81" s="224">
        <v>0</v>
      </c>
      <c r="J81" s="224">
        <v>0</v>
      </c>
      <c r="K81" s="224">
        <v>0</v>
      </c>
      <c r="L81" s="224">
        <v>0</v>
      </c>
      <c r="M81" s="224">
        <v>0</v>
      </c>
      <c r="N81" s="224">
        <v>0</v>
      </c>
      <c r="O81" s="224">
        <f t="shared" si="13"/>
        <v>0</v>
      </c>
      <c r="P81" s="53"/>
      <c r="Q81" s="53"/>
      <c r="R81" s="53"/>
      <c r="S81" s="53"/>
      <c r="T81" s="53"/>
      <c r="U81" s="53"/>
      <c r="V81" s="53"/>
      <c r="W81" s="53"/>
      <c r="X81" s="53"/>
      <c r="Y81" s="53"/>
      <c r="Z81" s="53"/>
      <c r="AA81" s="53"/>
    </row>
    <row r="82" spans="2:27" s="52" customFormat="1">
      <c r="B82" s="225" t="s">
        <v>462</v>
      </c>
      <c r="C82" s="224">
        <v>0</v>
      </c>
      <c r="D82" s="224">
        <v>0</v>
      </c>
      <c r="E82" s="224">
        <v>0</v>
      </c>
      <c r="F82" s="224">
        <v>0</v>
      </c>
      <c r="G82" s="224">
        <v>0</v>
      </c>
      <c r="H82" s="224">
        <v>0</v>
      </c>
      <c r="I82" s="224">
        <v>0</v>
      </c>
      <c r="J82" s="224">
        <v>0</v>
      </c>
      <c r="K82" s="224">
        <v>0</v>
      </c>
      <c r="L82" s="224">
        <v>0</v>
      </c>
      <c r="M82" s="224">
        <v>0</v>
      </c>
      <c r="N82" s="224">
        <v>0</v>
      </c>
      <c r="O82" s="224">
        <f t="shared" si="13"/>
        <v>0</v>
      </c>
      <c r="P82" s="53"/>
      <c r="Q82" s="53"/>
      <c r="R82" s="53"/>
      <c r="S82" s="53"/>
      <c r="T82" s="53"/>
      <c r="U82" s="53"/>
      <c r="V82" s="53"/>
      <c r="W82" s="53"/>
      <c r="X82" s="53"/>
      <c r="Y82" s="53"/>
      <c r="Z82" s="53"/>
      <c r="AA82" s="53"/>
    </row>
    <row r="83" spans="2:27" s="52" customFormat="1">
      <c r="B83" s="225" t="s">
        <v>463</v>
      </c>
      <c r="C83" s="224">
        <v>0</v>
      </c>
      <c r="D83" s="224">
        <v>0</v>
      </c>
      <c r="E83" s="224">
        <v>0</v>
      </c>
      <c r="F83" s="224">
        <v>0</v>
      </c>
      <c r="G83" s="224">
        <v>0</v>
      </c>
      <c r="H83" s="224">
        <v>0</v>
      </c>
      <c r="I83" s="224">
        <v>0</v>
      </c>
      <c r="J83" s="224">
        <v>0</v>
      </c>
      <c r="K83" s="224">
        <v>0</v>
      </c>
      <c r="L83" s="224">
        <v>0</v>
      </c>
      <c r="M83" s="224">
        <v>0</v>
      </c>
      <c r="N83" s="224">
        <v>0</v>
      </c>
      <c r="O83" s="224">
        <f t="shared" si="13"/>
        <v>0</v>
      </c>
      <c r="P83" s="53"/>
      <c r="Q83" s="53"/>
      <c r="R83" s="53"/>
      <c r="S83" s="53"/>
      <c r="T83" s="53"/>
      <c r="U83" s="53"/>
      <c r="V83" s="53"/>
      <c r="W83" s="53"/>
      <c r="X83" s="53"/>
      <c r="Y83" s="53"/>
      <c r="Z83" s="53"/>
      <c r="AA83" s="53"/>
    </row>
    <row r="84" spans="2:27" s="52" customFormat="1">
      <c r="B84" s="44" t="s">
        <v>51</v>
      </c>
      <c r="C84" s="232">
        <v>0</v>
      </c>
      <c r="D84" s="232">
        <v>0</v>
      </c>
      <c r="E84" s="232">
        <v>0</v>
      </c>
      <c r="F84" s="232">
        <v>0</v>
      </c>
      <c r="G84" s="232">
        <v>0</v>
      </c>
      <c r="H84" s="232">
        <v>0</v>
      </c>
      <c r="I84" s="232">
        <v>0</v>
      </c>
      <c r="J84" s="232">
        <v>0</v>
      </c>
      <c r="K84" s="232">
        <v>0</v>
      </c>
      <c r="L84" s="232">
        <v>0</v>
      </c>
      <c r="M84" s="232">
        <v>0</v>
      </c>
      <c r="N84" s="232">
        <v>0</v>
      </c>
      <c r="O84" s="796">
        <f t="shared" si="13"/>
        <v>0</v>
      </c>
      <c r="P84" s="53"/>
      <c r="Q84" s="53"/>
      <c r="R84" s="53"/>
      <c r="S84" s="53"/>
      <c r="T84" s="53"/>
      <c r="U84" s="53"/>
      <c r="V84" s="53"/>
      <c r="W84" s="53"/>
      <c r="X84" s="53"/>
      <c r="Y84" s="53"/>
      <c r="Z84" s="53"/>
      <c r="AA84" s="53"/>
    </row>
    <row r="85" spans="2:27" s="52" customFormat="1">
      <c r="B85" s="44" t="s">
        <v>83</v>
      </c>
      <c r="C85" s="552">
        <v>0</v>
      </c>
      <c r="D85" s="552">
        <v>0</v>
      </c>
      <c r="E85" s="552">
        <v>0</v>
      </c>
      <c r="F85" s="552">
        <v>0</v>
      </c>
      <c r="G85" s="552">
        <v>0</v>
      </c>
      <c r="H85" s="552">
        <v>0</v>
      </c>
      <c r="I85" s="552">
        <v>259.01480500000002</v>
      </c>
      <c r="J85" s="552">
        <v>0</v>
      </c>
      <c r="K85" s="552">
        <v>0</v>
      </c>
      <c r="L85" s="552">
        <v>0</v>
      </c>
      <c r="M85" s="552">
        <v>0</v>
      </c>
      <c r="N85" s="552">
        <v>0</v>
      </c>
      <c r="O85" s="880">
        <f t="shared" si="13"/>
        <v>259.01480500000002</v>
      </c>
      <c r="P85" s="53"/>
      <c r="Q85" s="53"/>
      <c r="R85" s="53"/>
      <c r="S85" s="53"/>
      <c r="T85" s="53"/>
      <c r="U85" s="53"/>
      <c r="V85" s="53"/>
      <c r="W85" s="53"/>
      <c r="X85" s="53"/>
      <c r="Y85" s="53"/>
      <c r="Z85" s="53"/>
      <c r="AA85" s="53"/>
    </row>
    <row r="86" spans="2:27" s="52" customFormat="1">
      <c r="B86" s="879" t="s">
        <v>52</v>
      </c>
      <c r="C86" s="228">
        <v>0</v>
      </c>
      <c r="D86" s="228">
        <v>0</v>
      </c>
      <c r="E86" s="228">
        <v>0</v>
      </c>
      <c r="F86" s="228">
        <v>0</v>
      </c>
      <c r="G86" s="228">
        <v>0</v>
      </c>
      <c r="H86" s="228">
        <v>0</v>
      </c>
      <c r="I86" s="228">
        <v>0</v>
      </c>
      <c r="J86" s="228">
        <v>0</v>
      </c>
      <c r="K86" s="228">
        <v>0</v>
      </c>
      <c r="L86" s="228">
        <v>0</v>
      </c>
      <c r="M86" s="228">
        <v>0</v>
      </c>
      <c r="N86" s="228">
        <v>0</v>
      </c>
      <c r="O86" s="881">
        <f t="shared" si="13"/>
        <v>0</v>
      </c>
      <c r="P86" s="53"/>
      <c r="Q86" s="53"/>
      <c r="R86" s="53"/>
      <c r="S86" s="53"/>
      <c r="T86" s="53"/>
      <c r="U86" s="53"/>
      <c r="V86" s="53"/>
      <c r="W86" s="53"/>
      <c r="X86" s="53"/>
      <c r="Y86" s="53"/>
      <c r="Z86" s="53"/>
      <c r="AA86" s="53"/>
    </row>
    <row r="87" spans="2:27" s="52" customFormat="1">
      <c r="B87" s="220" t="s">
        <v>466</v>
      </c>
      <c r="C87" s="228">
        <v>0</v>
      </c>
      <c r="D87" s="228">
        <v>0</v>
      </c>
      <c r="E87" s="228">
        <v>10.882572119077754</v>
      </c>
      <c r="F87" s="228">
        <v>0</v>
      </c>
      <c r="G87" s="228">
        <v>0</v>
      </c>
      <c r="H87" s="228">
        <v>10.882572119077754</v>
      </c>
      <c r="I87" s="228">
        <v>0</v>
      </c>
      <c r="J87" s="228">
        <v>0</v>
      </c>
      <c r="K87" s="228">
        <v>10.882572119077754</v>
      </c>
      <c r="L87" s="228">
        <v>0</v>
      </c>
      <c r="M87" s="228">
        <v>0</v>
      </c>
      <c r="N87" s="228">
        <v>10.882572119077754</v>
      </c>
      <c r="O87" s="881">
        <f t="shared" si="13"/>
        <v>43.530288476311014</v>
      </c>
      <c r="P87" s="53"/>
      <c r="Q87" s="53"/>
      <c r="R87" s="53"/>
      <c r="S87" s="53"/>
      <c r="T87" s="53"/>
      <c r="U87" s="53"/>
      <c r="V87" s="53"/>
      <c r="W87" s="53"/>
      <c r="X87" s="53"/>
      <c r="Y87" s="53"/>
      <c r="Z87" s="53"/>
      <c r="AA87" s="53"/>
    </row>
    <row r="88" spans="2:27" s="52" customFormat="1">
      <c r="B88" s="44" t="s">
        <v>53</v>
      </c>
      <c r="C88" s="232">
        <v>0</v>
      </c>
      <c r="D88" s="232">
        <v>0</v>
      </c>
      <c r="E88" s="232">
        <v>0</v>
      </c>
      <c r="F88" s="232">
        <v>0</v>
      </c>
      <c r="G88" s="232">
        <v>0</v>
      </c>
      <c r="H88" s="232">
        <v>0</v>
      </c>
      <c r="I88" s="232">
        <v>0</v>
      </c>
      <c r="J88" s="232">
        <v>0</v>
      </c>
      <c r="K88" s="232">
        <v>0</v>
      </c>
      <c r="L88" s="232">
        <v>0</v>
      </c>
      <c r="M88" s="232">
        <v>0</v>
      </c>
      <c r="N88" s="232">
        <v>0</v>
      </c>
      <c r="O88" s="796">
        <f t="shared" si="13"/>
        <v>0</v>
      </c>
      <c r="P88" s="53"/>
      <c r="Q88" s="53"/>
      <c r="R88" s="53"/>
      <c r="S88" s="53"/>
      <c r="T88" s="53"/>
      <c r="U88" s="53"/>
      <c r="V88" s="53"/>
      <c r="W88" s="53"/>
      <c r="X88" s="53"/>
      <c r="Y88" s="53"/>
      <c r="Z88" s="53"/>
      <c r="AA88" s="53"/>
    </row>
    <row r="89" spans="2:27" s="52" customFormat="1">
      <c r="B89" s="590" t="s">
        <v>684</v>
      </c>
      <c r="C89" s="793">
        <v>0</v>
      </c>
      <c r="D89" s="793">
        <v>0</v>
      </c>
      <c r="E89" s="793">
        <v>0</v>
      </c>
      <c r="F89" s="793">
        <v>0</v>
      </c>
      <c r="G89" s="793">
        <v>0</v>
      </c>
      <c r="H89" s="793">
        <v>0</v>
      </c>
      <c r="I89" s="793">
        <v>0</v>
      </c>
      <c r="J89" s="793">
        <v>0</v>
      </c>
      <c r="K89" s="793">
        <v>0</v>
      </c>
      <c r="L89" s="793">
        <v>0</v>
      </c>
      <c r="M89" s="793">
        <v>0</v>
      </c>
      <c r="N89" s="793">
        <v>0</v>
      </c>
      <c r="O89" s="882">
        <f t="shared" si="13"/>
        <v>0</v>
      </c>
      <c r="P89" s="53"/>
      <c r="Q89" s="53"/>
      <c r="R89" s="53"/>
      <c r="S89" s="53"/>
      <c r="T89" s="53"/>
      <c r="U89" s="53"/>
      <c r="V89" s="53"/>
      <c r="W89" s="53"/>
      <c r="X89" s="53"/>
      <c r="Y89" s="53"/>
      <c r="Z89" s="53"/>
      <c r="AA89" s="53"/>
    </row>
    <row r="90" spans="2:27" s="52" customFormat="1">
      <c r="B90" s="44" t="s">
        <v>55</v>
      </c>
      <c r="C90" s="232">
        <v>0</v>
      </c>
      <c r="D90" s="232">
        <v>0</v>
      </c>
      <c r="E90" s="232">
        <v>1379.2839547680626</v>
      </c>
      <c r="F90" s="232">
        <v>0</v>
      </c>
      <c r="G90" s="232">
        <v>0</v>
      </c>
      <c r="H90" s="232">
        <v>0</v>
      </c>
      <c r="I90" s="232">
        <v>0</v>
      </c>
      <c r="J90" s="232">
        <v>0</v>
      </c>
      <c r="K90" s="232">
        <v>0</v>
      </c>
      <c r="L90" s="232">
        <v>0</v>
      </c>
      <c r="M90" s="232">
        <v>0</v>
      </c>
      <c r="N90" s="232">
        <v>0</v>
      </c>
      <c r="O90" s="796">
        <f t="shared" si="13"/>
        <v>1379.2839547680626</v>
      </c>
      <c r="P90" s="53"/>
      <c r="Q90" s="53"/>
      <c r="R90" s="53"/>
      <c r="S90" s="53"/>
      <c r="T90" s="53"/>
      <c r="U90" s="53"/>
      <c r="V90" s="53"/>
      <c r="W90" s="53"/>
      <c r="X90" s="53"/>
      <c r="Y90" s="53"/>
      <c r="Z90" s="53"/>
      <c r="AA90" s="53"/>
    </row>
    <row r="91" spans="2:27" s="52" customFormat="1">
      <c r="B91" s="44" t="s">
        <v>754</v>
      </c>
      <c r="C91" s="232">
        <v>0</v>
      </c>
      <c r="D91" s="232">
        <v>0</v>
      </c>
      <c r="E91" s="232">
        <v>0</v>
      </c>
      <c r="F91" s="232">
        <v>0</v>
      </c>
      <c r="G91" s="232">
        <v>0</v>
      </c>
      <c r="H91" s="232">
        <v>0</v>
      </c>
      <c r="I91" s="232">
        <v>0</v>
      </c>
      <c r="J91" s="232">
        <v>0</v>
      </c>
      <c r="K91" s="232">
        <v>1100.5337588730536</v>
      </c>
      <c r="L91" s="232">
        <v>0</v>
      </c>
      <c r="M91" s="232">
        <v>0</v>
      </c>
      <c r="N91" s="232">
        <v>0</v>
      </c>
      <c r="O91" s="796">
        <f t="shared" si="13"/>
        <v>1100.5337588730536</v>
      </c>
      <c r="P91" s="53"/>
      <c r="Q91" s="53"/>
      <c r="R91" s="53"/>
      <c r="S91" s="53"/>
      <c r="T91" s="53"/>
      <c r="U91" s="53"/>
      <c r="V91" s="53"/>
      <c r="W91" s="53"/>
      <c r="X91" s="53"/>
      <c r="Y91" s="53"/>
      <c r="Z91" s="53"/>
      <c r="AA91" s="53"/>
    </row>
    <row r="92" spans="2:27" s="52" customFormat="1">
      <c r="B92" s="44" t="s">
        <v>139</v>
      </c>
      <c r="C92" s="232">
        <v>0</v>
      </c>
      <c r="D92" s="232">
        <v>0</v>
      </c>
      <c r="E92" s="232">
        <v>0</v>
      </c>
      <c r="F92" s="232">
        <v>0</v>
      </c>
      <c r="G92" s="232">
        <v>0</v>
      </c>
      <c r="H92" s="232">
        <v>0</v>
      </c>
      <c r="I92" s="232">
        <v>0</v>
      </c>
      <c r="J92" s="232">
        <v>0</v>
      </c>
      <c r="K92" s="232">
        <v>0</v>
      </c>
      <c r="L92" s="232">
        <v>0</v>
      </c>
      <c r="M92" s="232">
        <v>0</v>
      </c>
      <c r="N92" s="232">
        <v>0</v>
      </c>
      <c r="O92" s="796">
        <f t="shared" si="13"/>
        <v>0</v>
      </c>
      <c r="P92" s="53"/>
      <c r="Q92" s="53"/>
      <c r="R92" s="53"/>
      <c r="S92" s="53"/>
      <c r="T92" s="53"/>
      <c r="U92" s="53"/>
      <c r="V92" s="53"/>
      <c r="W92" s="53"/>
      <c r="X92" s="53"/>
      <c r="Y92" s="53"/>
      <c r="Z92" s="53"/>
      <c r="AA92" s="53"/>
    </row>
    <row r="93" spans="2:27" s="52" customFormat="1">
      <c r="B93" s="280" t="s">
        <v>40</v>
      </c>
      <c r="C93" s="232">
        <v>0</v>
      </c>
      <c r="D93" s="232">
        <v>0</v>
      </c>
      <c r="E93" s="232">
        <v>0</v>
      </c>
      <c r="F93" s="232">
        <v>0</v>
      </c>
      <c r="G93" s="232">
        <v>0</v>
      </c>
      <c r="H93" s="232">
        <v>0</v>
      </c>
      <c r="I93" s="232">
        <v>0</v>
      </c>
      <c r="J93" s="232">
        <v>0</v>
      </c>
      <c r="K93" s="232">
        <v>0</v>
      </c>
      <c r="L93" s="232">
        <v>0</v>
      </c>
      <c r="M93" s="232">
        <v>0</v>
      </c>
      <c r="N93" s="232">
        <v>0</v>
      </c>
      <c r="O93" s="796">
        <f t="shared" si="13"/>
        <v>0</v>
      </c>
      <c r="P93" s="53"/>
      <c r="Q93" s="53"/>
      <c r="R93" s="53"/>
      <c r="S93" s="53"/>
      <c r="T93" s="53"/>
      <c r="U93" s="53"/>
      <c r="V93" s="53"/>
      <c r="W93" s="53"/>
      <c r="X93" s="53"/>
      <c r="Y93" s="53"/>
      <c r="Z93" s="53"/>
      <c r="AA93" s="53"/>
    </row>
    <row r="94" spans="2:27" s="52" customFormat="1">
      <c r="B94" s="280" t="s">
        <v>41</v>
      </c>
      <c r="C94" s="232">
        <v>0</v>
      </c>
      <c r="D94" s="232">
        <v>0</v>
      </c>
      <c r="E94" s="232">
        <v>0</v>
      </c>
      <c r="F94" s="232">
        <v>0</v>
      </c>
      <c r="G94" s="232">
        <v>0</v>
      </c>
      <c r="H94" s="232">
        <v>0</v>
      </c>
      <c r="I94" s="232">
        <v>0</v>
      </c>
      <c r="J94" s="232">
        <v>0</v>
      </c>
      <c r="K94" s="232">
        <v>0</v>
      </c>
      <c r="L94" s="232">
        <v>0</v>
      </c>
      <c r="M94" s="232">
        <v>0</v>
      </c>
      <c r="N94" s="232">
        <v>0</v>
      </c>
      <c r="O94" s="796">
        <f t="shared" si="13"/>
        <v>0</v>
      </c>
      <c r="P94" s="53"/>
      <c r="Q94" s="53"/>
      <c r="R94" s="53"/>
      <c r="S94" s="53"/>
      <c r="T94" s="53"/>
      <c r="U94" s="53"/>
      <c r="V94" s="53"/>
      <c r="W94" s="53"/>
      <c r="X94" s="53"/>
      <c r="Y94" s="53"/>
      <c r="Z94" s="53"/>
      <c r="AA94" s="53"/>
    </row>
    <row r="95" spans="2:27" s="52" customFormat="1">
      <c r="B95" s="590" t="s">
        <v>667</v>
      </c>
      <c r="C95" s="232">
        <v>0</v>
      </c>
      <c r="D95" s="232">
        <v>0</v>
      </c>
      <c r="E95" s="232">
        <v>0</v>
      </c>
      <c r="F95" s="232">
        <v>0</v>
      </c>
      <c r="G95" s="232">
        <v>0</v>
      </c>
      <c r="H95" s="232">
        <v>0</v>
      </c>
      <c r="I95" s="232">
        <v>0</v>
      </c>
      <c r="J95" s="232">
        <v>0</v>
      </c>
      <c r="K95" s="232">
        <v>0</v>
      </c>
      <c r="L95" s="232">
        <v>0</v>
      </c>
      <c r="M95" s="232">
        <v>0</v>
      </c>
      <c r="N95" s="232">
        <v>0</v>
      </c>
      <c r="O95" s="796">
        <f t="shared" si="13"/>
        <v>0</v>
      </c>
      <c r="P95" s="53"/>
      <c r="Q95" s="53"/>
      <c r="R95" s="53"/>
      <c r="S95" s="53"/>
      <c r="T95" s="53"/>
      <c r="U95" s="53"/>
      <c r="V95" s="53"/>
      <c r="W95" s="53"/>
      <c r="X95" s="53"/>
      <c r="Y95" s="53"/>
      <c r="Z95" s="53"/>
      <c r="AA95" s="53"/>
    </row>
    <row r="96" spans="2:27" s="52" customFormat="1">
      <c r="B96" s="280" t="s">
        <v>56</v>
      </c>
      <c r="C96" s="232">
        <v>0</v>
      </c>
      <c r="D96" s="232">
        <v>0</v>
      </c>
      <c r="E96" s="232">
        <v>0</v>
      </c>
      <c r="F96" s="232">
        <v>0</v>
      </c>
      <c r="G96" s="232">
        <v>0</v>
      </c>
      <c r="H96" s="232">
        <v>0</v>
      </c>
      <c r="I96" s="232">
        <v>0</v>
      </c>
      <c r="J96" s="232">
        <v>0</v>
      </c>
      <c r="K96" s="232">
        <v>0</v>
      </c>
      <c r="L96" s="232">
        <v>0</v>
      </c>
      <c r="M96" s="232">
        <v>0</v>
      </c>
      <c r="N96" s="232">
        <v>0</v>
      </c>
      <c r="O96" s="796">
        <f t="shared" si="13"/>
        <v>0</v>
      </c>
      <c r="P96" s="53"/>
      <c r="Q96" s="53"/>
      <c r="R96" s="53"/>
      <c r="S96" s="53"/>
      <c r="T96" s="53"/>
      <c r="U96" s="53"/>
      <c r="V96" s="53"/>
      <c r="W96" s="53"/>
      <c r="X96" s="53"/>
      <c r="Y96" s="53"/>
      <c r="Z96" s="53"/>
      <c r="AA96" s="53"/>
    </row>
    <row r="97" spans="2:27" s="52" customFormat="1">
      <c r="B97" s="280" t="s">
        <v>57</v>
      </c>
      <c r="C97" s="232">
        <v>0</v>
      </c>
      <c r="D97" s="232">
        <v>0</v>
      </c>
      <c r="E97" s="232">
        <v>0</v>
      </c>
      <c r="F97" s="232">
        <v>0</v>
      </c>
      <c r="G97" s="232">
        <v>0</v>
      </c>
      <c r="H97" s="232">
        <v>0</v>
      </c>
      <c r="I97" s="232">
        <v>0</v>
      </c>
      <c r="J97" s="232">
        <v>0</v>
      </c>
      <c r="K97" s="232">
        <v>0</v>
      </c>
      <c r="L97" s="232">
        <v>0</v>
      </c>
      <c r="M97" s="232">
        <v>0</v>
      </c>
      <c r="N97" s="232">
        <v>0</v>
      </c>
      <c r="O97" s="796">
        <f t="shared" si="13"/>
        <v>0</v>
      </c>
      <c r="P97" s="53"/>
      <c r="Q97" s="53"/>
      <c r="R97" s="53"/>
      <c r="S97" s="53"/>
      <c r="T97" s="53"/>
      <c r="U97" s="53"/>
      <c r="V97" s="53"/>
      <c r="W97" s="53"/>
      <c r="X97" s="53"/>
      <c r="Y97" s="53"/>
      <c r="Z97" s="53"/>
      <c r="AA97" s="53"/>
    </row>
    <row r="98" spans="2:27" s="52" customFormat="1">
      <c r="B98" s="280" t="s">
        <v>735</v>
      </c>
      <c r="C98" s="232">
        <v>0</v>
      </c>
      <c r="D98" s="232">
        <v>0</v>
      </c>
      <c r="E98" s="232">
        <v>0</v>
      </c>
      <c r="F98" s="232">
        <v>0</v>
      </c>
      <c r="G98" s="232">
        <v>0</v>
      </c>
      <c r="H98" s="232">
        <v>0</v>
      </c>
      <c r="I98" s="232">
        <v>0</v>
      </c>
      <c r="J98" s="232">
        <v>0</v>
      </c>
      <c r="K98" s="232">
        <v>0</v>
      </c>
      <c r="L98" s="232">
        <v>0</v>
      </c>
      <c r="M98" s="232">
        <v>0</v>
      </c>
      <c r="N98" s="232">
        <v>0</v>
      </c>
      <c r="O98" s="796">
        <f t="shared" si="13"/>
        <v>0</v>
      </c>
      <c r="P98" s="53"/>
      <c r="Q98" s="53"/>
      <c r="R98" s="53"/>
      <c r="S98" s="53"/>
      <c r="T98" s="53"/>
      <c r="U98" s="53"/>
      <c r="V98" s="53"/>
      <c r="W98" s="53"/>
      <c r="X98" s="53"/>
      <c r="Y98" s="53"/>
      <c r="Z98" s="53"/>
      <c r="AA98" s="53"/>
    </row>
    <row r="99" spans="2:27" s="52" customFormat="1">
      <c r="B99" s="280" t="s">
        <v>801</v>
      </c>
      <c r="C99" s="232">
        <v>0</v>
      </c>
      <c r="D99" s="232">
        <v>0</v>
      </c>
      <c r="E99" s="232">
        <v>1133.5526165190117</v>
      </c>
      <c r="F99" s="232">
        <v>0</v>
      </c>
      <c r="G99" s="232">
        <v>0</v>
      </c>
      <c r="H99" s="232">
        <v>0</v>
      </c>
      <c r="I99" s="232">
        <v>0</v>
      </c>
      <c r="J99" s="232">
        <v>0</v>
      </c>
      <c r="K99" s="232">
        <v>0</v>
      </c>
      <c r="L99" s="232">
        <v>0</v>
      </c>
      <c r="M99" s="232">
        <v>0</v>
      </c>
      <c r="N99" s="232">
        <v>0</v>
      </c>
      <c r="O99" s="796">
        <f t="shared" si="13"/>
        <v>1133.5526165190117</v>
      </c>
      <c r="P99" s="53"/>
      <c r="Q99" s="53"/>
      <c r="R99" s="53"/>
      <c r="S99" s="53"/>
      <c r="T99" s="53"/>
      <c r="U99" s="53"/>
      <c r="V99" s="53"/>
      <c r="W99" s="53"/>
      <c r="X99" s="53"/>
      <c r="Y99" s="53"/>
      <c r="Z99" s="53"/>
      <c r="AA99" s="53"/>
    </row>
    <row r="100" spans="2:27" s="52" customFormat="1">
      <c r="B100" s="280" t="s">
        <v>802</v>
      </c>
      <c r="C100" s="232">
        <v>0</v>
      </c>
      <c r="D100" s="232">
        <v>0</v>
      </c>
      <c r="E100" s="232">
        <v>0</v>
      </c>
      <c r="F100" s="232">
        <v>0</v>
      </c>
      <c r="G100" s="232">
        <v>0</v>
      </c>
      <c r="H100" s="232">
        <v>0</v>
      </c>
      <c r="I100" s="232">
        <v>0</v>
      </c>
      <c r="J100" s="232">
        <v>0</v>
      </c>
      <c r="K100" s="232">
        <v>685.60448907720252</v>
      </c>
      <c r="L100" s="232">
        <v>0</v>
      </c>
      <c r="M100" s="232">
        <v>0</v>
      </c>
      <c r="N100" s="232">
        <v>0</v>
      </c>
      <c r="O100" s="796">
        <f t="shared" si="13"/>
        <v>685.60448907720252</v>
      </c>
      <c r="P100" s="53"/>
      <c r="Q100" s="53"/>
      <c r="R100" s="53"/>
      <c r="S100" s="53"/>
      <c r="T100" s="53"/>
      <c r="U100" s="53"/>
      <c r="V100" s="53"/>
      <c r="W100" s="53"/>
      <c r="X100" s="53"/>
      <c r="Y100" s="53"/>
      <c r="Z100" s="53"/>
      <c r="AA100" s="53"/>
    </row>
    <row r="101" spans="2:27" s="52" customFormat="1">
      <c r="B101" s="280" t="s">
        <v>816</v>
      </c>
      <c r="C101" s="232">
        <v>0</v>
      </c>
      <c r="D101" s="232">
        <v>0</v>
      </c>
      <c r="E101" s="232">
        <v>0</v>
      </c>
      <c r="F101" s="232">
        <v>0</v>
      </c>
      <c r="G101" s="232">
        <v>0</v>
      </c>
      <c r="H101" s="232">
        <v>0</v>
      </c>
      <c r="I101" s="232">
        <v>476.38506575689212</v>
      </c>
      <c r="J101" s="232">
        <v>0</v>
      </c>
      <c r="K101" s="232">
        <v>0</v>
      </c>
      <c r="L101" s="232">
        <v>0</v>
      </c>
      <c r="M101" s="232">
        <v>0</v>
      </c>
      <c r="N101" s="232">
        <v>0</v>
      </c>
      <c r="O101" s="796">
        <f t="shared" si="13"/>
        <v>476.38506575689212</v>
      </c>
      <c r="P101" s="53"/>
      <c r="Q101" s="53"/>
      <c r="R101" s="53"/>
      <c r="S101" s="53"/>
      <c r="T101" s="53"/>
      <c r="U101" s="53"/>
      <c r="V101" s="53"/>
      <c r="W101" s="53"/>
      <c r="X101" s="53"/>
      <c r="Y101" s="53"/>
      <c r="Z101" s="53"/>
      <c r="AA101" s="53"/>
    </row>
    <row r="102" spans="2:27" s="52" customFormat="1">
      <c r="B102" s="280" t="s">
        <v>817</v>
      </c>
      <c r="C102" s="232">
        <v>0</v>
      </c>
      <c r="D102" s="232">
        <v>0</v>
      </c>
      <c r="E102" s="232">
        <v>0</v>
      </c>
      <c r="F102" s="232">
        <v>0</v>
      </c>
      <c r="G102" s="232">
        <v>1111.1629156440877</v>
      </c>
      <c r="H102" s="232">
        <v>0</v>
      </c>
      <c r="I102" s="232">
        <v>0</v>
      </c>
      <c r="J102" s="232">
        <v>0</v>
      </c>
      <c r="K102" s="232">
        <v>0</v>
      </c>
      <c r="L102" s="232">
        <v>0</v>
      </c>
      <c r="M102" s="232">
        <v>0</v>
      </c>
      <c r="N102" s="232">
        <v>0</v>
      </c>
      <c r="O102" s="796">
        <f t="shared" si="13"/>
        <v>1111.1629156440877</v>
      </c>
      <c r="P102" s="53"/>
      <c r="Q102" s="53"/>
      <c r="R102" s="53"/>
      <c r="S102" s="53"/>
      <c r="T102" s="53"/>
      <c r="U102" s="53"/>
      <c r="V102" s="53"/>
      <c r="W102" s="53"/>
      <c r="X102" s="53"/>
      <c r="Y102" s="53"/>
      <c r="Z102" s="53"/>
      <c r="AA102" s="53"/>
    </row>
    <row r="103" spans="2:27" s="52" customFormat="1">
      <c r="B103" s="280" t="s">
        <v>763</v>
      </c>
      <c r="C103" s="232">
        <v>0</v>
      </c>
      <c r="D103" s="232">
        <v>0</v>
      </c>
      <c r="E103" s="232">
        <v>0</v>
      </c>
      <c r="F103" s="232">
        <v>0</v>
      </c>
      <c r="G103" s="232">
        <v>0</v>
      </c>
      <c r="H103" s="232">
        <v>0</v>
      </c>
      <c r="I103" s="232">
        <v>0</v>
      </c>
      <c r="J103" s="232">
        <v>0</v>
      </c>
      <c r="K103" s="232">
        <v>0</v>
      </c>
      <c r="L103" s="232">
        <v>1000</v>
      </c>
      <c r="M103" s="232">
        <v>0</v>
      </c>
      <c r="N103" s="232">
        <v>0</v>
      </c>
      <c r="O103" s="796">
        <f t="shared" ref="O103:O112" si="14">+SUM(C103:N103)</f>
        <v>1000</v>
      </c>
      <c r="P103" s="53"/>
      <c r="Q103" s="53"/>
      <c r="R103" s="53"/>
      <c r="S103" s="53"/>
      <c r="T103" s="53"/>
      <c r="U103" s="53"/>
      <c r="V103" s="53"/>
      <c r="W103" s="53"/>
      <c r="X103" s="53"/>
      <c r="Y103" s="53"/>
      <c r="Z103" s="53"/>
      <c r="AA103" s="53"/>
    </row>
    <row r="104" spans="2:27" s="52" customFormat="1">
      <c r="B104" s="280" t="s">
        <v>764</v>
      </c>
      <c r="C104" s="232">
        <v>0</v>
      </c>
      <c r="D104" s="232">
        <v>0</v>
      </c>
      <c r="E104" s="232">
        <v>0</v>
      </c>
      <c r="F104" s="232">
        <v>0</v>
      </c>
      <c r="G104" s="232">
        <v>0</v>
      </c>
      <c r="H104" s="232">
        <v>0</v>
      </c>
      <c r="I104" s="232">
        <v>0</v>
      </c>
      <c r="J104" s="232">
        <v>0</v>
      </c>
      <c r="K104" s="232">
        <v>0</v>
      </c>
      <c r="L104" s="232">
        <v>0</v>
      </c>
      <c r="M104" s="232">
        <v>0</v>
      </c>
      <c r="N104" s="232">
        <v>0</v>
      </c>
      <c r="O104" s="796">
        <f t="shared" si="14"/>
        <v>0</v>
      </c>
      <c r="P104" s="53"/>
      <c r="Q104" s="53"/>
      <c r="R104" s="53"/>
      <c r="S104" s="53"/>
      <c r="T104" s="53"/>
      <c r="U104" s="53"/>
      <c r="V104" s="53"/>
      <c r="W104" s="53"/>
      <c r="X104" s="53"/>
      <c r="Y104" s="53"/>
      <c r="Z104" s="53"/>
      <c r="AA104" s="53"/>
    </row>
    <row r="105" spans="2:27" s="52" customFormat="1">
      <c r="B105" s="220" t="s">
        <v>147</v>
      </c>
      <c r="C105" s="221">
        <v>9530.1106889999992</v>
      </c>
      <c r="D105" s="221">
        <v>0</v>
      </c>
      <c r="E105" s="221">
        <v>0</v>
      </c>
      <c r="F105" s="221">
        <v>0</v>
      </c>
      <c r="G105" s="221">
        <v>0</v>
      </c>
      <c r="H105" s="221">
        <v>0</v>
      </c>
      <c r="I105" s="221">
        <v>0</v>
      </c>
      <c r="J105" s="221">
        <v>0</v>
      </c>
      <c r="K105" s="221">
        <v>0</v>
      </c>
      <c r="L105" s="221">
        <v>0</v>
      </c>
      <c r="M105" s="221">
        <v>0</v>
      </c>
      <c r="N105" s="221">
        <v>0</v>
      </c>
      <c r="O105" s="221">
        <f t="shared" si="14"/>
        <v>9530.1106889999992</v>
      </c>
      <c r="P105" s="53"/>
      <c r="Q105" s="53"/>
      <c r="R105" s="53"/>
      <c r="S105" s="53"/>
      <c r="T105" s="53"/>
      <c r="U105" s="53"/>
      <c r="V105" s="53"/>
      <c r="W105" s="53"/>
      <c r="X105" s="53"/>
      <c r="Y105" s="53"/>
      <c r="Z105" s="53"/>
      <c r="AA105" s="53"/>
    </row>
    <row r="106" spans="2:27" s="52" customFormat="1">
      <c r="B106" s="220" t="s">
        <v>426</v>
      </c>
      <c r="C106" s="221">
        <f>+C107+C108</f>
        <v>77.843251637043977</v>
      </c>
      <c r="D106" s="221">
        <f t="shared" ref="D106:N106" si="15">+D107+D108</f>
        <v>113.66341434435702</v>
      </c>
      <c r="E106" s="221">
        <f t="shared" si="15"/>
        <v>87.522148351950705</v>
      </c>
      <c r="F106" s="221">
        <f t="shared" si="15"/>
        <v>82.186174214494031</v>
      </c>
      <c r="G106" s="221">
        <f t="shared" si="15"/>
        <v>109.7321566059539</v>
      </c>
      <c r="H106" s="221">
        <f t="shared" si="15"/>
        <v>975.69999966983994</v>
      </c>
      <c r="I106" s="221">
        <f t="shared" si="15"/>
        <v>48.78526825510373</v>
      </c>
      <c r="J106" s="221">
        <f t="shared" si="15"/>
        <v>51.332306168491719</v>
      </c>
      <c r="K106" s="221">
        <f t="shared" si="15"/>
        <v>379.34373235181698</v>
      </c>
      <c r="L106" s="221">
        <f t="shared" si="15"/>
        <v>341.69728278214939</v>
      </c>
      <c r="M106" s="221">
        <f t="shared" si="15"/>
        <v>0</v>
      </c>
      <c r="N106" s="221">
        <f t="shared" si="15"/>
        <v>498.83969254922141</v>
      </c>
      <c r="O106" s="221">
        <f t="shared" si="14"/>
        <v>2766.6454269304231</v>
      </c>
      <c r="P106" s="53"/>
      <c r="Q106" s="53"/>
      <c r="R106" s="53"/>
      <c r="S106" s="53"/>
      <c r="T106" s="53"/>
      <c r="U106" s="53"/>
      <c r="V106" s="53"/>
      <c r="W106" s="53"/>
      <c r="X106" s="53"/>
      <c r="Y106" s="53"/>
      <c r="Z106" s="53"/>
      <c r="AA106" s="53"/>
    </row>
    <row r="107" spans="2:27" s="52" customFormat="1">
      <c r="B107" s="624" t="s">
        <v>132</v>
      </c>
      <c r="C107" s="217">
        <v>77.843251637043977</v>
      </c>
      <c r="D107" s="217">
        <v>74.990854344357018</v>
      </c>
      <c r="E107" s="217">
        <v>87.522148351950705</v>
      </c>
      <c r="F107" s="217">
        <v>82.186174214494031</v>
      </c>
      <c r="G107" s="217">
        <v>109.7321566059539</v>
      </c>
      <c r="H107" s="217">
        <v>975.69999966983994</v>
      </c>
      <c r="I107" s="217">
        <v>48.78526825510373</v>
      </c>
      <c r="J107" s="217">
        <v>51.332306168491719</v>
      </c>
      <c r="K107" s="217">
        <v>14.158154261816982</v>
      </c>
      <c r="L107" s="217">
        <v>341.69728278214939</v>
      </c>
      <c r="M107" s="217">
        <v>0</v>
      </c>
      <c r="N107" s="217">
        <v>440.2135035492214</v>
      </c>
      <c r="O107" s="217">
        <f t="shared" si="14"/>
        <v>2304.1610998404226</v>
      </c>
      <c r="P107" s="53"/>
      <c r="Q107" s="53"/>
      <c r="R107" s="53"/>
      <c r="S107" s="53"/>
      <c r="T107" s="53"/>
      <c r="U107" s="53"/>
      <c r="V107" s="53"/>
      <c r="W107" s="53"/>
      <c r="X107" s="53"/>
      <c r="Y107" s="53"/>
      <c r="Z107" s="53"/>
      <c r="AA107" s="53"/>
    </row>
    <row r="108" spans="2:27" s="52" customFormat="1">
      <c r="B108" s="218" t="s">
        <v>130</v>
      </c>
      <c r="C108" s="219">
        <v>0</v>
      </c>
      <c r="D108" s="219">
        <v>38.672559999999997</v>
      </c>
      <c r="E108" s="219">
        <v>0</v>
      </c>
      <c r="F108" s="219">
        <v>0</v>
      </c>
      <c r="G108" s="219">
        <v>0</v>
      </c>
      <c r="H108" s="219">
        <v>0</v>
      </c>
      <c r="I108" s="219">
        <v>0</v>
      </c>
      <c r="J108" s="219">
        <v>0</v>
      </c>
      <c r="K108" s="219">
        <v>365.18557808999998</v>
      </c>
      <c r="L108" s="219">
        <v>0</v>
      </c>
      <c r="M108" s="219">
        <v>0</v>
      </c>
      <c r="N108" s="219">
        <v>58.626188999999997</v>
      </c>
      <c r="O108" s="219">
        <f t="shared" si="14"/>
        <v>462.48432708999997</v>
      </c>
      <c r="P108" s="53"/>
      <c r="Q108" s="53"/>
      <c r="R108" s="53"/>
      <c r="S108" s="53"/>
      <c r="T108" s="53"/>
      <c r="U108" s="53"/>
      <c r="V108" s="53"/>
      <c r="W108" s="53"/>
      <c r="X108" s="53"/>
      <c r="Y108" s="53"/>
      <c r="Z108" s="53"/>
      <c r="AA108" s="53"/>
    </row>
    <row r="109" spans="2:27" s="52" customFormat="1">
      <c r="B109" s="220" t="s">
        <v>637</v>
      </c>
      <c r="C109" s="221">
        <f>+C110+C117</f>
        <v>69.850023109999995</v>
      </c>
      <c r="D109" s="221">
        <f t="shared" ref="D109:N109" si="16">+D110+D117</f>
        <v>6.8672437400000002</v>
      </c>
      <c r="E109" s="221">
        <f t="shared" si="16"/>
        <v>6.8672437400000002</v>
      </c>
      <c r="F109" s="221">
        <f t="shared" si="16"/>
        <v>6.8672437400000002</v>
      </c>
      <c r="G109" s="221">
        <f t="shared" si="16"/>
        <v>6.8672437400000002</v>
      </c>
      <c r="H109" s="221">
        <f t="shared" si="16"/>
        <v>6.8672437400000002</v>
      </c>
      <c r="I109" s="221">
        <f t="shared" si="16"/>
        <v>6.8672437400000002</v>
      </c>
      <c r="J109" s="221">
        <f t="shared" si="16"/>
        <v>6.8672437400000002</v>
      </c>
      <c r="K109" s="221">
        <f t="shared" si="16"/>
        <v>6.8672437400000002</v>
      </c>
      <c r="L109" s="221">
        <f t="shared" si="16"/>
        <v>6.8672437400000002</v>
      </c>
      <c r="M109" s="221">
        <f t="shared" si="16"/>
        <v>6.8672437400000002</v>
      </c>
      <c r="N109" s="221">
        <f t="shared" si="16"/>
        <v>6.8672437400000002</v>
      </c>
      <c r="O109" s="221">
        <f t="shared" si="14"/>
        <v>145.38970425000002</v>
      </c>
      <c r="P109" s="53"/>
      <c r="Q109" s="53"/>
      <c r="R109" s="53"/>
      <c r="S109" s="53"/>
      <c r="T109" s="53"/>
      <c r="U109" s="53"/>
      <c r="V109" s="53"/>
      <c r="W109" s="53"/>
      <c r="X109" s="53"/>
      <c r="Y109" s="53"/>
      <c r="Z109" s="53"/>
      <c r="AA109" s="53"/>
    </row>
    <row r="110" spans="2:27" s="52" customFormat="1">
      <c r="B110" s="38" t="s">
        <v>148</v>
      </c>
      <c r="C110" s="211">
        <f>+C111+C114</f>
        <v>69.850023109999995</v>
      </c>
      <c r="D110" s="211">
        <f t="shared" ref="D110:N110" si="17">+D111+D114</f>
        <v>6.8672437400000002</v>
      </c>
      <c r="E110" s="211">
        <f t="shared" si="17"/>
        <v>6.8672437400000002</v>
      </c>
      <c r="F110" s="211">
        <f t="shared" si="17"/>
        <v>6.8672437400000002</v>
      </c>
      <c r="G110" s="211">
        <f t="shared" si="17"/>
        <v>6.8672437400000002</v>
      </c>
      <c r="H110" s="211">
        <f t="shared" si="17"/>
        <v>6.8672437400000002</v>
      </c>
      <c r="I110" s="211">
        <f t="shared" si="17"/>
        <v>6.8672437400000002</v>
      </c>
      <c r="J110" s="211">
        <f t="shared" si="17"/>
        <v>6.8672437400000002</v>
      </c>
      <c r="K110" s="211">
        <f t="shared" si="17"/>
        <v>6.8672437400000002</v>
      </c>
      <c r="L110" s="211">
        <f t="shared" si="17"/>
        <v>6.8672437400000002</v>
      </c>
      <c r="M110" s="211">
        <f t="shared" si="17"/>
        <v>6.8672437400000002</v>
      </c>
      <c r="N110" s="211">
        <f t="shared" si="17"/>
        <v>6.8672437400000002</v>
      </c>
      <c r="O110" s="211">
        <f t="shared" si="14"/>
        <v>145.38970425000002</v>
      </c>
      <c r="P110" s="53"/>
      <c r="Q110" s="53"/>
      <c r="R110" s="53"/>
      <c r="S110" s="53"/>
      <c r="T110" s="53"/>
      <c r="U110" s="53"/>
      <c r="V110" s="53"/>
      <c r="W110" s="53"/>
      <c r="X110" s="53"/>
      <c r="Y110" s="53"/>
      <c r="Z110" s="53"/>
      <c r="AA110" s="53"/>
    </row>
    <row r="111" spans="2:27" s="52" customFormat="1">
      <c r="B111" s="218" t="s">
        <v>150</v>
      </c>
      <c r="C111" s="219">
        <f>+C112+C113</f>
        <v>7.2482174700000002</v>
      </c>
      <c r="D111" s="219">
        <f t="shared" ref="D111:N111" si="18">+D112+D113</f>
        <v>6.8672437400000002</v>
      </c>
      <c r="E111" s="219">
        <f t="shared" si="18"/>
        <v>6.8672437400000002</v>
      </c>
      <c r="F111" s="219">
        <f t="shared" si="18"/>
        <v>6.8672437400000002</v>
      </c>
      <c r="G111" s="219">
        <f t="shared" si="18"/>
        <v>6.8672437400000002</v>
      </c>
      <c r="H111" s="219">
        <f t="shared" si="18"/>
        <v>6.8672437400000002</v>
      </c>
      <c r="I111" s="219">
        <f t="shared" si="18"/>
        <v>6.8672437400000002</v>
      </c>
      <c r="J111" s="219">
        <f t="shared" si="18"/>
        <v>6.8672437400000002</v>
      </c>
      <c r="K111" s="219">
        <f t="shared" si="18"/>
        <v>6.8672437400000002</v>
      </c>
      <c r="L111" s="219">
        <f t="shared" si="18"/>
        <v>6.8672437400000002</v>
      </c>
      <c r="M111" s="219">
        <f t="shared" si="18"/>
        <v>6.8672437400000002</v>
      </c>
      <c r="N111" s="219">
        <f t="shared" si="18"/>
        <v>6.8672437400000002</v>
      </c>
      <c r="O111" s="219">
        <f t="shared" si="14"/>
        <v>82.787898610000013</v>
      </c>
      <c r="P111" s="53"/>
      <c r="Q111" s="53"/>
      <c r="R111" s="53"/>
      <c r="S111" s="53"/>
      <c r="T111" s="53"/>
      <c r="U111" s="53"/>
      <c r="V111" s="53"/>
      <c r="W111" s="53"/>
      <c r="X111" s="53"/>
      <c r="Y111" s="53"/>
      <c r="Z111" s="53"/>
      <c r="AA111" s="53"/>
    </row>
    <row r="112" spans="2:27" s="52" customFormat="1">
      <c r="B112" s="38" t="s">
        <v>244</v>
      </c>
      <c r="C112" s="211">
        <v>7.2476575300000006</v>
      </c>
      <c r="D112" s="211">
        <v>6.8672437400000002</v>
      </c>
      <c r="E112" s="211">
        <v>6.8672437400000002</v>
      </c>
      <c r="F112" s="211">
        <v>6.8672437400000002</v>
      </c>
      <c r="G112" s="211">
        <v>6.8672437400000002</v>
      </c>
      <c r="H112" s="211">
        <v>6.8672437400000002</v>
      </c>
      <c r="I112" s="211">
        <v>6.8672437400000002</v>
      </c>
      <c r="J112" s="211">
        <v>6.8672437400000002</v>
      </c>
      <c r="K112" s="211">
        <v>6.8672437400000002</v>
      </c>
      <c r="L112" s="211">
        <v>6.8672437400000002</v>
      </c>
      <c r="M112" s="211">
        <v>6.8672437400000002</v>
      </c>
      <c r="N112" s="211">
        <v>6.8672437400000002</v>
      </c>
      <c r="O112" s="211">
        <f t="shared" si="14"/>
        <v>82.787338670000011</v>
      </c>
      <c r="P112" s="53"/>
      <c r="Q112" s="53"/>
      <c r="R112" s="53"/>
      <c r="S112" s="53"/>
      <c r="T112" s="53"/>
      <c r="U112" s="53"/>
      <c r="V112" s="53"/>
      <c r="W112" s="53"/>
      <c r="X112" s="53"/>
      <c r="Y112" s="53"/>
      <c r="Z112" s="53"/>
      <c r="AA112" s="53"/>
    </row>
    <row r="113" spans="1:28" s="52" customFormat="1">
      <c r="B113" s="229" t="s">
        <v>155</v>
      </c>
      <c r="C113" s="211">
        <v>5.5994000000000009E-4</v>
      </c>
      <c r="D113" s="211">
        <v>0</v>
      </c>
      <c r="E113" s="211">
        <v>0</v>
      </c>
      <c r="F113" s="211">
        <v>0</v>
      </c>
      <c r="G113" s="211">
        <v>0</v>
      </c>
      <c r="H113" s="211">
        <v>0</v>
      </c>
      <c r="I113" s="211">
        <v>0</v>
      </c>
      <c r="J113" s="211">
        <v>0</v>
      </c>
      <c r="K113" s="211">
        <v>0</v>
      </c>
      <c r="L113" s="211">
        <v>0</v>
      </c>
      <c r="M113" s="211">
        <v>0</v>
      </c>
      <c r="N113" s="211">
        <v>0</v>
      </c>
      <c r="O113" s="211">
        <f t="shared" ref="O113:O119" si="19">+SUM(C113:N113)</f>
        <v>5.5994000000000009E-4</v>
      </c>
      <c r="P113" s="53"/>
      <c r="Q113" s="53"/>
      <c r="R113" s="53"/>
      <c r="S113" s="53"/>
      <c r="T113" s="53"/>
      <c r="U113" s="53"/>
      <c r="V113" s="53"/>
      <c r="W113" s="53"/>
      <c r="X113" s="53"/>
      <c r="Y113" s="53"/>
      <c r="Z113" s="53"/>
      <c r="AA113" s="53"/>
    </row>
    <row r="114" spans="1:28" s="39" customFormat="1">
      <c r="A114" s="52"/>
      <c r="B114" s="218" t="s">
        <v>156</v>
      </c>
      <c r="C114" s="219">
        <f>+C115+C116</f>
        <v>62.601805640000002</v>
      </c>
      <c r="D114" s="219">
        <f t="shared" ref="D114:N114" si="20">+D115+D116</f>
        <v>0</v>
      </c>
      <c r="E114" s="219">
        <f t="shared" si="20"/>
        <v>0</v>
      </c>
      <c r="F114" s="219">
        <f t="shared" si="20"/>
        <v>0</v>
      </c>
      <c r="G114" s="219">
        <f t="shared" si="20"/>
        <v>0</v>
      </c>
      <c r="H114" s="219">
        <f t="shared" si="20"/>
        <v>0</v>
      </c>
      <c r="I114" s="219">
        <f t="shared" si="20"/>
        <v>0</v>
      </c>
      <c r="J114" s="219">
        <f t="shared" si="20"/>
        <v>0</v>
      </c>
      <c r="K114" s="219">
        <f t="shared" si="20"/>
        <v>0</v>
      </c>
      <c r="L114" s="219">
        <f t="shared" si="20"/>
        <v>0</v>
      </c>
      <c r="M114" s="219">
        <f t="shared" si="20"/>
        <v>0</v>
      </c>
      <c r="N114" s="219">
        <f t="shared" si="20"/>
        <v>0</v>
      </c>
      <c r="O114" s="219">
        <f t="shared" si="19"/>
        <v>62.601805640000002</v>
      </c>
      <c r="P114" s="53"/>
      <c r="Q114" s="53"/>
      <c r="R114" s="53"/>
      <c r="S114" s="53"/>
      <c r="T114" s="53"/>
      <c r="U114" s="53"/>
      <c r="V114" s="53"/>
      <c r="W114" s="53"/>
      <c r="X114" s="53"/>
      <c r="Y114" s="53"/>
      <c r="Z114" s="53"/>
      <c r="AA114" s="53"/>
    </row>
    <row r="115" spans="1:28" s="39" customFormat="1">
      <c r="A115" s="52"/>
      <c r="B115" s="38" t="s">
        <v>244</v>
      </c>
      <c r="C115" s="211">
        <v>61.631725100000004</v>
      </c>
      <c r="D115" s="211">
        <v>0</v>
      </c>
      <c r="E115" s="211">
        <v>0</v>
      </c>
      <c r="F115" s="211">
        <v>0</v>
      </c>
      <c r="G115" s="211">
        <v>0</v>
      </c>
      <c r="H115" s="211">
        <v>0</v>
      </c>
      <c r="I115" s="211">
        <v>0</v>
      </c>
      <c r="J115" s="211">
        <v>0</v>
      </c>
      <c r="K115" s="211">
        <v>0</v>
      </c>
      <c r="L115" s="211">
        <v>0</v>
      </c>
      <c r="M115" s="211">
        <v>0</v>
      </c>
      <c r="N115" s="211">
        <v>0</v>
      </c>
      <c r="O115" s="211">
        <f t="shared" si="19"/>
        <v>61.631725100000004</v>
      </c>
      <c r="P115" s="53"/>
      <c r="Q115" s="53"/>
      <c r="R115" s="53"/>
      <c r="S115" s="53"/>
      <c r="T115" s="53"/>
      <c r="U115" s="53"/>
      <c r="V115" s="53"/>
      <c r="W115" s="53"/>
      <c r="X115" s="53"/>
      <c r="Y115" s="53"/>
      <c r="Z115" s="53"/>
      <c r="AA115" s="53"/>
    </row>
    <row r="116" spans="1:28" s="39" customFormat="1">
      <c r="A116" s="52"/>
      <c r="B116" s="229" t="s">
        <v>155</v>
      </c>
      <c r="C116" s="211">
        <v>0.97008053999999999</v>
      </c>
      <c r="D116" s="211">
        <v>0</v>
      </c>
      <c r="E116" s="211">
        <v>0</v>
      </c>
      <c r="F116" s="211">
        <v>0</v>
      </c>
      <c r="G116" s="211">
        <v>0</v>
      </c>
      <c r="H116" s="211">
        <v>0</v>
      </c>
      <c r="I116" s="211">
        <v>0</v>
      </c>
      <c r="J116" s="211">
        <v>0</v>
      </c>
      <c r="K116" s="211">
        <v>0</v>
      </c>
      <c r="L116" s="211">
        <v>0</v>
      </c>
      <c r="M116" s="211">
        <v>0</v>
      </c>
      <c r="N116" s="211">
        <v>0</v>
      </c>
      <c r="O116" s="211">
        <f t="shared" si="19"/>
        <v>0.97008053999999999</v>
      </c>
      <c r="P116" s="53"/>
      <c r="Q116" s="53"/>
      <c r="R116" s="53"/>
      <c r="S116" s="53"/>
      <c r="T116" s="53"/>
      <c r="U116" s="53"/>
      <c r="V116" s="53"/>
      <c r="W116" s="53"/>
      <c r="X116" s="53"/>
      <c r="Y116" s="53"/>
      <c r="Z116" s="53"/>
      <c r="AA116" s="53"/>
    </row>
    <row r="117" spans="1:28" s="39" customFormat="1">
      <c r="A117" s="52"/>
      <c r="B117" s="218" t="s">
        <v>184</v>
      </c>
      <c r="C117" s="219">
        <v>0</v>
      </c>
      <c r="D117" s="219">
        <v>0</v>
      </c>
      <c r="E117" s="219">
        <v>0</v>
      </c>
      <c r="F117" s="219">
        <v>0</v>
      </c>
      <c r="G117" s="219">
        <v>0</v>
      </c>
      <c r="H117" s="219">
        <v>0</v>
      </c>
      <c r="I117" s="219">
        <v>0</v>
      </c>
      <c r="J117" s="219">
        <v>0</v>
      </c>
      <c r="K117" s="219">
        <v>0</v>
      </c>
      <c r="L117" s="219">
        <v>0</v>
      </c>
      <c r="M117" s="219">
        <v>0</v>
      </c>
      <c r="N117" s="219">
        <v>0</v>
      </c>
      <c r="O117" s="219">
        <f t="shared" si="19"/>
        <v>0</v>
      </c>
      <c r="P117" s="53"/>
      <c r="Q117" s="53"/>
      <c r="R117" s="53"/>
      <c r="S117" s="53"/>
      <c r="T117" s="53"/>
      <c r="U117" s="53"/>
      <c r="V117" s="53"/>
      <c r="W117" s="53"/>
      <c r="X117" s="53"/>
      <c r="Y117" s="53"/>
      <c r="Z117" s="53"/>
      <c r="AA117" s="53"/>
    </row>
    <row r="118" spans="1:28" s="39" customFormat="1">
      <c r="A118" s="52"/>
      <c r="B118" s="38" t="s">
        <v>244</v>
      </c>
      <c r="C118" s="211">
        <v>0</v>
      </c>
      <c r="D118" s="211">
        <v>0</v>
      </c>
      <c r="E118" s="211">
        <v>0</v>
      </c>
      <c r="F118" s="211">
        <v>0</v>
      </c>
      <c r="G118" s="211">
        <v>0</v>
      </c>
      <c r="H118" s="211">
        <v>0</v>
      </c>
      <c r="I118" s="211">
        <v>0</v>
      </c>
      <c r="J118" s="211">
        <v>0</v>
      </c>
      <c r="K118" s="211">
        <v>0</v>
      </c>
      <c r="L118" s="211">
        <v>0</v>
      </c>
      <c r="M118" s="211">
        <v>0</v>
      </c>
      <c r="N118" s="211">
        <v>0</v>
      </c>
      <c r="O118" s="211">
        <f t="shared" si="19"/>
        <v>0</v>
      </c>
      <c r="P118" s="53"/>
      <c r="Q118" s="53"/>
      <c r="R118" s="53"/>
      <c r="S118" s="53"/>
      <c r="T118" s="53"/>
      <c r="U118" s="53"/>
      <c r="V118" s="53"/>
      <c r="W118" s="53"/>
      <c r="X118" s="53"/>
      <c r="Y118" s="53"/>
      <c r="Z118" s="53"/>
      <c r="AA118" s="53"/>
    </row>
    <row r="119" spans="1:28" s="39" customFormat="1">
      <c r="A119" s="52"/>
      <c r="B119" s="229" t="s">
        <v>155</v>
      </c>
      <c r="C119" s="211">
        <v>0</v>
      </c>
      <c r="D119" s="211">
        <v>0</v>
      </c>
      <c r="E119" s="211">
        <v>0</v>
      </c>
      <c r="F119" s="211">
        <v>0</v>
      </c>
      <c r="G119" s="211">
        <v>0</v>
      </c>
      <c r="H119" s="211">
        <v>0</v>
      </c>
      <c r="I119" s="211">
        <v>0</v>
      </c>
      <c r="J119" s="211">
        <v>0</v>
      </c>
      <c r="K119" s="211">
        <v>0</v>
      </c>
      <c r="L119" s="211">
        <v>0</v>
      </c>
      <c r="M119" s="211">
        <v>0</v>
      </c>
      <c r="N119" s="211">
        <v>0</v>
      </c>
      <c r="O119" s="211">
        <f t="shared" si="19"/>
        <v>0</v>
      </c>
      <c r="P119" s="53"/>
      <c r="Q119" s="53"/>
      <c r="R119" s="53"/>
      <c r="S119" s="53"/>
      <c r="T119" s="53"/>
      <c r="U119" s="53"/>
      <c r="V119" s="53"/>
      <c r="W119" s="53"/>
      <c r="X119" s="53"/>
      <c r="Y119" s="53"/>
      <c r="Z119" s="53"/>
      <c r="AA119" s="53"/>
    </row>
    <row r="120" spans="1:28" s="39" customFormat="1" ht="6" customHeight="1">
      <c r="A120" s="52"/>
      <c r="B120" s="164"/>
      <c r="C120" s="473"/>
      <c r="D120" s="473"/>
      <c r="E120" s="473"/>
      <c r="F120" s="473"/>
      <c r="G120" s="473"/>
      <c r="H120" s="473"/>
      <c r="I120" s="473"/>
      <c r="J120" s="473"/>
      <c r="K120" s="473"/>
      <c r="L120" s="473"/>
      <c r="M120" s="473"/>
      <c r="N120" s="473"/>
      <c r="O120" s="473"/>
      <c r="P120" s="53"/>
      <c r="Q120" s="53"/>
      <c r="R120" s="53"/>
      <c r="S120" s="53"/>
      <c r="T120" s="53"/>
      <c r="U120" s="53"/>
      <c r="V120" s="53"/>
      <c r="W120" s="53"/>
      <c r="X120" s="53"/>
      <c r="Y120" s="53"/>
      <c r="Z120" s="53"/>
      <c r="AA120" s="53"/>
    </row>
    <row r="121" spans="1:28" s="39" customFormat="1">
      <c r="A121" s="52"/>
      <c r="B121" s="230" t="s">
        <v>185</v>
      </c>
      <c r="C121" s="231">
        <v>747.25031856112855</v>
      </c>
      <c r="D121" s="231">
        <v>1348.9108726073541</v>
      </c>
      <c r="E121" s="231">
        <v>4356.7180197399139</v>
      </c>
      <c r="F121" s="231">
        <v>1657.0801695709818</v>
      </c>
      <c r="G121" s="231">
        <v>2808.4672117918585</v>
      </c>
      <c r="H121" s="231">
        <v>5003.4932917219021</v>
      </c>
      <c r="I121" s="231">
        <v>1632.3374818474354</v>
      </c>
      <c r="J121" s="231">
        <v>169.69187761478256</v>
      </c>
      <c r="K121" s="231">
        <v>2678.2381328764104</v>
      </c>
      <c r="L121" s="231">
        <v>1920.6082263585236</v>
      </c>
      <c r="M121" s="231">
        <v>118.35957144629087</v>
      </c>
      <c r="N121" s="231">
        <v>1364.501541127473</v>
      </c>
      <c r="O121" s="231">
        <v>23805.656715264053</v>
      </c>
      <c r="P121" s="53"/>
      <c r="Q121" s="53"/>
      <c r="R121" s="53"/>
      <c r="S121" s="53"/>
      <c r="T121" s="53"/>
      <c r="U121" s="53"/>
      <c r="V121" s="53"/>
      <c r="W121" s="53"/>
      <c r="X121" s="53"/>
      <c r="Y121" s="53"/>
      <c r="Z121" s="53"/>
      <c r="AA121" s="53"/>
      <c r="AB121" s="53"/>
    </row>
    <row r="122" spans="1:28" s="39" customFormat="1">
      <c r="A122" s="52"/>
      <c r="B122" s="220" t="s">
        <v>186</v>
      </c>
      <c r="C122" s="221">
        <v>7.2833679574857566</v>
      </c>
      <c r="D122" s="221">
        <v>6.9023942229375344</v>
      </c>
      <c r="E122" s="221">
        <v>6.9023942229375344</v>
      </c>
      <c r="F122" s="221">
        <v>6.9023942229375344</v>
      </c>
      <c r="G122" s="221">
        <v>6.9023942229375344</v>
      </c>
      <c r="H122" s="221">
        <v>253.35426984769327</v>
      </c>
      <c r="I122" s="221">
        <v>6.9023942229375344</v>
      </c>
      <c r="J122" s="221">
        <v>6.9023942229375344</v>
      </c>
      <c r="K122" s="221">
        <v>6.9023942229375344</v>
      </c>
      <c r="L122" s="221">
        <v>6.9023942229375344</v>
      </c>
      <c r="M122" s="221">
        <v>6.9023942229375344</v>
      </c>
      <c r="N122" s="221">
        <v>253.35421540909931</v>
      </c>
      <c r="O122" s="221">
        <v>576.11340122071601</v>
      </c>
      <c r="P122" s="53"/>
      <c r="Q122" s="53"/>
      <c r="R122" s="53"/>
      <c r="S122" s="53"/>
      <c r="T122" s="53"/>
      <c r="U122" s="53"/>
      <c r="V122" s="53"/>
      <c r="W122" s="53"/>
      <c r="X122" s="53"/>
      <c r="Y122" s="53"/>
      <c r="Z122" s="53"/>
      <c r="AA122" s="53"/>
      <c r="AB122" s="53"/>
    </row>
    <row r="123" spans="1:28" s="39" customFormat="1">
      <c r="A123" s="52"/>
      <c r="B123" s="230" t="s">
        <v>187</v>
      </c>
      <c r="C123" s="231">
        <v>9637.0290903396708</v>
      </c>
      <c r="D123" s="231">
        <v>216.99532055993609</v>
      </c>
      <c r="E123" s="231">
        <v>226.8599824055791</v>
      </c>
      <c r="F123" s="231">
        <v>271.39184332365949</v>
      </c>
      <c r="G123" s="231">
        <v>2082.155735563666</v>
      </c>
      <c r="H123" s="231">
        <v>170.35725451327289</v>
      </c>
      <c r="I123" s="231">
        <v>363.51051194549677</v>
      </c>
      <c r="J123" s="231">
        <v>178.83005231748524</v>
      </c>
      <c r="K123" s="231">
        <v>245.96262660261345</v>
      </c>
      <c r="L123" s="231">
        <v>276.74683089366158</v>
      </c>
      <c r="M123" s="231">
        <v>141.20823133009861</v>
      </c>
      <c r="N123" s="231">
        <v>238.22829003793436</v>
      </c>
      <c r="O123" s="231">
        <v>14049.275769833077</v>
      </c>
      <c r="P123" s="53"/>
      <c r="Q123" s="53"/>
      <c r="R123" s="53"/>
      <c r="S123" s="53"/>
      <c r="T123" s="53"/>
      <c r="U123" s="53"/>
      <c r="V123" s="53"/>
      <c r="W123" s="53"/>
      <c r="X123" s="53"/>
      <c r="Y123" s="53"/>
      <c r="Z123" s="53"/>
      <c r="AA123" s="53"/>
      <c r="AB123" s="53"/>
    </row>
    <row r="124" spans="1:28" s="39" customFormat="1">
      <c r="A124" s="52"/>
      <c r="B124" s="205"/>
      <c r="C124" s="38"/>
      <c r="D124" s="38"/>
      <c r="E124" s="38"/>
      <c r="F124" s="38"/>
      <c r="G124" s="38"/>
      <c r="H124" s="38"/>
      <c r="I124" s="38"/>
      <c r="J124" s="38"/>
      <c r="K124" s="38"/>
      <c r="L124" s="205"/>
      <c r="M124" s="205"/>
      <c r="N124" s="205"/>
      <c r="O124" s="205"/>
    </row>
    <row r="125" spans="1:28" s="39" customFormat="1">
      <c r="A125" s="52"/>
      <c r="B125" s="43" t="s">
        <v>638</v>
      </c>
      <c r="C125" s="205"/>
      <c r="D125" s="205"/>
      <c r="E125" s="205"/>
      <c r="F125" s="205"/>
      <c r="G125" s="205"/>
      <c r="H125" s="205"/>
      <c r="I125" s="205"/>
      <c r="J125" s="205"/>
      <c r="K125" s="205"/>
      <c r="L125" s="205"/>
      <c r="M125" s="205"/>
      <c r="N125" s="205"/>
      <c r="O125" s="205"/>
    </row>
    <row r="126" spans="1:28" s="39" customFormat="1">
      <c r="A126" s="52"/>
    </row>
    <row r="127" spans="1:28" s="39" customFormat="1">
      <c r="A127" s="52"/>
    </row>
    <row r="128" spans="1:28" s="39" customFormat="1">
      <c r="A128" s="52"/>
    </row>
    <row r="129" spans="1:1" s="39" customFormat="1">
      <c r="A129" s="52"/>
    </row>
    <row r="130" spans="1:1" s="39" customFormat="1">
      <c r="A130" s="52"/>
    </row>
    <row r="131" spans="1:1" s="39" customFormat="1">
      <c r="A131" s="52"/>
    </row>
    <row r="132" spans="1:1" s="39" customFormat="1">
      <c r="A132" s="52"/>
    </row>
    <row r="133" spans="1:1" s="39" customFormat="1">
      <c r="A133" s="52"/>
    </row>
    <row r="134" spans="1:1" s="39" customFormat="1">
      <c r="A134" s="52"/>
    </row>
    <row r="135" spans="1:1" s="39" customFormat="1">
      <c r="A135" s="52"/>
    </row>
    <row r="136" spans="1:1" s="39" customFormat="1">
      <c r="A136" s="52"/>
    </row>
    <row r="137" spans="1:1" s="39" customFormat="1">
      <c r="A137" s="52"/>
    </row>
    <row r="138" spans="1:1" s="39" customFormat="1">
      <c r="A138" s="52"/>
    </row>
    <row r="139" spans="1:1" s="39" customFormat="1">
      <c r="A139" s="52"/>
    </row>
    <row r="140" spans="1:1" s="39" customFormat="1">
      <c r="A140" s="52"/>
    </row>
    <row r="141" spans="1:1" s="39" customFormat="1">
      <c r="A141" s="52"/>
    </row>
    <row r="142" spans="1:1" s="39" customFormat="1">
      <c r="A142" s="52"/>
    </row>
    <row r="143" spans="1:1" s="39" customFormat="1">
      <c r="A143" s="52"/>
    </row>
    <row r="144" spans="1:1" s="39" customFormat="1">
      <c r="A144" s="52"/>
    </row>
    <row r="145" spans="1:15" s="39" customFormat="1">
      <c r="A145" s="52"/>
    </row>
    <row r="146" spans="1:15" s="39" customFormat="1">
      <c r="A146" s="52"/>
    </row>
    <row r="147" spans="1:15" s="39" customFormat="1">
      <c r="A147" s="52"/>
      <c r="B147" s="302"/>
      <c r="C147" s="302"/>
      <c r="D147" s="302"/>
      <c r="E147" s="302"/>
      <c r="F147" s="302"/>
      <c r="G147" s="302"/>
      <c r="H147" s="302"/>
      <c r="I147" s="302"/>
      <c r="J147" s="302"/>
      <c r="K147" s="302"/>
      <c r="L147" s="302"/>
      <c r="M147" s="302"/>
      <c r="N147" s="302"/>
      <c r="O147" s="302"/>
    </row>
    <row r="148" spans="1:15" s="39" customFormat="1">
      <c r="A148" s="52"/>
      <c r="B148" s="302"/>
      <c r="C148" s="302"/>
      <c r="D148" s="302"/>
      <c r="E148" s="302"/>
      <c r="F148" s="302"/>
      <c r="G148" s="302"/>
      <c r="H148" s="302"/>
      <c r="I148" s="302"/>
      <c r="J148" s="302"/>
      <c r="K148" s="302"/>
      <c r="L148" s="302"/>
      <c r="M148" s="302"/>
      <c r="N148" s="302"/>
      <c r="O148" s="302"/>
    </row>
    <row r="149" spans="1:15" s="39" customFormat="1">
      <c r="A149" s="52"/>
      <c r="B149" s="302"/>
      <c r="C149" s="302"/>
      <c r="D149" s="302"/>
      <c r="E149" s="302"/>
      <c r="F149" s="302"/>
      <c r="G149" s="302"/>
      <c r="H149" s="302"/>
      <c r="I149" s="302"/>
      <c r="J149" s="302"/>
      <c r="K149" s="302"/>
      <c r="L149" s="302"/>
      <c r="M149" s="302"/>
      <c r="N149" s="302"/>
      <c r="O149" s="302"/>
    </row>
    <row r="150" spans="1:15" s="39" customFormat="1">
      <c r="A150" s="52"/>
      <c r="B150" s="302"/>
      <c r="C150" s="302"/>
      <c r="D150" s="302"/>
      <c r="E150" s="302"/>
      <c r="F150" s="302"/>
      <c r="G150" s="302"/>
      <c r="H150" s="302"/>
      <c r="I150" s="302"/>
      <c r="J150" s="302"/>
      <c r="K150" s="302"/>
      <c r="L150" s="302"/>
      <c r="M150" s="302"/>
      <c r="N150" s="302"/>
      <c r="O150" s="302"/>
    </row>
    <row r="151" spans="1:15" s="39" customFormat="1">
      <c r="A151" s="52"/>
      <c r="B151" s="302"/>
      <c r="C151" s="302"/>
      <c r="D151" s="302"/>
      <c r="E151" s="302"/>
      <c r="F151" s="302"/>
      <c r="G151" s="302"/>
      <c r="H151" s="302"/>
      <c r="I151" s="302"/>
      <c r="J151" s="302"/>
      <c r="K151" s="302"/>
      <c r="L151" s="302"/>
      <c r="M151" s="302"/>
      <c r="N151" s="302"/>
      <c r="O151" s="302"/>
    </row>
    <row r="152" spans="1:15" s="39" customFormat="1">
      <c r="A152" s="52"/>
      <c r="B152" s="302"/>
      <c r="C152" s="302"/>
      <c r="D152" s="302"/>
      <c r="E152" s="302"/>
      <c r="F152" s="302"/>
      <c r="G152" s="302"/>
      <c r="H152" s="302"/>
      <c r="I152" s="302"/>
      <c r="J152" s="302"/>
      <c r="K152" s="302"/>
      <c r="L152" s="302"/>
      <c r="M152" s="302"/>
      <c r="N152" s="302"/>
      <c r="O152" s="302"/>
    </row>
    <row r="153" spans="1:15" s="39" customFormat="1">
      <c r="A153" s="52"/>
      <c r="B153" s="302"/>
      <c r="C153" s="302"/>
      <c r="D153" s="302"/>
      <c r="E153" s="302"/>
      <c r="F153" s="302"/>
      <c r="G153" s="302"/>
      <c r="H153" s="302"/>
      <c r="I153" s="302"/>
      <c r="J153" s="302"/>
      <c r="K153" s="302"/>
      <c r="L153" s="302"/>
      <c r="M153" s="302"/>
      <c r="N153" s="302"/>
      <c r="O153" s="302"/>
    </row>
    <row r="154" spans="1:15" s="39" customFormat="1">
      <c r="A154" s="52"/>
      <c r="B154" s="302"/>
      <c r="C154" s="302"/>
      <c r="D154" s="302"/>
      <c r="E154" s="302"/>
      <c r="F154" s="302"/>
      <c r="G154" s="302"/>
      <c r="H154" s="302"/>
      <c r="I154" s="302"/>
      <c r="J154" s="302"/>
      <c r="K154" s="302"/>
      <c r="L154" s="302"/>
      <c r="M154" s="302"/>
      <c r="N154" s="302"/>
      <c r="O154" s="302"/>
    </row>
    <row r="155" spans="1:15" s="39" customFormat="1">
      <c r="A155" s="52"/>
      <c r="B155" s="302"/>
      <c r="C155" s="302"/>
      <c r="D155" s="302"/>
      <c r="E155" s="302"/>
      <c r="F155" s="302"/>
      <c r="G155" s="302"/>
      <c r="H155" s="302"/>
      <c r="I155" s="302"/>
      <c r="J155" s="302"/>
      <c r="K155" s="302"/>
      <c r="L155" s="302"/>
      <c r="M155" s="302"/>
      <c r="N155" s="302"/>
      <c r="O155" s="302"/>
    </row>
  </sheetData>
  <mergeCells count="2">
    <mergeCell ref="B6:O6"/>
    <mergeCell ref="B11:O11"/>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50" orientation="portrait" r:id="rId1"/>
  <headerFooter differentFirst="1" scaleWithDoc="0">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pageSetUpPr fitToPage="1"/>
  </sheetPr>
  <dimension ref="A1:AB132"/>
  <sheetViews>
    <sheetView showGridLines="0" view="pageBreakPreview" zoomScale="80" zoomScaleNormal="75" zoomScaleSheetLayoutView="80" workbookViewId="0"/>
  </sheetViews>
  <sheetFormatPr baseColWidth="10" defaultRowHeight="12.75"/>
  <cols>
    <col min="1" max="1" width="7.140625" style="266" customWidth="1"/>
    <col min="2" max="2" width="46.7109375" style="302" customWidth="1"/>
    <col min="3" max="14" width="10.7109375" style="302" customWidth="1"/>
    <col min="15" max="15" width="16.42578125" style="302" customWidth="1"/>
    <col min="16" max="16384" width="11.42578125" style="302"/>
  </cols>
  <sheetData>
    <row r="1" spans="1:28">
      <c r="A1" s="204" t="s">
        <v>419</v>
      </c>
    </row>
    <row r="2" spans="1:28">
      <c r="B2" s="609"/>
    </row>
    <row r="3" spans="1:28" ht="14.25">
      <c r="B3" s="303" t="s">
        <v>569</v>
      </c>
      <c r="C3" s="303"/>
      <c r="D3" s="303"/>
      <c r="E3" s="303"/>
      <c r="H3" s="303"/>
      <c r="I3" s="303"/>
      <c r="J3" s="303"/>
      <c r="K3" s="303"/>
    </row>
    <row r="4" spans="1:28" s="266" customFormat="1" ht="14.25">
      <c r="B4" s="304" t="s">
        <v>570</v>
      </c>
      <c r="C4" s="303"/>
      <c r="D4" s="303"/>
      <c r="E4" s="303"/>
      <c r="F4" s="303"/>
      <c r="G4" s="303"/>
      <c r="H4" s="303"/>
      <c r="I4" s="303"/>
      <c r="J4" s="303"/>
      <c r="K4" s="303"/>
      <c r="L4" s="302"/>
      <c r="M4" s="305"/>
      <c r="N4" s="302"/>
      <c r="O4" s="302"/>
    </row>
    <row r="5" spans="1:28" s="266" customFormat="1" ht="13.5" thickBot="1">
      <c r="B5" s="6"/>
      <c r="C5" s="6"/>
      <c r="D5" s="6"/>
      <c r="E5" s="6"/>
      <c r="F5" s="6"/>
      <c r="G5" s="6"/>
      <c r="H5" s="6"/>
      <c r="I5" s="6"/>
      <c r="J5" s="6"/>
      <c r="K5" s="6"/>
      <c r="L5" s="6"/>
      <c r="M5" s="6"/>
      <c r="N5" s="6"/>
      <c r="O5" s="6"/>
    </row>
    <row r="6" spans="1:28" s="266" customFormat="1" ht="16.5" thickBot="1">
      <c r="B6" s="1215" t="s">
        <v>502</v>
      </c>
      <c r="C6" s="1216"/>
      <c r="D6" s="1216"/>
      <c r="E6" s="1216"/>
      <c r="F6" s="1217"/>
      <c r="G6" s="1217"/>
      <c r="H6" s="1217"/>
      <c r="I6" s="1217"/>
      <c r="J6" s="1217"/>
      <c r="K6" s="1217"/>
      <c r="L6" s="1217"/>
      <c r="M6" s="1217"/>
      <c r="N6" s="1217"/>
      <c r="O6" s="1218"/>
    </row>
    <row r="7" spans="1:28" s="266" customFormat="1">
      <c r="B7" s="6"/>
      <c r="C7" s="6"/>
      <c r="D7" s="6"/>
      <c r="E7" s="6"/>
      <c r="F7" s="6"/>
      <c r="G7" s="6"/>
      <c r="H7" s="6"/>
      <c r="I7" s="6"/>
      <c r="J7" s="6"/>
      <c r="K7" s="6"/>
      <c r="L7" s="6"/>
      <c r="M7" s="6"/>
      <c r="N7" s="6"/>
      <c r="O7" s="6"/>
    </row>
    <row r="8" spans="1:28" s="266" customFormat="1" ht="13.5" thickBot="1">
      <c r="B8" s="38" t="s">
        <v>815</v>
      </c>
      <c r="C8" s="38"/>
      <c r="D8" s="6"/>
      <c r="E8" s="6"/>
      <c r="F8" s="6"/>
      <c r="G8" s="6"/>
      <c r="H8" s="6"/>
      <c r="I8" s="6"/>
      <c r="J8" s="6"/>
      <c r="K8" s="6"/>
      <c r="L8" s="306"/>
      <c r="M8" s="306"/>
      <c r="N8" s="306"/>
      <c r="O8" s="377"/>
    </row>
    <row r="9" spans="1:28" s="266" customFormat="1" ht="14.25" thickTop="1" thickBot="1">
      <c r="B9" s="6"/>
      <c r="C9" s="423">
        <v>42370</v>
      </c>
      <c r="D9" s="423">
        <v>42401</v>
      </c>
      <c r="E9" s="423">
        <v>42430</v>
      </c>
      <c r="F9" s="423">
        <v>42461</v>
      </c>
      <c r="G9" s="423">
        <v>42491</v>
      </c>
      <c r="H9" s="423">
        <v>42522</v>
      </c>
      <c r="I9" s="423">
        <v>42552</v>
      </c>
      <c r="J9" s="423">
        <v>42583</v>
      </c>
      <c r="K9" s="423">
        <v>42614</v>
      </c>
      <c r="L9" s="423">
        <v>42644</v>
      </c>
      <c r="M9" s="423">
        <v>42675</v>
      </c>
      <c r="N9" s="423">
        <v>42705</v>
      </c>
      <c r="O9" s="233">
        <v>2016</v>
      </c>
    </row>
    <row r="10" spans="1:28" s="266" customFormat="1" ht="14.25" thickTop="1" thickBot="1">
      <c r="B10" s="6"/>
      <c r="C10" s="6"/>
      <c r="D10" s="6"/>
      <c r="E10" s="6"/>
      <c r="F10" s="307"/>
      <c r="G10" s="307"/>
      <c r="H10" s="307"/>
      <c r="I10" s="307"/>
      <c r="J10" s="307"/>
      <c r="K10" s="307"/>
      <c r="L10" s="307"/>
      <c r="M10" s="307"/>
      <c r="N10" s="307"/>
      <c r="O10" s="6"/>
    </row>
    <row r="11" spans="1:28" s="266" customFormat="1" ht="13.5" thickBot="1">
      <c r="B11" s="1219" t="s">
        <v>118</v>
      </c>
      <c r="C11" s="1220"/>
      <c r="D11" s="1220"/>
      <c r="E11" s="1220"/>
      <c r="F11" s="1221"/>
      <c r="G11" s="1222"/>
      <c r="H11" s="1222"/>
      <c r="I11" s="1222"/>
      <c r="J11" s="1222"/>
      <c r="K11" s="1222"/>
      <c r="L11" s="1222"/>
      <c r="M11" s="1222"/>
      <c r="N11" s="1222"/>
      <c r="O11" s="1223"/>
    </row>
    <row r="12" spans="1:28" s="266" customFormat="1" ht="13.5" thickBot="1">
      <c r="B12" s="6"/>
      <c r="C12" s="6"/>
      <c r="D12" s="6"/>
      <c r="E12" s="6"/>
      <c r="F12" s="6"/>
      <c r="G12" s="6"/>
      <c r="H12" s="6"/>
      <c r="I12" s="6"/>
      <c r="J12" s="6"/>
      <c r="K12" s="6"/>
      <c r="L12" s="306"/>
      <c r="M12" s="306"/>
      <c r="N12" s="306"/>
      <c r="O12" s="6"/>
    </row>
    <row r="13" spans="1:28" s="266" customFormat="1" ht="15" thickBot="1">
      <c r="B13" s="207" t="s">
        <v>119</v>
      </c>
      <c r="C13" s="208">
        <f>+C14+C15</f>
        <v>123.6378664891822</v>
      </c>
      <c r="D13" s="208">
        <f t="shared" ref="D13:O13" si="0">+D14+D15</f>
        <v>278.9651909147367</v>
      </c>
      <c r="E13" s="208">
        <f t="shared" si="0"/>
        <v>1257.6392679503431</v>
      </c>
      <c r="F13" s="208">
        <f t="shared" si="0"/>
        <v>367.7996082904757</v>
      </c>
      <c r="G13" s="208">
        <f t="shared" si="0"/>
        <v>945.32090917049095</v>
      </c>
      <c r="H13" s="208">
        <f t="shared" si="0"/>
        <v>1894.5986366465745</v>
      </c>
      <c r="I13" s="208">
        <f t="shared" si="0"/>
        <v>148.46247418097633</v>
      </c>
      <c r="J13" s="208">
        <f t="shared" si="0"/>
        <v>190.12167006104707</v>
      </c>
      <c r="K13" s="208">
        <f t="shared" si="0"/>
        <v>1000.7678059288032</v>
      </c>
      <c r="L13" s="208">
        <f t="shared" si="0"/>
        <v>353.70237653243908</v>
      </c>
      <c r="M13" s="208">
        <f t="shared" si="0"/>
        <v>592.37118330324154</v>
      </c>
      <c r="N13" s="208">
        <f t="shared" si="0"/>
        <v>1699.843405461475</v>
      </c>
      <c r="O13" s="208">
        <f t="shared" si="0"/>
        <v>8853.2303949297857</v>
      </c>
      <c r="P13" s="562"/>
      <c r="Q13" s="562"/>
      <c r="R13" s="562"/>
      <c r="S13" s="562"/>
      <c r="T13" s="562"/>
      <c r="U13" s="562"/>
      <c r="V13" s="562"/>
      <c r="W13" s="562"/>
      <c r="X13" s="562"/>
      <c r="Y13" s="562"/>
      <c r="Z13" s="562"/>
      <c r="AA13" s="562"/>
      <c r="AB13" s="562"/>
    </row>
    <row r="14" spans="1:28" s="266" customFormat="1" ht="13.5">
      <c r="B14" s="209" t="s">
        <v>120</v>
      </c>
      <c r="C14" s="210">
        <v>0</v>
      </c>
      <c r="D14" s="210">
        <v>1.70236247</v>
      </c>
      <c r="E14" s="210">
        <v>0</v>
      </c>
      <c r="F14" s="210">
        <v>0</v>
      </c>
      <c r="G14" s="210">
        <v>1.70236247</v>
      </c>
      <c r="H14" s="210">
        <v>0</v>
      </c>
      <c r="I14" s="210">
        <v>0</v>
      </c>
      <c r="J14" s="210">
        <v>0</v>
      </c>
      <c r="K14" s="210">
        <v>0</v>
      </c>
      <c r="L14" s="210">
        <v>0</v>
      </c>
      <c r="M14" s="210">
        <v>0</v>
      </c>
      <c r="N14" s="210">
        <v>0</v>
      </c>
      <c r="O14" s="210">
        <f>SUM(C14:N14)</f>
        <v>3.4047249399999999</v>
      </c>
      <c r="P14" s="562"/>
      <c r="Q14" s="562"/>
      <c r="R14" s="562"/>
      <c r="S14" s="562"/>
      <c r="T14" s="562"/>
      <c r="U14" s="562"/>
      <c r="V14" s="562"/>
      <c r="W14" s="562"/>
      <c r="X14" s="562"/>
      <c r="Y14" s="562"/>
      <c r="Z14" s="562"/>
      <c r="AA14" s="562"/>
    </row>
    <row r="15" spans="1:28" s="266" customFormat="1" ht="13.5">
      <c r="B15" s="209" t="s">
        <v>121</v>
      </c>
      <c r="C15" s="210">
        <v>123.6378664891822</v>
      </c>
      <c r="D15" s="210">
        <v>277.26282844473667</v>
      </c>
      <c r="E15" s="210">
        <v>1257.6392679503431</v>
      </c>
      <c r="F15" s="210">
        <v>367.7996082904757</v>
      </c>
      <c r="G15" s="210">
        <v>943.61854670049092</v>
      </c>
      <c r="H15" s="210">
        <v>1894.5986366465745</v>
      </c>
      <c r="I15" s="210">
        <v>148.46247418097633</v>
      </c>
      <c r="J15" s="210">
        <v>190.12167006104707</v>
      </c>
      <c r="K15" s="210">
        <v>1000.7678059288032</v>
      </c>
      <c r="L15" s="210">
        <v>353.70237653243908</v>
      </c>
      <c r="M15" s="210">
        <v>592.37118330324154</v>
      </c>
      <c r="N15" s="210">
        <v>1699.843405461475</v>
      </c>
      <c r="O15" s="210">
        <f>SUM(C15:N15)</f>
        <v>8849.8256699897865</v>
      </c>
      <c r="P15" s="562"/>
      <c r="Q15" s="562"/>
      <c r="R15" s="562"/>
      <c r="S15" s="562"/>
      <c r="T15" s="562"/>
      <c r="U15" s="562"/>
      <c r="V15" s="562"/>
      <c r="W15" s="562"/>
      <c r="X15" s="562"/>
      <c r="Y15" s="562"/>
      <c r="Z15" s="562"/>
      <c r="AA15" s="562"/>
    </row>
    <row r="16" spans="1:28" s="266" customFormat="1" ht="13.5" thickBot="1">
      <c r="B16" s="38"/>
      <c r="C16" s="211"/>
      <c r="D16" s="211"/>
      <c r="E16" s="211"/>
      <c r="F16" s="211"/>
      <c r="G16" s="211"/>
      <c r="H16" s="211"/>
      <c r="I16" s="211"/>
      <c r="J16" s="211"/>
      <c r="K16" s="211"/>
      <c r="L16" s="211"/>
      <c r="M16" s="211"/>
      <c r="N16" s="211"/>
      <c r="O16" s="211"/>
      <c r="P16" s="562"/>
      <c r="Q16" s="562"/>
      <c r="R16" s="562"/>
      <c r="S16" s="562"/>
      <c r="T16" s="562"/>
      <c r="U16" s="562"/>
      <c r="V16" s="562"/>
      <c r="W16" s="562"/>
      <c r="X16" s="562"/>
      <c r="Y16" s="562"/>
      <c r="Z16" s="562"/>
      <c r="AA16" s="562"/>
    </row>
    <row r="17" spans="2:27" s="266" customFormat="1" ht="13.5" thickBot="1">
      <c r="B17" s="212" t="s">
        <v>101</v>
      </c>
      <c r="C17" s="213">
        <f>+C18+C22+C25+C32+C33+C41+C44</f>
        <v>83.672331950534144</v>
      </c>
      <c r="D17" s="213">
        <f t="shared" ref="D17:M17" si="1">+D18+D22+D25+D32+D33+D41+D44</f>
        <v>66.02288729420269</v>
      </c>
      <c r="E17" s="213">
        <f t="shared" si="1"/>
        <v>167.04945719077205</v>
      </c>
      <c r="F17" s="213">
        <f t="shared" si="1"/>
        <v>71.386647017041213</v>
      </c>
      <c r="G17" s="213">
        <f t="shared" si="1"/>
        <v>350.11796829735613</v>
      </c>
      <c r="H17" s="213">
        <f t="shared" si="1"/>
        <v>108.3974193298459</v>
      </c>
      <c r="I17" s="213">
        <f t="shared" si="1"/>
        <v>70.224500781052086</v>
      </c>
      <c r="J17" s="213">
        <f t="shared" si="1"/>
        <v>52.938053649607717</v>
      </c>
      <c r="K17" s="213">
        <f t="shared" si="1"/>
        <v>154.48459191224947</v>
      </c>
      <c r="L17" s="213">
        <f t="shared" si="1"/>
        <v>57.204743481689896</v>
      </c>
      <c r="M17" s="213">
        <f t="shared" si="1"/>
        <v>75.102006066868725</v>
      </c>
      <c r="N17" s="213">
        <f>+N18+N22+N25+N32+N33+N41+N44</f>
        <v>94.501316682190662</v>
      </c>
      <c r="O17" s="213">
        <f t="shared" ref="O17:O80" si="2">SUM(C17:N17)</f>
        <v>1351.1019236534107</v>
      </c>
      <c r="P17" s="562"/>
      <c r="Q17" s="562"/>
      <c r="R17" s="562"/>
      <c r="S17" s="562"/>
      <c r="T17" s="562"/>
      <c r="U17" s="562"/>
      <c r="V17" s="562"/>
      <c r="W17" s="562"/>
      <c r="X17" s="562"/>
      <c r="Y17" s="562"/>
      <c r="Z17" s="562"/>
      <c r="AA17" s="562"/>
    </row>
    <row r="18" spans="2:27" s="266" customFormat="1">
      <c r="B18" s="214" t="s">
        <v>122</v>
      </c>
      <c r="C18" s="215">
        <f>+C19+C20+C21</f>
        <v>31.439663369999998</v>
      </c>
      <c r="D18" s="215">
        <f t="shared" ref="D18:N18" si="3">+D19+D20+D21</f>
        <v>26.41602101349044</v>
      </c>
      <c r="E18" s="215">
        <f t="shared" si="3"/>
        <v>91.996648097367768</v>
      </c>
      <c r="F18" s="215">
        <f t="shared" si="3"/>
        <v>34.391690768860755</v>
      </c>
      <c r="G18" s="215">
        <f t="shared" si="3"/>
        <v>51.537425500000005</v>
      </c>
      <c r="H18" s="215">
        <f t="shared" si="3"/>
        <v>38.127741164524473</v>
      </c>
      <c r="I18" s="215">
        <f t="shared" si="3"/>
        <v>30.023837839999999</v>
      </c>
      <c r="J18" s="215">
        <f t="shared" si="3"/>
        <v>23.388100277536854</v>
      </c>
      <c r="K18" s="215">
        <f t="shared" si="3"/>
        <v>89.217130231170259</v>
      </c>
      <c r="L18" s="215">
        <f t="shared" si="3"/>
        <v>31.855546178748234</v>
      </c>
      <c r="M18" s="215">
        <f t="shared" si="3"/>
        <v>49.92173829</v>
      </c>
      <c r="N18" s="215">
        <f t="shared" si="3"/>
        <v>35.850647199834718</v>
      </c>
      <c r="O18" s="215">
        <f t="shared" si="2"/>
        <v>534.16618993153349</v>
      </c>
      <c r="P18" s="562"/>
      <c r="Q18" s="562"/>
      <c r="R18" s="562"/>
      <c r="S18" s="562"/>
      <c r="T18" s="562"/>
      <c r="U18" s="562"/>
      <c r="V18" s="562"/>
      <c r="W18" s="562"/>
      <c r="X18" s="562"/>
      <c r="Y18" s="562"/>
      <c r="Z18" s="562"/>
      <c r="AA18" s="562"/>
    </row>
    <row r="19" spans="2:27" s="266" customFormat="1">
      <c r="B19" s="216" t="s">
        <v>123</v>
      </c>
      <c r="C19" s="217">
        <v>3.58603044</v>
      </c>
      <c r="D19" s="217">
        <v>5.1689035399999987</v>
      </c>
      <c r="E19" s="217">
        <v>18.612799207367775</v>
      </c>
      <c r="F19" s="217">
        <v>13.24931786</v>
      </c>
      <c r="G19" s="217">
        <v>2.2507008799999997</v>
      </c>
      <c r="H19" s="217">
        <v>11.45303358</v>
      </c>
      <c r="I19" s="217">
        <v>3.2981566399999998</v>
      </c>
      <c r="J19" s="217">
        <v>4.0957132200000004</v>
      </c>
      <c r="K19" s="217">
        <v>17.804052071170247</v>
      </c>
      <c r="L19" s="217">
        <v>11.142521929999997</v>
      </c>
      <c r="M19" s="217">
        <v>2.2235540599999997</v>
      </c>
      <c r="N19" s="217">
        <v>10.884424319999999</v>
      </c>
      <c r="O19" s="217">
        <f t="shared" si="2"/>
        <v>103.76920774853802</v>
      </c>
      <c r="P19" s="562"/>
      <c r="Q19" s="562"/>
      <c r="R19" s="562"/>
      <c r="S19" s="562"/>
      <c r="T19" s="562"/>
      <c r="U19" s="562"/>
      <c r="V19" s="562"/>
      <c r="W19" s="562"/>
      <c r="X19" s="562"/>
      <c r="Y19" s="562"/>
      <c r="Z19" s="562"/>
      <c r="AA19" s="562"/>
    </row>
    <row r="20" spans="2:27" s="266" customFormat="1">
      <c r="B20" s="218" t="s">
        <v>124</v>
      </c>
      <c r="C20" s="219">
        <v>25.013130589999996</v>
      </c>
      <c r="D20" s="219">
        <v>17.449243233490442</v>
      </c>
      <c r="E20" s="219">
        <v>68.862320439999991</v>
      </c>
      <c r="F20" s="219">
        <v>20.035220580000001</v>
      </c>
      <c r="G20" s="219">
        <v>45.736703900000009</v>
      </c>
      <c r="H20" s="219">
        <v>14.95615791</v>
      </c>
      <c r="I20" s="219">
        <v>24.072427309999998</v>
      </c>
      <c r="J20" s="219">
        <v>15.62654016753685</v>
      </c>
      <c r="K20" s="219">
        <v>67.103990750000008</v>
      </c>
      <c r="L20" s="219">
        <v>19.521288179999996</v>
      </c>
      <c r="M20" s="219">
        <v>44.338601660000002</v>
      </c>
      <c r="N20" s="219">
        <v>13.748427939999997</v>
      </c>
      <c r="O20" s="217">
        <f t="shared" si="2"/>
        <v>376.46405266102727</v>
      </c>
      <c r="P20" s="562"/>
      <c r="Q20" s="562"/>
      <c r="R20" s="562"/>
      <c r="S20" s="562"/>
      <c r="T20" s="562"/>
      <c r="U20" s="562"/>
      <c r="V20" s="562"/>
      <c r="W20" s="562"/>
      <c r="X20" s="562"/>
      <c r="Y20" s="562"/>
      <c r="Z20" s="562"/>
      <c r="AA20" s="562"/>
    </row>
    <row r="21" spans="2:27" s="266" customFormat="1">
      <c r="B21" s="218" t="s">
        <v>125</v>
      </c>
      <c r="C21" s="219">
        <v>2.84050234</v>
      </c>
      <c r="D21" s="219">
        <v>3.7978742399999996</v>
      </c>
      <c r="E21" s="219">
        <v>4.5215284499999999</v>
      </c>
      <c r="F21" s="219">
        <v>1.1071523288607596</v>
      </c>
      <c r="G21" s="219">
        <v>3.5500207199999996</v>
      </c>
      <c r="H21" s="219">
        <v>11.718549674524477</v>
      </c>
      <c r="I21" s="219">
        <v>2.6532538900000002</v>
      </c>
      <c r="J21" s="219">
        <v>3.6658468900000001</v>
      </c>
      <c r="K21" s="219">
        <v>4.3090874100000001</v>
      </c>
      <c r="L21" s="219">
        <v>1.1917360687482421</v>
      </c>
      <c r="M21" s="219">
        <v>3.3595825699999997</v>
      </c>
      <c r="N21" s="219">
        <v>11.217794939834722</v>
      </c>
      <c r="O21" s="217">
        <f t="shared" si="2"/>
        <v>53.932929521968191</v>
      </c>
      <c r="P21" s="562"/>
      <c r="Q21" s="562"/>
      <c r="R21" s="562"/>
      <c r="S21" s="562"/>
      <c r="T21" s="562"/>
      <c r="U21" s="562"/>
      <c r="V21" s="562"/>
      <c r="W21" s="562"/>
      <c r="X21" s="562"/>
      <c r="Y21" s="562"/>
      <c r="Z21" s="562"/>
      <c r="AA21" s="562"/>
    </row>
    <row r="22" spans="2:27" s="266" customFormat="1">
      <c r="B22" s="220" t="s">
        <v>126</v>
      </c>
      <c r="C22" s="221">
        <f>+C23+C24</f>
        <v>11.632322811263816</v>
      </c>
      <c r="D22" s="221">
        <f t="shared" ref="D22:N22" si="4">+D23+D24</f>
        <v>11.632149204328663</v>
      </c>
      <c r="E22" s="221">
        <f t="shared" si="4"/>
        <v>11.268690791042081</v>
      </c>
      <c r="F22" s="221">
        <f t="shared" si="4"/>
        <v>11.631842546691654</v>
      </c>
      <c r="G22" s="221">
        <f t="shared" si="4"/>
        <v>11.450019862235363</v>
      </c>
      <c r="H22" s="221">
        <f t="shared" si="4"/>
        <v>11.631522374718545</v>
      </c>
      <c r="I22" s="221">
        <f t="shared" si="4"/>
        <v>10.422817181438688</v>
      </c>
      <c r="J22" s="221">
        <f t="shared" si="4"/>
        <v>10.589126472136146</v>
      </c>
      <c r="K22" s="221">
        <f t="shared" si="4"/>
        <v>10.58896637843656</v>
      </c>
      <c r="L22" s="221">
        <f t="shared" si="4"/>
        <v>10.422337040275071</v>
      </c>
      <c r="M22" s="221">
        <f t="shared" si="4"/>
        <v>10.588646202421964</v>
      </c>
      <c r="N22" s="221">
        <f t="shared" si="4"/>
        <v>10.422016940290282</v>
      </c>
      <c r="O22" s="221">
        <f t="shared" si="2"/>
        <v>132.28045780527881</v>
      </c>
      <c r="P22" s="562"/>
      <c r="Q22" s="562"/>
      <c r="R22" s="562"/>
      <c r="S22" s="562"/>
      <c r="T22" s="562"/>
      <c r="U22" s="562"/>
      <c r="V22" s="562"/>
      <c r="W22" s="562"/>
      <c r="X22" s="562"/>
      <c r="Y22" s="562"/>
      <c r="Z22" s="562"/>
      <c r="AA22" s="562"/>
    </row>
    <row r="23" spans="2:27" s="266" customFormat="1">
      <c r="B23" s="216" t="s">
        <v>127</v>
      </c>
      <c r="C23" s="217">
        <v>11.631833038524036</v>
      </c>
      <c r="D23" s="217">
        <v>11.63167301877867</v>
      </c>
      <c r="E23" s="217">
        <v>11.268228192681876</v>
      </c>
      <c r="F23" s="217">
        <v>11.631393534420702</v>
      </c>
      <c r="G23" s="217">
        <v>11.449584437154199</v>
      </c>
      <c r="H23" s="217">
        <v>11.631100536827168</v>
      </c>
      <c r="I23" s="217">
        <v>10.422408929636564</v>
      </c>
      <c r="J23" s="217">
        <v>10.588731807523809</v>
      </c>
      <c r="K23" s="217">
        <v>10.58858530101401</v>
      </c>
      <c r="L23" s="217">
        <v>10.421969548941775</v>
      </c>
      <c r="M23" s="217">
        <v>10.588292298278455</v>
      </c>
      <c r="N23" s="217">
        <v>10.421676623336559</v>
      </c>
      <c r="O23" s="217">
        <f t="shared" si="2"/>
        <v>132.27547726711782</v>
      </c>
      <c r="P23" s="562"/>
      <c r="Q23" s="562"/>
      <c r="R23" s="562"/>
      <c r="S23" s="562"/>
      <c r="T23" s="562"/>
      <c r="U23" s="562"/>
      <c r="V23" s="562"/>
      <c r="W23" s="562"/>
      <c r="X23" s="562"/>
      <c r="Y23" s="562"/>
      <c r="Z23" s="562"/>
      <c r="AA23" s="562"/>
    </row>
    <row r="24" spans="2:27" s="266" customFormat="1">
      <c r="B24" s="222" t="s">
        <v>128</v>
      </c>
      <c r="C24" s="223">
        <v>4.8977273977879278E-4</v>
      </c>
      <c r="D24" s="223">
        <v>4.76185549991746E-4</v>
      </c>
      <c r="E24" s="223">
        <v>4.6259836020469928E-4</v>
      </c>
      <c r="F24" s="223">
        <v>4.4901227095141142E-4</v>
      </c>
      <c r="G24" s="223">
        <v>4.354250811643647E-4</v>
      </c>
      <c r="H24" s="223">
        <v>4.2183789137731803E-4</v>
      </c>
      <c r="I24" s="223">
        <v>4.0825180212403017E-4</v>
      </c>
      <c r="J24" s="223">
        <v>3.9466461233698345E-4</v>
      </c>
      <c r="K24" s="223">
        <v>3.8107742254993673E-4</v>
      </c>
      <c r="L24" s="223">
        <v>3.6749133329664892E-4</v>
      </c>
      <c r="M24" s="223">
        <v>3.539041435096022E-4</v>
      </c>
      <c r="N24" s="223">
        <v>3.4031695372255548E-4</v>
      </c>
      <c r="O24" s="223">
        <f t="shared" si="2"/>
        <v>4.9805381610080884E-3</v>
      </c>
      <c r="P24" s="562"/>
      <c r="Q24" s="562"/>
      <c r="R24" s="562"/>
      <c r="S24" s="562"/>
      <c r="T24" s="562"/>
      <c r="U24" s="562"/>
      <c r="V24" s="562"/>
      <c r="W24" s="562"/>
      <c r="X24" s="562"/>
      <c r="Y24" s="562"/>
      <c r="Z24" s="562"/>
      <c r="AA24" s="562"/>
    </row>
    <row r="25" spans="2:27" s="266" customFormat="1">
      <c r="B25" s="220" t="s">
        <v>129</v>
      </c>
      <c r="C25" s="221">
        <f>+C26+C27+C29</f>
        <v>25.034005490809143</v>
      </c>
      <c r="D25" s="221">
        <f t="shared" ref="D25:N25" si="5">+D26+D27+D29</f>
        <v>23.87394406800923</v>
      </c>
      <c r="E25" s="221">
        <f t="shared" si="5"/>
        <v>21.492312763103424</v>
      </c>
      <c r="F25" s="221">
        <f t="shared" si="5"/>
        <v>19.427777375254518</v>
      </c>
      <c r="G25" s="221">
        <f t="shared" si="5"/>
        <v>19.357251496869956</v>
      </c>
      <c r="H25" s="221">
        <f t="shared" si="5"/>
        <v>17.176334012304658</v>
      </c>
      <c r="I25" s="221">
        <f t="shared" si="5"/>
        <v>14.9093946101111</v>
      </c>
      <c r="J25" s="221">
        <f t="shared" si="5"/>
        <v>15.216240747442791</v>
      </c>
      <c r="K25" s="221">
        <f t="shared" si="5"/>
        <v>12.594311959546729</v>
      </c>
      <c r="L25" s="221">
        <f t="shared" si="5"/>
        <v>10.443214566432321</v>
      </c>
      <c r="M25" s="221">
        <f t="shared" si="5"/>
        <v>10.838333364446765</v>
      </c>
      <c r="N25" s="221">
        <f t="shared" si="5"/>
        <v>7.4649703730280406</v>
      </c>
      <c r="O25" s="221">
        <f t="shared" si="2"/>
        <v>197.82809082735866</v>
      </c>
      <c r="P25" s="562"/>
      <c r="Q25" s="562"/>
      <c r="R25" s="562"/>
      <c r="S25" s="562"/>
      <c r="T25" s="562"/>
      <c r="U25" s="562"/>
      <c r="V25" s="562"/>
      <c r="W25" s="562"/>
      <c r="X25" s="562"/>
      <c r="Y25" s="562"/>
      <c r="Z25" s="562"/>
      <c r="AA25" s="562"/>
    </row>
    <row r="26" spans="2:27" s="266" customFormat="1">
      <c r="B26" s="216" t="s">
        <v>127</v>
      </c>
      <c r="C26" s="217">
        <v>0</v>
      </c>
      <c r="D26" s="217">
        <v>0</v>
      </c>
      <c r="E26" s="217">
        <v>0</v>
      </c>
      <c r="F26" s="217">
        <v>0</v>
      </c>
      <c r="G26" s="217">
        <v>0</v>
      </c>
      <c r="H26" s="217">
        <v>0</v>
      </c>
      <c r="I26" s="217">
        <v>0</v>
      </c>
      <c r="J26" s="217">
        <v>0</v>
      </c>
      <c r="K26" s="217">
        <v>0</v>
      </c>
      <c r="L26" s="217">
        <v>0</v>
      </c>
      <c r="M26" s="217">
        <v>0</v>
      </c>
      <c r="N26" s="217">
        <v>0</v>
      </c>
      <c r="O26" s="217">
        <f t="shared" si="2"/>
        <v>0</v>
      </c>
      <c r="P26" s="562"/>
      <c r="Q26" s="562"/>
      <c r="R26" s="562"/>
      <c r="S26" s="562"/>
      <c r="T26" s="562"/>
      <c r="U26" s="562"/>
      <c r="V26" s="562"/>
      <c r="W26" s="562"/>
      <c r="X26" s="562"/>
      <c r="Y26" s="562"/>
      <c r="Z26" s="562"/>
      <c r="AA26" s="562"/>
    </row>
    <row r="27" spans="2:27" s="266" customFormat="1">
      <c r="B27" s="218" t="s">
        <v>128</v>
      </c>
      <c r="C27" s="219">
        <f>+C28</f>
        <v>25.026978052055249</v>
      </c>
      <c r="D27" s="219">
        <f t="shared" ref="D27:N27" si="6">+D28</f>
        <v>23.867292763990537</v>
      </c>
      <c r="E27" s="219">
        <f t="shared" si="6"/>
        <v>21.484757108897817</v>
      </c>
      <c r="F27" s="219">
        <f t="shared" si="6"/>
        <v>19.420297336708309</v>
      </c>
      <c r="G27" s="219">
        <f t="shared" si="6"/>
        <v>19.350198190722502</v>
      </c>
      <c r="H27" s="219">
        <f t="shared" si="6"/>
        <v>17.169495269905905</v>
      </c>
      <c r="I27" s="219">
        <f t="shared" si="6"/>
        <v>14.90296842018379</v>
      </c>
      <c r="J27" s="219">
        <f t="shared" si="6"/>
        <v>15.210017470973424</v>
      </c>
      <c r="K27" s="219">
        <f t="shared" si="6"/>
        <v>12.587182050294393</v>
      </c>
      <c r="L27" s="219">
        <f t="shared" si="6"/>
        <v>10.436493583888188</v>
      </c>
      <c r="M27" s="219">
        <f t="shared" si="6"/>
        <v>10.831813655422881</v>
      </c>
      <c r="N27" s="219">
        <f t="shared" si="6"/>
        <v>7.4588436922907615</v>
      </c>
      <c r="O27" s="219">
        <f t="shared" si="2"/>
        <v>197.74633759533376</v>
      </c>
      <c r="P27" s="562"/>
      <c r="Q27" s="562"/>
      <c r="R27" s="562"/>
      <c r="S27" s="562"/>
      <c r="T27" s="562"/>
      <c r="U27" s="562"/>
      <c r="V27" s="562"/>
      <c r="W27" s="562"/>
      <c r="X27" s="562"/>
      <c r="Y27" s="562"/>
      <c r="Z27" s="562"/>
      <c r="AA27" s="562"/>
    </row>
    <row r="28" spans="2:27" s="266" customFormat="1">
      <c r="B28" s="247" t="s">
        <v>460</v>
      </c>
      <c r="C28" s="224">
        <v>25.026978052055249</v>
      </c>
      <c r="D28" s="224">
        <v>23.867292763990537</v>
      </c>
      <c r="E28" s="224">
        <v>21.484757108897817</v>
      </c>
      <c r="F28" s="224">
        <v>19.420297336708309</v>
      </c>
      <c r="G28" s="224">
        <v>19.350198190722502</v>
      </c>
      <c r="H28" s="224">
        <v>17.169495269905905</v>
      </c>
      <c r="I28" s="224">
        <v>14.90296842018379</v>
      </c>
      <c r="J28" s="224">
        <v>15.210017470973424</v>
      </c>
      <c r="K28" s="224">
        <v>12.587182050294393</v>
      </c>
      <c r="L28" s="224">
        <v>10.436493583888188</v>
      </c>
      <c r="M28" s="224">
        <v>10.831813655422881</v>
      </c>
      <c r="N28" s="224">
        <v>7.4588436922907615</v>
      </c>
      <c r="O28" s="224">
        <f t="shared" si="2"/>
        <v>197.74633759533376</v>
      </c>
      <c r="P28" s="562"/>
      <c r="Q28" s="562"/>
      <c r="R28" s="562"/>
      <c r="S28" s="562"/>
      <c r="T28" s="562"/>
      <c r="U28" s="562"/>
      <c r="V28" s="562"/>
      <c r="W28" s="562"/>
      <c r="X28" s="562"/>
      <c r="Y28" s="562"/>
      <c r="Z28" s="562"/>
      <c r="AA28" s="562"/>
    </row>
    <row r="29" spans="2:27" s="266" customFormat="1">
      <c r="B29" s="218" t="s">
        <v>130</v>
      </c>
      <c r="C29" s="219">
        <f>+C30+C31</f>
        <v>7.0274387538940813E-3</v>
      </c>
      <c r="D29" s="219">
        <f t="shared" ref="D29:N29" si="7">+D30+D31</f>
        <v>6.6513040186915893E-3</v>
      </c>
      <c r="E29" s="219">
        <f t="shared" si="7"/>
        <v>7.5556542056074765E-3</v>
      </c>
      <c r="F29" s="219">
        <f t="shared" si="7"/>
        <v>7.4800385462097611E-3</v>
      </c>
      <c r="G29" s="219">
        <f t="shared" si="7"/>
        <v>7.0533061474558675E-3</v>
      </c>
      <c r="H29" s="219">
        <f t="shared" si="7"/>
        <v>6.8387423987538937E-3</v>
      </c>
      <c r="I29" s="219">
        <f t="shared" si="7"/>
        <v>6.4261899273104885E-3</v>
      </c>
      <c r="J29" s="219">
        <f t="shared" si="7"/>
        <v>6.2232764693665619E-3</v>
      </c>
      <c r="K29" s="219">
        <f t="shared" si="7"/>
        <v>7.1299092523364489E-3</v>
      </c>
      <c r="L29" s="219">
        <f t="shared" si="7"/>
        <v>6.7209825441329179E-3</v>
      </c>
      <c r="M29" s="219">
        <f t="shared" si="7"/>
        <v>6.5197090238836974E-3</v>
      </c>
      <c r="N29" s="219">
        <f t="shared" si="7"/>
        <v>6.1266807372793355E-3</v>
      </c>
      <c r="O29" s="219">
        <f t="shared" si="2"/>
        <v>8.1753232024922115E-2</v>
      </c>
      <c r="P29" s="562"/>
      <c r="Q29" s="562"/>
      <c r="R29" s="562"/>
      <c r="S29" s="562"/>
      <c r="T29" s="562"/>
      <c r="U29" s="562"/>
      <c r="V29" s="562"/>
      <c r="W29" s="562"/>
      <c r="X29" s="562"/>
      <c r="Y29" s="562"/>
      <c r="Z29" s="562"/>
      <c r="AA29" s="562"/>
    </row>
    <row r="30" spans="2:27" s="266" customFormat="1">
      <c r="B30" s="248" t="s">
        <v>460</v>
      </c>
      <c r="C30" s="224">
        <v>0</v>
      </c>
      <c r="D30" s="224">
        <v>0</v>
      </c>
      <c r="E30" s="224">
        <v>0</v>
      </c>
      <c r="F30" s="224">
        <v>0</v>
      </c>
      <c r="G30" s="224">
        <v>0</v>
      </c>
      <c r="H30" s="224">
        <v>0</v>
      </c>
      <c r="I30" s="224">
        <v>0</v>
      </c>
      <c r="J30" s="224">
        <v>0</v>
      </c>
      <c r="K30" s="224">
        <v>0</v>
      </c>
      <c r="L30" s="224">
        <v>0</v>
      </c>
      <c r="M30" s="224">
        <v>0</v>
      </c>
      <c r="N30" s="224">
        <v>0</v>
      </c>
      <c r="O30" s="224">
        <f t="shared" si="2"/>
        <v>0</v>
      </c>
      <c r="P30" s="562"/>
      <c r="Q30" s="562"/>
      <c r="R30" s="562"/>
      <c r="S30" s="562"/>
      <c r="T30" s="562"/>
      <c r="U30" s="562"/>
      <c r="V30" s="562"/>
      <c r="W30" s="562"/>
      <c r="X30" s="562"/>
      <c r="Y30" s="562"/>
      <c r="Z30" s="562"/>
      <c r="AA30" s="562"/>
    </row>
    <row r="31" spans="2:27" s="266" customFormat="1">
      <c r="B31" s="249" t="s">
        <v>93</v>
      </c>
      <c r="C31" s="224">
        <v>7.0274387538940813E-3</v>
      </c>
      <c r="D31" s="224">
        <v>6.6513040186915893E-3</v>
      </c>
      <c r="E31" s="224">
        <v>7.5556542056074765E-3</v>
      </c>
      <c r="F31" s="224">
        <v>7.4800385462097611E-3</v>
      </c>
      <c r="G31" s="224">
        <v>7.0533061474558675E-3</v>
      </c>
      <c r="H31" s="224">
        <v>6.8387423987538937E-3</v>
      </c>
      <c r="I31" s="224">
        <v>6.4261899273104885E-3</v>
      </c>
      <c r="J31" s="224">
        <v>6.2232764693665619E-3</v>
      </c>
      <c r="K31" s="224">
        <v>7.1299092523364489E-3</v>
      </c>
      <c r="L31" s="224">
        <v>6.7209825441329179E-3</v>
      </c>
      <c r="M31" s="224">
        <v>6.5197090238836974E-3</v>
      </c>
      <c r="N31" s="224">
        <v>6.1266807372793355E-3</v>
      </c>
      <c r="O31" s="224">
        <f t="shared" si="2"/>
        <v>8.1753232024922115E-2</v>
      </c>
      <c r="P31" s="562"/>
      <c r="Q31" s="562"/>
      <c r="R31" s="562"/>
      <c r="S31" s="562"/>
      <c r="T31" s="562"/>
      <c r="U31" s="562"/>
      <c r="V31" s="562"/>
      <c r="W31" s="562"/>
      <c r="X31" s="562"/>
      <c r="Y31" s="562"/>
      <c r="Z31" s="562"/>
      <c r="AA31" s="562"/>
    </row>
    <row r="32" spans="2:27" s="266" customFormat="1">
      <c r="B32" s="879" t="s">
        <v>131</v>
      </c>
      <c r="C32" s="797">
        <v>11.7524031084612</v>
      </c>
      <c r="D32" s="221">
        <v>0.34194659837434599</v>
      </c>
      <c r="E32" s="221">
        <v>4.7330650711796896</v>
      </c>
      <c r="F32" s="221">
        <v>2.27981817623427</v>
      </c>
      <c r="G32" s="221">
        <v>264.23835555825082</v>
      </c>
      <c r="H32" s="221">
        <v>6.6164731434283501</v>
      </c>
      <c r="I32" s="221">
        <v>11.429692639502299</v>
      </c>
      <c r="J32" s="221">
        <v>0.28185802249192704</v>
      </c>
      <c r="K32" s="221">
        <v>4.3292754586986701</v>
      </c>
      <c r="L32" s="221">
        <v>1.1891232762342701</v>
      </c>
      <c r="M32" s="221">
        <v>0.43515258000000001</v>
      </c>
      <c r="N32" s="221">
        <v>6.6056134782963998</v>
      </c>
      <c r="O32" s="219">
        <f t="shared" si="2"/>
        <v>314.23277711115225</v>
      </c>
      <c r="P32" s="562"/>
      <c r="Q32" s="562"/>
      <c r="R32" s="562"/>
      <c r="S32" s="562"/>
      <c r="T32" s="562"/>
      <c r="U32" s="562"/>
      <c r="V32" s="562"/>
      <c r="W32" s="562"/>
      <c r="X32" s="562"/>
      <c r="Y32" s="562"/>
      <c r="Z32" s="562"/>
      <c r="AA32" s="562"/>
    </row>
    <row r="33" spans="2:27" s="38" customFormat="1">
      <c r="B33" s="220" t="s">
        <v>795</v>
      </c>
      <c r="C33" s="221">
        <f>+C34+C37+C38</f>
        <v>0</v>
      </c>
      <c r="D33" s="221">
        <f t="shared" ref="D33:N33" si="8">+D34+D37+D38</f>
        <v>0</v>
      </c>
      <c r="E33" s="221">
        <f t="shared" si="8"/>
        <v>34.000309578079083</v>
      </c>
      <c r="F33" s="221">
        <f t="shared" si="8"/>
        <v>0</v>
      </c>
      <c r="G33" s="221">
        <f t="shared" si="8"/>
        <v>0</v>
      </c>
      <c r="H33" s="221">
        <f t="shared" si="8"/>
        <v>31.286225504869869</v>
      </c>
      <c r="I33" s="221">
        <f t="shared" si="8"/>
        <v>0</v>
      </c>
      <c r="J33" s="221">
        <f t="shared" si="8"/>
        <v>0</v>
      </c>
      <c r="K33" s="221">
        <f t="shared" si="8"/>
        <v>34.340377244397253</v>
      </c>
      <c r="L33" s="221">
        <f t="shared" si="8"/>
        <v>0</v>
      </c>
      <c r="M33" s="221">
        <f t="shared" si="8"/>
        <v>0</v>
      </c>
      <c r="N33" s="221">
        <f t="shared" si="8"/>
        <v>30.946157610741214</v>
      </c>
      <c r="O33" s="221">
        <f t="shared" si="2"/>
        <v>130.5730699380874</v>
      </c>
      <c r="P33" s="824"/>
      <c r="Q33" s="824"/>
    </row>
    <row r="34" spans="2:27" s="38" customFormat="1">
      <c r="B34" s="939" t="s">
        <v>796</v>
      </c>
      <c r="C34" s="940">
        <f>+C35+C36</f>
        <v>0</v>
      </c>
      <c r="D34" s="940">
        <f t="shared" ref="D34:N34" si="9">+D35+D36</f>
        <v>0</v>
      </c>
      <c r="E34" s="940">
        <f t="shared" si="9"/>
        <v>3.0541519673378721</v>
      </c>
      <c r="F34" s="940">
        <f t="shared" si="9"/>
        <v>0</v>
      </c>
      <c r="G34" s="940">
        <f t="shared" si="9"/>
        <v>0</v>
      </c>
      <c r="H34" s="940">
        <f t="shared" si="9"/>
        <v>0</v>
      </c>
      <c r="I34" s="940">
        <f t="shared" si="9"/>
        <v>0</v>
      </c>
      <c r="J34" s="940">
        <f t="shared" si="9"/>
        <v>0</v>
      </c>
      <c r="K34" s="940">
        <f t="shared" si="9"/>
        <v>3.0541519673378721</v>
      </c>
      <c r="L34" s="940">
        <f t="shared" si="9"/>
        <v>0</v>
      </c>
      <c r="M34" s="940">
        <f t="shared" si="9"/>
        <v>0</v>
      </c>
      <c r="N34" s="940">
        <f t="shared" si="9"/>
        <v>0</v>
      </c>
      <c r="O34" s="940">
        <f t="shared" si="2"/>
        <v>6.1083039346757442</v>
      </c>
      <c r="P34" s="824"/>
      <c r="Q34" s="824"/>
      <c r="R34" s="54"/>
    </row>
    <row r="35" spans="2:27" s="38" customFormat="1">
      <c r="B35" s="941" t="s">
        <v>797</v>
      </c>
      <c r="C35" s="942">
        <v>0</v>
      </c>
      <c r="D35" s="942">
        <v>0</v>
      </c>
      <c r="E35" s="942">
        <v>3.0541519673378721</v>
      </c>
      <c r="F35" s="942">
        <v>0</v>
      </c>
      <c r="G35" s="942">
        <v>0</v>
      </c>
      <c r="H35" s="942">
        <v>0</v>
      </c>
      <c r="I35" s="942">
        <v>0</v>
      </c>
      <c r="J35" s="942">
        <v>0</v>
      </c>
      <c r="K35" s="942">
        <v>3.0541519673378721</v>
      </c>
      <c r="L35" s="942">
        <v>0</v>
      </c>
      <c r="M35" s="942">
        <v>0</v>
      </c>
      <c r="N35" s="942">
        <v>0</v>
      </c>
      <c r="O35" s="942">
        <f t="shared" si="2"/>
        <v>6.1083039346757442</v>
      </c>
      <c r="P35" s="824"/>
      <c r="Q35" s="824"/>
      <c r="R35" s="54"/>
    </row>
    <row r="36" spans="2:27" s="38" customFormat="1">
      <c r="B36" s="89" t="s">
        <v>798</v>
      </c>
      <c r="C36" s="942">
        <v>0</v>
      </c>
      <c r="D36" s="942">
        <v>0</v>
      </c>
      <c r="E36" s="942">
        <v>0</v>
      </c>
      <c r="F36" s="942">
        <v>0</v>
      </c>
      <c r="G36" s="942">
        <v>0</v>
      </c>
      <c r="H36" s="942">
        <v>0</v>
      </c>
      <c r="I36" s="942">
        <v>0</v>
      </c>
      <c r="J36" s="942">
        <v>0</v>
      </c>
      <c r="K36" s="942">
        <v>0</v>
      </c>
      <c r="L36" s="942">
        <v>0</v>
      </c>
      <c r="M36" s="942">
        <v>0</v>
      </c>
      <c r="N36" s="942">
        <v>0</v>
      </c>
      <c r="O36" s="942">
        <f t="shared" si="2"/>
        <v>0</v>
      </c>
      <c r="P36" s="824"/>
      <c r="Q36" s="824"/>
    </row>
    <row r="37" spans="2:27" s="38" customFormat="1">
      <c r="B37" s="941" t="s">
        <v>799</v>
      </c>
      <c r="C37" s="942">
        <v>0</v>
      </c>
      <c r="D37" s="942">
        <v>0</v>
      </c>
      <c r="E37" s="942">
        <v>0</v>
      </c>
      <c r="F37" s="942">
        <v>0</v>
      </c>
      <c r="G37" s="942">
        <v>0</v>
      </c>
      <c r="H37" s="942">
        <v>0</v>
      </c>
      <c r="I37" s="942">
        <v>0</v>
      </c>
      <c r="J37" s="942">
        <v>0</v>
      </c>
      <c r="K37" s="942">
        <v>0</v>
      </c>
      <c r="L37" s="942">
        <v>0</v>
      </c>
      <c r="M37" s="942">
        <v>0</v>
      </c>
      <c r="N37" s="942">
        <v>0</v>
      </c>
      <c r="O37" s="942">
        <f t="shared" si="2"/>
        <v>0</v>
      </c>
      <c r="P37" s="824"/>
      <c r="Q37" s="824"/>
    </row>
    <row r="38" spans="2:27" s="38" customFormat="1">
      <c r="B38" s="943" t="s">
        <v>800</v>
      </c>
      <c r="C38" s="944">
        <f>+C39+C40</f>
        <v>0</v>
      </c>
      <c r="D38" s="944">
        <f t="shared" ref="D38:N38" si="10">+D39+D40</f>
        <v>0</v>
      </c>
      <c r="E38" s="944">
        <f t="shared" si="10"/>
        <v>30.946157610741214</v>
      </c>
      <c r="F38" s="944">
        <f t="shared" si="10"/>
        <v>0</v>
      </c>
      <c r="G38" s="944">
        <f t="shared" si="10"/>
        <v>0</v>
      </c>
      <c r="H38" s="944">
        <f t="shared" si="10"/>
        <v>31.286225504869869</v>
      </c>
      <c r="I38" s="944">
        <f t="shared" si="10"/>
        <v>0</v>
      </c>
      <c r="J38" s="944">
        <f t="shared" si="10"/>
        <v>0</v>
      </c>
      <c r="K38" s="944">
        <f t="shared" si="10"/>
        <v>31.28622527705938</v>
      </c>
      <c r="L38" s="944">
        <f t="shared" si="10"/>
        <v>0</v>
      </c>
      <c r="M38" s="944">
        <f t="shared" si="10"/>
        <v>0</v>
      </c>
      <c r="N38" s="944">
        <f t="shared" si="10"/>
        <v>30.946157610741214</v>
      </c>
      <c r="O38" s="944">
        <f t="shared" si="2"/>
        <v>124.46476600341168</v>
      </c>
      <c r="P38" s="824"/>
      <c r="Q38" s="824"/>
    </row>
    <row r="39" spans="2:27" s="38" customFormat="1">
      <c r="B39" s="89" t="s">
        <v>172</v>
      </c>
      <c r="C39" s="944">
        <v>0</v>
      </c>
      <c r="D39" s="944">
        <v>0</v>
      </c>
      <c r="E39" s="944">
        <v>0</v>
      </c>
      <c r="F39" s="944">
        <v>0</v>
      </c>
      <c r="G39" s="944">
        <v>0</v>
      </c>
      <c r="H39" s="944">
        <v>0</v>
      </c>
      <c r="I39" s="944">
        <v>0</v>
      </c>
      <c r="J39" s="944">
        <v>0</v>
      </c>
      <c r="K39" s="944">
        <v>0</v>
      </c>
      <c r="L39" s="944">
        <v>0</v>
      </c>
      <c r="M39" s="944">
        <v>0</v>
      </c>
      <c r="N39" s="944">
        <v>0</v>
      </c>
      <c r="O39" s="944">
        <f t="shared" si="2"/>
        <v>0</v>
      </c>
      <c r="P39" s="824"/>
      <c r="Q39" s="824"/>
    </row>
    <row r="40" spans="2:27" s="38" customFormat="1">
      <c r="B40" s="945" t="s">
        <v>138</v>
      </c>
      <c r="C40" s="946">
        <v>0</v>
      </c>
      <c r="D40" s="946">
        <v>0</v>
      </c>
      <c r="E40" s="946">
        <v>30.946157610741214</v>
      </c>
      <c r="F40" s="946">
        <v>0</v>
      </c>
      <c r="G40" s="946">
        <v>0</v>
      </c>
      <c r="H40" s="946">
        <v>31.286225504869869</v>
      </c>
      <c r="I40" s="946">
        <v>0</v>
      </c>
      <c r="J40" s="946">
        <v>0</v>
      </c>
      <c r="K40" s="946">
        <v>31.28622527705938</v>
      </c>
      <c r="L40" s="946">
        <v>0</v>
      </c>
      <c r="M40" s="946">
        <v>0</v>
      </c>
      <c r="N40" s="946">
        <v>30.946157610741214</v>
      </c>
      <c r="O40" s="946">
        <f t="shared" si="2"/>
        <v>124.46476600341168</v>
      </c>
      <c r="P40" s="824"/>
      <c r="Q40" s="824"/>
    </row>
    <row r="41" spans="2:27" s="266" customFormat="1">
      <c r="B41" s="220" t="s">
        <v>133</v>
      </c>
      <c r="C41" s="221">
        <f>+C42+C43</f>
        <v>3.81393717</v>
      </c>
      <c r="D41" s="221">
        <f t="shared" ref="D41:N41" si="11">+D42+D43</f>
        <v>3.7588264100000002</v>
      </c>
      <c r="E41" s="221">
        <f t="shared" si="11"/>
        <v>3.5584308900000003</v>
      </c>
      <c r="F41" s="221">
        <f t="shared" si="11"/>
        <v>3.6555181499999994</v>
      </c>
      <c r="G41" s="221">
        <f t="shared" si="11"/>
        <v>3.5349158799999998</v>
      </c>
      <c r="H41" s="221">
        <f t="shared" si="11"/>
        <v>3.5591231299999997</v>
      </c>
      <c r="I41" s="221">
        <f t="shared" si="11"/>
        <v>3.43875851</v>
      </c>
      <c r="J41" s="221">
        <f t="shared" si="11"/>
        <v>3.4627281299999999</v>
      </c>
      <c r="K41" s="221">
        <f t="shared" si="11"/>
        <v>3.4145306400000002</v>
      </c>
      <c r="L41" s="221">
        <f t="shared" si="11"/>
        <v>3.2945224199999998</v>
      </c>
      <c r="M41" s="221">
        <f t="shared" si="11"/>
        <v>3.31813563</v>
      </c>
      <c r="N41" s="221">
        <f t="shared" si="11"/>
        <v>3.2119110800000001</v>
      </c>
      <c r="O41" s="221">
        <f t="shared" si="2"/>
        <v>42.021338039999996</v>
      </c>
      <c r="P41" s="562"/>
      <c r="Q41" s="562"/>
      <c r="R41" s="562"/>
      <c r="S41" s="562"/>
      <c r="T41" s="562"/>
      <c r="U41" s="562"/>
      <c r="V41" s="562"/>
      <c r="W41" s="562"/>
      <c r="X41" s="562"/>
      <c r="Y41" s="562"/>
      <c r="Z41" s="562"/>
      <c r="AA41" s="562"/>
    </row>
    <row r="42" spans="2:27" s="266" customFormat="1">
      <c r="B42" s="216" t="s">
        <v>132</v>
      </c>
      <c r="C42" s="217">
        <v>0</v>
      </c>
      <c r="D42" s="217">
        <v>0</v>
      </c>
      <c r="E42" s="217">
        <v>0</v>
      </c>
      <c r="F42" s="217">
        <v>0</v>
      </c>
      <c r="G42" s="217">
        <v>0</v>
      </c>
      <c r="H42" s="217">
        <v>0</v>
      </c>
      <c r="I42" s="217">
        <v>0</v>
      </c>
      <c r="J42" s="217">
        <v>0</v>
      </c>
      <c r="K42" s="217">
        <v>0</v>
      </c>
      <c r="L42" s="217">
        <v>0</v>
      </c>
      <c r="M42" s="217">
        <v>0</v>
      </c>
      <c r="N42" s="217">
        <v>0</v>
      </c>
      <c r="O42" s="219">
        <f t="shared" si="2"/>
        <v>0</v>
      </c>
      <c r="P42" s="562"/>
      <c r="Q42" s="562"/>
      <c r="R42" s="562"/>
      <c r="S42" s="562"/>
      <c r="T42" s="562"/>
      <c r="U42" s="562"/>
      <c r="V42" s="562"/>
      <c r="W42" s="562"/>
      <c r="X42" s="562"/>
      <c r="Y42" s="562"/>
      <c r="Z42" s="562"/>
      <c r="AA42" s="562"/>
    </row>
    <row r="43" spans="2:27" s="266" customFormat="1">
      <c r="B43" s="218" t="s">
        <v>130</v>
      </c>
      <c r="C43" s="219">
        <v>3.81393717</v>
      </c>
      <c r="D43" s="219">
        <v>3.7588264100000002</v>
      </c>
      <c r="E43" s="219">
        <v>3.5584308900000003</v>
      </c>
      <c r="F43" s="219">
        <v>3.6555181499999994</v>
      </c>
      <c r="G43" s="219">
        <v>3.5349158799999998</v>
      </c>
      <c r="H43" s="219">
        <v>3.5591231299999997</v>
      </c>
      <c r="I43" s="219">
        <v>3.43875851</v>
      </c>
      <c r="J43" s="219">
        <v>3.4627281299999999</v>
      </c>
      <c r="K43" s="219">
        <v>3.4145306400000002</v>
      </c>
      <c r="L43" s="219">
        <v>3.2945224199999998</v>
      </c>
      <c r="M43" s="219">
        <v>3.31813563</v>
      </c>
      <c r="N43" s="219">
        <v>3.2119110800000001</v>
      </c>
      <c r="O43" s="219">
        <f t="shared" si="2"/>
        <v>42.021338039999996</v>
      </c>
      <c r="P43" s="562"/>
      <c r="Q43" s="562"/>
      <c r="R43" s="562"/>
      <c r="S43" s="562"/>
      <c r="T43" s="562"/>
      <c r="U43" s="562"/>
      <c r="V43" s="562"/>
      <c r="W43" s="562"/>
      <c r="X43" s="562"/>
      <c r="Y43" s="562"/>
      <c r="Z43" s="562"/>
      <c r="AA43" s="562"/>
    </row>
    <row r="44" spans="2:27" s="266" customFormat="1">
      <c r="B44" s="220" t="s">
        <v>461</v>
      </c>
      <c r="C44" s="221">
        <v>0</v>
      </c>
      <c r="D44" s="221">
        <v>0</v>
      </c>
      <c r="E44" s="221">
        <v>0</v>
      </c>
      <c r="F44" s="221">
        <v>0</v>
      </c>
      <c r="G44" s="221">
        <v>0</v>
      </c>
      <c r="H44" s="221">
        <v>0</v>
      </c>
      <c r="I44" s="221">
        <v>0</v>
      </c>
      <c r="J44" s="221">
        <v>0</v>
      </c>
      <c r="K44" s="221">
        <v>0</v>
      </c>
      <c r="L44" s="221">
        <v>0</v>
      </c>
      <c r="M44" s="221">
        <v>0</v>
      </c>
      <c r="N44" s="221">
        <v>0</v>
      </c>
      <c r="O44" s="221">
        <f t="shared" si="2"/>
        <v>0</v>
      </c>
      <c r="P44" s="562"/>
      <c r="Q44" s="562"/>
      <c r="R44" s="562"/>
      <c r="S44" s="562"/>
      <c r="T44" s="562"/>
      <c r="U44" s="562"/>
      <c r="V44" s="562"/>
      <c r="W44" s="562"/>
      <c r="X44" s="562"/>
      <c r="Y44" s="562"/>
      <c r="Z44" s="562"/>
      <c r="AA44" s="562"/>
    </row>
    <row r="45" spans="2:27" s="266" customFormat="1" ht="13.5" thickBot="1">
      <c r="B45" s="38"/>
      <c r="C45" s="211"/>
      <c r="D45" s="211"/>
      <c r="E45" s="211"/>
      <c r="F45" s="211"/>
      <c r="G45" s="211"/>
      <c r="H45" s="211"/>
      <c r="I45" s="211"/>
      <c r="J45" s="211"/>
      <c r="K45" s="211"/>
      <c r="L45" s="211"/>
      <c r="M45" s="211"/>
      <c r="N45" s="211"/>
      <c r="O45" s="211"/>
      <c r="P45" s="562"/>
      <c r="Q45" s="562"/>
      <c r="R45" s="562"/>
      <c r="S45" s="562"/>
      <c r="T45" s="562"/>
      <c r="U45" s="562"/>
      <c r="V45" s="562"/>
      <c r="W45" s="562"/>
      <c r="X45" s="562"/>
      <c r="Y45" s="562"/>
      <c r="Z45" s="562"/>
      <c r="AA45" s="562"/>
    </row>
    <row r="46" spans="2:27" s="266" customFormat="1" ht="13.5" thickBot="1">
      <c r="B46" s="212" t="s">
        <v>573</v>
      </c>
      <c r="C46" s="213">
        <f>+C47+C50+C67+C84+C85+C86++C87+C88+C89+C90+C91+C92+C93+C94+C95+C96+C98+C97+C99+C100+C101++C104+C105+C106+C107++C110+C102+C103</f>
        <v>39.965534533600398</v>
      </c>
      <c r="D46" s="213">
        <f t="shared" ref="D46:N46" si="12">+D47+D50+D67+D84+D85+D86++D87+D88+D89+D90+D91+D92+D93+D94+D95+D96+D98+D97+D99+D100+D101++D104+D105+D106+D107++D110+D102+D103</f>
        <v>212.94230361970563</v>
      </c>
      <c r="E46" s="213">
        <f t="shared" si="12"/>
        <v>1090.5898107606324</v>
      </c>
      <c r="F46" s="213">
        <f t="shared" si="12"/>
        <v>296.41296127914154</v>
      </c>
      <c r="G46" s="213">
        <f t="shared" si="12"/>
        <v>595.20294087374236</v>
      </c>
      <c r="H46" s="213">
        <f t="shared" si="12"/>
        <v>1786.2012173188868</v>
      </c>
      <c r="I46" s="213">
        <f t="shared" si="12"/>
        <v>78.237973399694056</v>
      </c>
      <c r="J46" s="213">
        <f t="shared" si="12"/>
        <v>137.18361640834152</v>
      </c>
      <c r="K46" s="213">
        <f t="shared" si="12"/>
        <v>846.28321402534425</v>
      </c>
      <c r="L46" s="213">
        <f t="shared" si="12"/>
        <v>296.49763304808505</v>
      </c>
      <c r="M46" s="213">
        <f t="shared" si="12"/>
        <v>517.26917723471081</v>
      </c>
      <c r="N46" s="213">
        <f t="shared" si="12"/>
        <v>1605.3420887791783</v>
      </c>
      <c r="O46" s="213">
        <f t="shared" si="2"/>
        <v>7502.128471281063</v>
      </c>
      <c r="P46" s="562"/>
      <c r="Q46" s="562"/>
      <c r="R46" s="562"/>
      <c r="S46" s="562"/>
      <c r="T46" s="562"/>
      <c r="U46" s="562"/>
      <c r="V46" s="562"/>
      <c r="W46" s="562"/>
      <c r="X46" s="562"/>
      <c r="Y46" s="562"/>
      <c r="Z46" s="562"/>
      <c r="AA46" s="562"/>
    </row>
    <row r="47" spans="2:27" s="266" customFormat="1">
      <c r="B47" s="214" t="s">
        <v>562</v>
      </c>
      <c r="C47" s="215">
        <f>+C48</f>
        <v>0</v>
      </c>
      <c r="D47" s="215">
        <f t="shared" ref="D47:N47" si="13">+D48</f>
        <v>0</v>
      </c>
      <c r="E47" s="215">
        <f t="shared" si="13"/>
        <v>0</v>
      </c>
      <c r="F47" s="215">
        <f t="shared" si="13"/>
        <v>0</v>
      </c>
      <c r="G47" s="215">
        <f t="shared" si="13"/>
        <v>0</v>
      </c>
      <c r="H47" s="215">
        <f t="shared" si="13"/>
        <v>0</v>
      </c>
      <c r="I47" s="215">
        <f t="shared" si="13"/>
        <v>0</v>
      </c>
      <c r="J47" s="215">
        <f t="shared" si="13"/>
        <v>0</v>
      </c>
      <c r="K47" s="215">
        <f t="shared" si="13"/>
        <v>0</v>
      </c>
      <c r="L47" s="215">
        <f t="shared" si="13"/>
        <v>0</v>
      </c>
      <c r="M47" s="215">
        <f t="shared" si="13"/>
        <v>0</v>
      </c>
      <c r="N47" s="215">
        <f t="shared" si="13"/>
        <v>0</v>
      </c>
      <c r="O47" s="215">
        <f t="shared" si="2"/>
        <v>0</v>
      </c>
      <c r="P47" s="562"/>
      <c r="Q47" s="562"/>
      <c r="R47" s="562"/>
      <c r="S47" s="562"/>
      <c r="T47" s="562"/>
      <c r="U47" s="562"/>
      <c r="V47" s="562"/>
      <c r="W47" s="562"/>
      <c r="X47" s="562"/>
      <c r="Y47" s="562"/>
      <c r="Z47" s="562"/>
      <c r="AA47" s="562"/>
    </row>
    <row r="48" spans="2:27" s="266" customFormat="1">
      <c r="B48" s="218" t="s">
        <v>141</v>
      </c>
      <c r="C48" s="219">
        <v>0</v>
      </c>
      <c r="D48" s="219">
        <v>0</v>
      </c>
      <c r="E48" s="219">
        <v>0</v>
      </c>
      <c r="F48" s="219">
        <v>0</v>
      </c>
      <c r="G48" s="219">
        <v>0</v>
      </c>
      <c r="H48" s="219">
        <v>0</v>
      </c>
      <c r="I48" s="219">
        <v>0</v>
      </c>
      <c r="J48" s="219">
        <v>0</v>
      </c>
      <c r="K48" s="219">
        <v>0</v>
      </c>
      <c r="L48" s="219">
        <v>0</v>
      </c>
      <c r="M48" s="219">
        <v>0</v>
      </c>
      <c r="N48" s="219">
        <v>0</v>
      </c>
      <c r="O48" s="219">
        <f t="shared" si="2"/>
        <v>0</v>
      </c>
      <c r="P48" s="562"/>
      <c r="Q48" s="562"/>
      <c r="R48" s="562"/>
      <c r="S48" s="562"/>
      <c r="T48" s="562"/>
      <c r="U48" s="562"/>
      <c r="V48" s="562"/>
      <c r="W48" s="562"/>
      <c r="X48" s="562"/>
      <c r="Y48" s="562"/>
      <c r="Z48" s="562"/>
      <c r="AA48" s="562"/>
    </row>
    <row r="49" spans="2:27" s="266" customFormat="1">
      <c r="B49" s="43" t="s">
        <v>42</v>
      </c>
      <c r="C49" s="224">
        <v>0</v>
      </c>
      <c r="D49" s="224">
        <v>0</v>
      </c>
      <c r="E49" s="224">
        <v>0</v>
      </c>
      <c r="F49" s="224">
        <v>0</v>
      </c>
      <c r="G49" s="224">
        <v>0</v>
      </c>
      <c r="H49" s="224">
        <v>0</v>
      </c>
      <c r="I49" s="224">
        <v>0</v>
      </c>
      <c r="J49" s="224">
        <v>0</v>
      </c>
      <c r="K49" s="224">
        <v>0</v>
      </c>
      <c r="L49" s="224">
        <v>0</v>
      </c>
      <c r="M49" s="224">
        <v>0</v>
      </c>
      <c r="N49" s="224">
        <v>0</v>
      </c>
      <c r="O49" s="224">
        <f t="shared" si="2"/>
        <v>0</v>
      </c>
      <c r="P49" s="562"/>
      <c r="Q49" s="562"/>
      <c r="R49" s="562"/>
      <c r="S49" s="562"/>
      <c r="T49" s="562"/>
      <c r="U49" s="562"/>
      <c r="V49" s="562"/>
      <c r="W49" s="562"/>
      <c r="X49" s="562"/>
      <c r="Y49" s="562"/>
      <c r="Z49" s="562"/>
      <c r="AA49" s="562"/>
    </row>
    <row r="50" spans="2:27" s="266" customFormat="1">
      <c r="B50" s="220" t="s">
        <v>142</v>
      </c>
      <c r="C50" s="221">
        <f>+C51+C54+C61+C64</f>
        <v>0</v>
      </c>
      <c r="D50" s="221">
        <f t="shared" ref="D50:N50" si="14">+D51+D54+D61+D64</f>
        <v>0</v>
      </c>
      <c r="E50" s="221">
        <f t="shared" si="14"/>
        <v>171.50326649000002</v>
      </c>
      <c r="F50" s="221">
        <f t="shared" si="14"/>
        <v>0</v>
      </c>
      <c r="G50" s="221">
        <f t="shared" si="14"/>
        <v>0</v>
      </c>
      <c r="H50" s="221">
        <f t="shared" si="14"/>
        <v>0</v>
      </c>
      <c r="I50" s="221">
        <f t="shared" si="14"/>
        <v>0</v>
      </c>
      <c r="J50" s="221">
        <f t="shared" si="14"/>
        <v>0</v>
      </c>
      <c r="K50" s="221">
        <f t="shared" si="14"/>
        <v>171.50326649000002</v>
      </c>
      <c r="L50" s="221">
        <f t="shared" si="14"/>
        <v>0</v>
      </c>
      <c r="M50" s="221">
        <f t="shared" si="14"/>
        <v>0</v>
      </c>
      <c r="N50" s="221">
        <f t="shared" si="14"/>
        <v>0</v>
      </c>
      <c r="O50" s="221">
        <f t="shared" si="2"/>
        <v>343.00653298000003</v>
      </c>
      <c r="P50" s="562"/>
      <c r="Q50" s="562"/>
      <c r="R50" s="562"/>
      <c r="S50" s="562"/>
      <c r="T50" s="562"/>
      <c r="U50" s="562"/>
      <c r="V50" s="562"/>
      <c r="W50" s="562"/>
      <c r="X50" s="562"/>
      <c r="Y50" s="562"/>
      <c r="Z50" s="562"/>
      <c r="AA50" s="562"/>
    </row>
    <row r="51" spans="2:27" s="266" customFormat="1">
      <c r="B51" s="38" t="s">
        <v>43</v>
      </c>
      <c r="C51" s="224">
        <f>+C52+C53</f>
        <v>0</v>
      </c>
      <c r="D51" s="224">
        <f t="shared" ref="D51:N51" si="15">+D52+D53</f>
        <v>0</v>
      </c>
      <c r="E51" s="224">
        <f t="shared" si="15"/>
        <v>5.9759079799999997</v>
      </c>
      <c r="F51" s="224">
        <f t="shared" si="15"/>
        <v>0</v>
      </c>
      <c r="G51" s="224">
        <f t="shared" si="15"/>
        <v>0</v>
      </c>
      <c r="H51" s="224">
        <f t="shared" si="15"/>
        <v>0</v>
      </c>
      <c r="I51" s="224">
        <f t="shared" si="15"/>
        <v>0</v>
      </c>
      <c r="J51" s="224">
        <f t="shared" si="15"/>
        <v>0</v>
      </c>
      <c r="K51" s="224">
        <f t="shared" si="15"/>
        <v>5.9759079799999997</v>
      </c>
      <c r="L51" s="224">
        <f t="shared" si="15"/>
        <v>0</v>
      </c>
      <c r="M51" s="224">
        <f t="shared" si="15"/>
        <v>0</v>
      </c>
      <c r="N51" s="224">
        <f t="shared" si="15"/>
        <v>0</v>
      </c>
      <c r="O51" s="224">
        <f t="shared" si="2"/>
        <v>11.951815959999999</v>
      </c>
      <c r="P51" s="562"/>
      <c r="Q51" s="562"/>
      <c r="R51" s="562"/>
      <c r="S51" s="562"/>
      <c r="T51" s="562"/>
      <c r="U51" s="562"/>
      <c r="V51" s="562"/>
      <c r="W51" s="562"/>
      <c r="X51" s="562"/>
      <c r="Y51" s="562"/>
      <c r="Z51" s="562"/>
      <c r="AA51" s="562"/>
    </row>
    <row r="52" spans="2:27" s="266" customFormat="1">
      <c r="B52" s="225" t="s">
        <v>462</v>
      </c>
      <c r="C52" s="224">
        <v>0</v>
      </c>
      <c r="D52" s="224">
        <v>0</v>
      </c>
      <c r="E52" s="224">
        <v>5.95248913</v>
      </c>
      <c r="F52" s="224">
        <v>0</v>
      </c>
      <c r="G52" s="224">
        <v>0</v>
      </c>
      <c r="H52" s="224">
        <v>0</v>
      </c>
      <c r="I52" s="224">
        <v>0</v>
      </c>
      <c r="J52" s="224">
        <v>0</v>
      </c>
      <c r="K52" s="224">
        <v>5.95248913</v>
      </c>
      <c r="L52" s="224">
        <v>0</v>
      </c>
      <c r="M52" s="224">
        <v>0</v>
      </c>
      <c r="N52" s="224">
        <v>0</v>
      </c>
      <c r="O52" s="224">
        <f t="shared" si="2"/>
        <v>11.90497826</v>
      </c>
      <c r="P52" s="562"/>
      <c r="Q52" s="562"/>
      <c r="R52" s="562"/>
      <c r="S52" s="562"/>
      <c r="T52" s="562"/>
      <c r="U52" s="562"/>
      <c r="V52" s="562"/>
      <c r="W52" s="562"/>
      <c r="X52" s="562"/>
      <c r="Y52" s="562"/>
      <c r="Z52" s="562"/>
      <c r="AA52" s="562"/>
    </row>
    <row r="53" spans="2:27" s="266" customFormat="1">
      <c r="B53" s="225" t="s">
        <v>463</v>
      </c>
      <c r="C53" s="224">
        <v>0</v>
      </c>
      <c r="D53" s="224">
        <v>0</v>
      </c>
      <c r="E53" s="224">
        <v>2.3418849999999998E-2</v>
      </c>
      <c r="F53" s="224">
        <v>0</v>
      </c>
      <c r="G53" s="224">
        <v>0</v>
      </c>
      <c r="H53" s="224">
        <v>0</v>
      </c>
      <c r="I53" s="224">
        <v>0</v>
      </c>
      <c r="J53" s="224">
        <v>0</v>
      </c>
      <c r="K53" s="224">
        <v>2.3418849999999998E-2</v>
      </c>
      <c r="L53" s="224">
        <v>0</v>
      </c>
      <c r="M53" s="224">
        <v>0</v>
      </c>
      <c r="N53" s="224">
        <v>0</v>
      </c>
      <c r="O53" s="224">
        <f t="shared" si="2"/>
        <v>4.6837699999999996E-2</v>
      </c>
      <c r="P53" s="562"/>
      <c r="Q53" s="562"/>
      <c r="R53" s="562"/>
      <c r="S53" s="562"/>
      <c r="T53" s="562"/>
      <c r="U53" s="562"/>
      <c r="V53" s="562"/>
      <c r="W53" s="562"/>
      <c r="X53" s="562"/>
      <c r="Y53" s="562"/>
      <c r="Z53" s="562"/>
      <c r="AA53" s="562"/>
    </row>
    <row r="54" spans="2:27" s="266" customFormat="1">
      <c r="B54" s="38" t="s">
        <v>44</v>
      </c>
      <c r="C54" s="224">
        <f>+C55+C58</f>
        <v>0</v>
      </c>
      <c r="D54" s="224">
        <f t="shared" ref="D54:N54" si="16">+D55+D58</f>
        <v>0</v>
      </c>
      <c r="E54" s="224">
        <f t="shared" si="16"/>
        <v>83.682886490000001</v>
      </c>
      <c r="F54" s="224">
        <f t="shared" si="16"/>
        <v>0</v>
      </c>
      <c r="G54" s="224">
        <f t="shared" si="16"/>
        <v>0</v>
      </c>
      <c r="H54" s="224">
        <f t="shared" si="16"/>
        <v>0</v>
      </c>
      <c r="I54" s="224">
        <f t="shared" si="16"/>
        <v>0</v>
      </c>
      <c r="J54" s="224">
        <f t="shared" si="16"/>
        <v>0</v>
      </c>
      <c r="K54" s="224">
        <f t="shared" si="16"/>
        <v>83.682886490000001</v>
      </c>
      <c r="L54" s="224">
        <f t="shared" si="16"/>
        <v>0</v>
      </c>
      <c r="M54" s="224">
        <f t="shared" si="16"/>
        <v>0</v>
      </c>
      <c r="N54" s="224">
        <f t="shared" si="16"/>
        <v>0</v>
      </c>
      <c r="O54" s="224">
        <f t="shared" si="2"/>
        <v>167.36577298</v>
      </c>
      <c r="P54" s="562"/>
      <c r="Q54" s="562"/>
      <c r="R54" s="562"/>
      <c r="S54" s="562"/>
      <c r="T54" s="562"/>
      <c r="U54" s="562"/>
      <c r="V54" s="562"/>
      <c r="W54" s="562"/>
      <c r="X54" s="562"/>
      <c r="Y54" s="562"/>
      <c r="Z54" s="562"/>
      <c r="AA54" s="562"/>
    </row>
    <row r="55" spans="2:27" s="266" customFormat="1">
      <c r="B55" s="225" t="s">
        <v>462</v>
      </c>
      <c r="C55" s="224">
        <f>+C56+C57</f>
        <v>0</v>
      </c>
      <c r="D55" s="224">
        <f t="shared" ref="D55:N55" si="17">+D56+D57</f>
        <v>0</v>
      </c>
      <c r="E55" s="224">
        <f t="shared" si="17"/>
        <v>81.578150469999997</v>
      </c>
      <c r="F55" s="224">
        <f t="shared" si="17"/>
        <v>0</v>
      </c>
      <c r="G55" s="224">
        <f t="shared" si="17"/>
        <v>0</v>
      </c>
      <c r="H55" s="224">
        <f t="shared" si="17"/>
        <v>0</v>
      </c>
      <c r="I55" s="224">
        <f t="shared" si="17"/>
        <v>0</v>
      </c>
      <c r="J55" s="224">
        <f t="shared" si="17"/>
        <v>0</v>
      </c>
      <c r="K55" s="224">
        <f t="shared" si="17"/>
        <v>81.578150469999997</v>
      </c>
      <c r="L55" s="224">
        <f t="shared" si="17"/>
        <v>0</v>
      </c>
      <c r="M55" s="224">
        <f t="shared" si="17"/>
        <v>0</v>
      </c>
      <c r="N55" s="224">
        <f t="shared" si="17"/>
        <v>0</v>
      </c>
      <c r="O55" s="224">
        <f t="shared" si="2"/>
        <v>163.15630093999999</v>
      </c>
      <c r="P55" s="562"/>
      <c r="Q55" s="562"/>
      <c r="R55" s="562"/>
      <c r="S55" s="562"/>
      <c r="T55" s="562"/>
      <c r="U55" s="562"/>
      <c r="V55" s="562"/>
      <c r="W55" s="562"/>
      <c r="X55" s="562"/>
      <c r="Y55" s="562"/>
      <c r="Z55" s="562"/>
      <c r="AA55" s="562"/>
    </row>
    <row r="56" spans="2:27" s="266" customFormat="1">
      <c r="B56" s="226" t="s">
        <v>464</v>
      </c>
      <c r="C56" s="224">
        <v>0</v>
      </c>
      <c r="D56" s="224">
        <v>0</v>
      </c>
      <c r="E56" s="224">
        <v>66.208614940000004</v>
      </c>
      <c r="F56" s="224">
        <v>0</v>
      </c>
      <c r="G56" s="224">
        <v>0</v>
      </c>
      <c r="H56" s="224">
        <v>0</v>
      </c>
      <c r="I56" s="224">
        <v>0</v>
      </c>
      <c r="J56" s="224">
        <v>0</v>
      </c>
      <c r="K56" s="224">
        <v>66.208614940000004</v>
      </c>
      <c r="L56" s="224">
        <v>0</v>
      </c>
      <c r="M56" s="224">
        <v>0</v>
      </c>
      <c r="N56" s="224">
        <v>0</v>
      </c>
      <c r="O56" s="224">
        <f t="shared" si="2"/>
        <v>132.41722988000001</v>
      </c>
      <c r="P56" s="562"/>
      <c r="Q56" s="562"/>
      <c r="R56" s="562"/>
      <c r="S56" s="562"/>
      <c r="T56" s="562"/>
      <c r="U56" s="562"/>
      <c r="V56" s="562"/>
      <c r="W56" s="562"/>
      <c r="X56" s="562"/>
      <c r="Y56" s="562"/>
      <c r="Z56" s="562"/>
      <c r="AA56" s="562"/>
    </row>
    <row r="57" spans="2:27" s="266" customFormat="1">
      <c r="B57" s="227" t="s">
        <v>465</v>
      </c>
      <c r="C57" s="224">
        <v>0</v>
      </c>
      <c r="D57" s="224">
        <v>0</v>
      </c>
      <c r="E57" s="224">
        <v>15.369535529999999</v>
      </c>
      <c r="F57" s="224">
        <v>0</v>
      </c>
      <c r="G57" s="224">
        <v>0</v>
      </c>
      <c r="H57" s="224">
        <v>0</v>
      </c>
      <c r="I57" s="224">
        <v>0</v>
      </c>
      <c r="J57" s="224">
        <v>0</v>
      </c>
      <c r="K57" s="224">
        <v>15.369535529999999</v>
      </c>
      <c r="L57" s="224">
        <v>0</v>
      </c>
      <c r="M57" s="224">
        <v>0</v>
      </c>
      <c r="N57" s="224">
        <v>0</v>
      </c>
      <c r="O57" s="224">
        <f t="shared" si="2"/>
        <v>30.739071059999997</v>
      </c>
      <c r="P57" s="562"/>
      <c r="Q57" s="562"/>
      <c r="R57" s="562"/>
      <c r="S57" s="562"/>
      <c r="T57" s="562"/>
      <c r="U57" s="562"/>
      <c r="V57" s="562"/>
      <c r="W57" s="562"/>
      <c r="X57" s="562"/>
      <c r="Y57" s="562"/>
      <c r="Z57" s="562"/>
      <c r="AA57" s="562"/>
    </row>
    <row r="58" spans="2:27" s="266" customFormat="1">
      <c r="B58" s="225" t="s">
        <v>463</v>
      </c>
      <c r="C58" s="224">
        <f>+C59+C60</f>
        <v>0</v>
      </c>
      <c r="D58" s="224">
        <f t="shared" ref="D58:N58" si="18">+D59+D60</f>
        <v>0</v>
      </c>
      <c r="E58" s="224">
        <f t="shared" si="18"/>
        <v>2.1047360199999998</v>
      </c>
      <c r="F58" s="224">
        <f t="shared" si="18"/>
        <v>0</v>
      </c>
      <c r="G58" s="224">
        <f t="shared" si="18"/>
        <v>0</v>
      </c>
      <c r="H58" s="224">
        <f t="shared" si="18"/>
        <v>0</v>
      </c>
      <c r="I58" s="224">
        <f t="shared" si="18"/>
        <v>0</v>
      </c>
      <c r="J58" s="224">
        <f t="shared" si="18"/>
        <v>0</v>
      </c>
      <c r="K58" s="224">
        <f t="shared" si="18"/>
        <v>2.1047360199999998</v>
      </c>
      <c r="L58" s="224">
        <f t="shared" si="18"/>
        <v>0</v>
      </c>
      <c r="M58" s="224">
        <f t="shared" si="18"/>
        <v>0</v>
      </c>
      <c r="N58" s="224">
        <f t="shared" si="18"/>
        <v>0</v>
      </c>
      <c r="O58" s="224">
        <f t="shared" si="2"/>
        <v>4.2094720399999996</v>
      </c>
      <c r="P58" s="562"/>
      <c r="Q58" s="562"/>
      <c r="R58" s="562"/>
      <c r="S58" s="562"/>
      <c r="T58" s="562"/>
      <c r="U58" s="562"/>
      <c r="V58" s="562"/>
      <c r="W58" s="562"/>
      <c r="X58" s="562"/>
      <c r="Y58" s="562"/>
      <c r="Z58" s="562"/>
      <c r="AA58" s="562"/>
    </row>
    <row r="59" spans="2:27" s="266" customFormat="1">
      <c r="B59" s="226" t="s">
        <v>464</v>
      </c>
      <c r="C59" s="224">
        <v>0</v>
      </c>
      <c r="D59" s="224">
        <v>0</v>
      </c>
      <c r="E59" s="224">
        <v>1.2117397400000001</v>
      </c>
      <c r="F59" s="224">
        <v>0</v>
      </c>
      <c r="G59" s="224">
        <v>0</v>
      </c>
      <c r="H59" s="224">
        <v>0</v>
      </c>
      <c r="I59" s="224">
        <v>0</v>
      </c>
      <c r="J59" s="224">
        <v>0</v>
      </c>
      <c r="K59" s="224">
        <v>1.2117397400000001</v>
      </c>
      <c r="L59" s="224">
        <v>0</v>
      </c>
      <c r="M59" s="224">
        <v>0</v>
      </c>
      <c r="N59" s="224">
        <v>0</v>
      </c>
      <c r="O59" s="224">
        <f t="shared" si="2"/>
        <v>2.4234794800000001</v>
      </c>
      <c r="P59" s="562"/>
      <c r="Q59" s="562"/>
      <c r="R59" s="562"/>
      <c r="S59" s="562"/>
      <c r="T59" s="562"/>
      <c r="U59" s="562"/>
      <c r="V59" s="562"/>
      <c r="W59" s="562"/>
      <c r="X59" s="562"/>
      <c r="Y59" s="562"/>
      <c r="Z59" s="562"/>
      <c r="AA59" s="562"/>
    </row>
    <row r="60" spans="2:27" s="266" customFormat="1">
      <c r="B60" s="227" t="s">
        <v>465</v>
      </c>
      <c r="C60" s="224">
        <v>0</v>
      </c>
      <c r="D60" s="224">
        <v>0</v>
      </c>
      <c r="E60" s="224">
        <v>0.89299627999999998</v>
      </c>
      <c r="F60" s="224">
        <v>0</v>
      </c>
      <c r="G60" s="224">
        <v>0</v>
      </c>
      <c r="H60" s="224">
        <v>0</v>
      </c>
      <c r="I60" s="224">
        <v>0</v>
      </c>
      <c r="J60" s="224">
        <v>0</v>
      </c>
      <c r="K60" s="224">
        <v>0.89299627999999998</v>
      </c>
      <c r="L60" s="224">
        <v>0</v>
      </c>
      <c r="M60" s="224">
        <v>0</v>
      </c>
      <c r="N60" s="224">
        <v>0</v>
      </c>
      <c r="O60" s="224">
        <f t="shared" si="2"/>
        <v>1.78599256</v>
      </c>
      <c r="P60" s="562"/>
      <c r="Q60" s="562"/>
      <c r="R60" s="562"/>
      <c r="S60" s="562"/>
      <c r="T60" s="562"/>
      <c r="U60" s="562"/>
      <c r="V60" s="562"/>
      <c r="W60" s="562"/>
      <c r="X60" s="562"/>
      <c r="Y60" s="562"/>
      <c r="Z60" s="562"/>
      <c r="AA60" s="562"/>
    </row>
    <row r="61" spans="2:27" s="266" customFormat="1">
      <c r="B61" s="38" t="s">
        <v>45</v>
      </c>
      <c r="C61" s="224">
        <f>+C62+C63</f>
        <v>0</v>
      </c>
      <c r="D61" s="224">
        <f t="shared" ref="D61:N61" si="19">+D62+D63</f>
        <v>0</v>
      </c>
      <c r="E61" s="224">
        <f t="shared" si="19"/>
        <v>81.446855589999998</v>
      </c>
      <c r="F61" s="224">
        <f t="shared" si="19"/>
        <v>0</v>
      </c>
      <c r="G61" s="224">
        <f t="shared" si="19"/>
        <v>0</v>
      </c>
      <c r="H61" s="224">
        <f t="shared" si="19"/>
        <v>0</v>
      </c>
      <c r="I61" s="224">
        <f t="shared" si="19"/>
        <v>0</v>
      </c>
      <c r="J61" s="224">
        <f t="shared" si="19"/>
        <v>0</v>
      </c>
      <c r="K61" s="224">
        <f t="shared" si="19"/>
        <v>81.446855589999998</v>
      </c>
      <c r="L61" s="224">
        <f t="shared" si="19"/>
        <v>0</v>
      </c>
      <c r="M61" s="224">
        <f t="shared" si="19"/>
        <v>0</v>
      </c>
      <c r="N61" s="224">
        <f t="shared" si="19"/>
        <v>0</v>
      </c>
      <c r="O61" s="224">
        <f t="shared" si="2"/>
        <v>162.89371118</v>
      </c>
      <c r="P61" s="562"/>
      <c r="Q61" s="562"/>
      <c r="R61" s="562"/>
      <c r="S61" s="562"/>
      <c r="T61" s="562"/>
      <c r="U61" s="562"/>
      <c r="V61" s="562"/>
      <c r="W61" s="562"/>
      <c r="X61" s="562"/>
      <c r="Y61" s="562"/>
      <c r="Z61" s="562"/>
      <c r="AA61" s="562"/>
    </row>
    <row r="62" spans="2:27" s="266" customFormat="1">
      <c r="B62" s="225" t="s">
        <v>462</v>
      </c>
      <c r="C62" s="224">
        <v>0</v>
      </c>
      <c r="D62" s="224">
        <v>0</v>
      </c>
      <c r="E62" s="224">
        <v>63.34985803</v>
      </c>
      <c r="F62" s="224">
        <v>0</v>
      </c>
      <c r="G62" s="224">
        <v>0</v>
      </c>
      <c r="H62" s="224">
        <v>0</v>
      </c>
      <c r="I62" s="224">
        <v>0</v>
      </c>
      <c r="J62" s="224">
        <v>0</v>
      </c>
      <c r="K62" s="224">
        <v>63.34985803</v>
      </c>
      <c r="L62" s="224">
        <v>0</v>
      </c>
      <c r="M62" s="224">
        <v>0</v>
      </c>
      <c r="N62" s="224">
        <v>0</v>
      </c>
      <c r="O62" s="224">
        <f t="shared" si="2"/>
        <v>126.69971606</v>
      </c>
      <c r="P62" s="562"/>
      <c r="Q62" s="562"/>
      <c r="R62" s="562"/>
      <c r="S62" s="562"/>
      <c r="T62" s="562"/>
      <c r="U62" s="562"/>
      <c r="V62" s="562"/>
      <c r="W62" s="562"/>
      <c r="X62" s="562"/>
      <c r="Y62" s="562"/>
      <c r="Z62" s="562"/>
      <c r="AA62" s="562"/>
    </row>
    <row r="63" spans="2:27" s="266" customFormat="1">
      <c r="B63" s="225" t="s">
        <v>463</v>
      </c>
      <c r="C63" s="224">
        <v>0</v>
      </c>
      <c r="D63" s="224">
        <v>0</v>
      </c>
      <c r="E63" s="224">
        <v>18.096997559999998</v>
      </c>
      <c r="F63" s="224">
        <v>0</v>
      </c>
      <c r="G63" s="224">
        <v>0</v>
      </c>
      <c r="H63" s="224">
        <v>0</v>
      </c>
      <c r="I63" s="224">
        <v>0</v>
      </c>
      <c r="J63" s="224">
        <v>0</v>
      </c>
      <c r="K63" s="224">
        <v>18.096997559999998</v>
      </c>
      <c r="L63" s="224">
        <v>0</v>
      </c>
      <c r="M63" s="224">
        <v>0</v>
      </c>
      <c r="N63" s="224">
        <v>0</v>
      </c>
      <c r="O63" s="224">
        <f t="shared" si="2"/>
        <v>36.193995119999997</v>
      </c>
      <c r="P63" s="562"/>
      <c r="Q63" s="562"/>
      <c r="R63" s="562"/>
      <c r="S63" s="562"/>
      <c r="T63" s="562"/>
      <c r="U63" s="562"/>
      <c r="V63" s="562"/>
      <c r="W63" s="562"/>
      <c r="X63" s="562"/>
      <c r="Y63" s="562"/>
      <c r="Z63" s="562"/>
      <c r="AA63" s="562"/>
    </row>
    <row r="64" spans="2:27" s="266" customFormat="1">
      <c r="B64" s="38" t="s">
        <v>46</v>
      </c>
      <c r="C64" s="224">
        <f>+C65+C66</f>
        <v>0</v>
      </c>
      <c r="D64" s="224">
        <f t="shared" ref="D64:N64" si="20">+D65+D66</f>
        <v>0</v>
      </c>
      <c r="E64" s="224">
        <f t="shared" si="20"/>
        <v>0.39761643000000002</v>
      </c>
      <c r="F64" s="224">
        <f t="shared" si="20"/>
        <v>0</v>
      </c>
      <c r="G64" s="224">
        <f t="shared" si="20"/>
        <v>0</v>
      </c>
      <c r="H64" s="224">
        <f t="shared" si="20"/>
        <v>0</v>
      </c>
      <c r="I64" s="224">
        <f t="shared" si="20"/>
        <v>0</v>
      </c>
      <c r="J64" s="224">
        <f t="shared" si="20"/>
        <v>0</v>
      </c>
      <c r="K64" s="224">
        <f t="shared" si="20"/>
        <v>0.39761643000000002</v>
      </c>
      <c r="L64" s="224">
        <f t="shared" si="20"/>
        <v>0</v>
      </c>
      <c r="M64" s="224">
        <f t="shared" si="20"/>
        <v>0</v>
      </c>
      <c r="N64" s="224">
        <f t="shared" si="20"/>
        <v>0</v>
      </c>
      <c r="O64" s="224">
        <f t="shared" si="2"/>
        <v>0.79523286000000004</v>
      </c>
      <c r="P64" s="562"/>
      <c r="Q64" s="562"/>
      <c r="R64" s="562"/>
      <c r="S64" s="562"/>
      <c r="T64" s="562"/>
      <c r="U64" s="562"/>
      <c r="V64" s="562"/>
      <c r="W64" s="562"/>
      <c r="X64" s="562"/>
      <c r="Y64" s="562"/>
      <c r="Z64" s="562"/>
      <c r="AA64" s="562"/>
    </row>
    <row r="65" spans="2:27" s="266" customFormat="1">
      <c r="B65" s="225" t="s">
        <v>462</v>
      </c>
      <c r="C65" s="224">
        <v>0</v>
      </c>
      <c r="D65" s="224">
        <v>0</v>
      </c>
      <c r="E65" s="224">
        <v>0.38193157999999999</v>
      </c>
      <c r="F65" s="224">
        <v>0</v>
      </c>
      <c r="G65" s="224">
        <v>0</v>
      </c>
      <c r="H65" s="224">
        <v>0</v>
      </c>
      <c r="I65" s="224">
        <v>0</v>
      </c>
      <c r="J65" s="224">
        <v>0</v>
      </c>
      <c r="K65" s="224">
        <v>0.38193157999999999</v>
      </c>
      <c r="L65" s="224">
        <v>0</v>
      </c>
      <c r="M65" s="224">
        <v>0</v>
      </c>
      <c r="N65" s="224">
        <v>0</v>
      </c>
      <c r="O65" s="224">
        <f t="shared" si="2"/>
        <v>0.76386315999999999</v>
      </c>
      <c r="P65" s="562"/>
      <c r="Q65" s="562"/>
      <c r="R65" s="562"/>
      <c r="S65" s="562"/>
      <c r="T65" s="562"/>
      <c r="U65" s="562"/>
      <c r="V65" s="562"/>
      <c r="W65" s="562"/>
      <c r="X65" s="562"/>
      <c r="Y65" s="562"/>
      <c r="Z65" s="562"/>
      <c r="AA65" s="562"/>
    </row>
    <row r="66" spans="2:27" s="266" customFormat="1">
      <c r="B66" s="225" t="s">
        <v>463</v>
      </c>
      <c r="C66" s="224">
        <v>0</v>
      </c>
      <c r="D66" s="224">
        <v>0</v>
      </c>
      <c r="E66" s="224">
        <v>1.568485E-2</v>
      </c>
      <c r="F66" s="224">
        <v>0</v>
      </c>
      <c r="G66" s="224">
        <v>0</v>
      </c>
      <c r="H66" s="224">
        <v>0</v>
      </c>
      <c r="I66" s="224">
        <v>0</v>
      </c>
      <c r="J66" s="224">
        <v>0</v>
      </c>
      <c r="K66" s="224">
        <v>1.568485E-2</v>
      </c>
      <c r="L66" s="224">
        <v>0</v>
      </c>
      <c r="M66" s="224">
        <v>0</v>
      </c>
      <c r="N66" s="224">
        <v>0</v>
      </c>
      <c r="O66" s="224">
        <f t="shared" si="2"/>
        <v>3.13697E-2</v>
      </c>
      <c r="P66" s="562"/>
      <c r="Q66" s="562"/>
      <c r="R66" s="562"/>
      <c r="S66" s="562"/>
      <c r="T66" s="562"/>
      <c r="U66" s="562"/>
      <c r="V66" s="562"/>
      <c r="W66" s="562"/>
      <c r="X66" s="562"/>
      <c r="Y66" s="562"/>
      <c r="Z66" s="562"/>
      <c r="AA66" s="562"/>
    </row>
    <row r="67" spans="2:27" s="266" customFormat="1">
      <c r="B67" s="220" t="s">
        <v>143</v>
      </c>
      <c r="C67" s="221">
        <f>+C68+C71+C78+C81</f>
        <v>0</v>
      </c>
      <c r="D67" s="221">
        <f t="shared" ref="D67:N67" si="21">+D68+D71+D78+D81</f>
        <v>0</v>
      </c>
      <c r="E67" s="221">
        <f t="shared" si="21"/>
        <v>0</v>
      </c>
      <c r="F67" s="221">
        <f t="shared" si="21"/>
        <v>0</v>
      </c>
      <c r="G67" s="221">
        <f t="shared" si="21"/>
        <v>0</v>
      </c>
      <c r="H67" s="221">
        <f t="shared" si="21"/>
        <v>914.72672034999994</v>
      </c>
      <c r="I67" s="221">
        <f t="shared" si="21"/>
        <v>0</v>
      </c>
      <c r="J67" s="221">
        <f t="shared" si="21"/>
        <v>0</v>
      </c>
      <c r="K67" s="221">
        <f t="shared" si="21"/>
        <v>0</v>
      </c>
      <c r="L67" s="221">
        <f t="shared" si="21"/>
        <v>0</v>
      </c>
      <c r="M67" s="221">
        <f t="shared" si="21"/>
        <v>0</v>
      </c>
      <c r="N67" s="221">
        <f t="shared" si="21"/>
        <v>914.72672034999994</v>
      </c>
      <c r="O67" s="221">
        <f t="shared" si="2"/>
        <v>1829.4534406999999</v>
      </c>
      <c r="P67" s="562"/>
      <c r="Q67" s="562"/>
      <c r="R67" s="562"/>
      <c r="S67" s="562"/>
      <c r="T67" s="562"/>
      <c r="U67" s="562"/>
      <c r="V67" s="562"/>
      <c r="W67" s="562"/>
      <c r="X67" s="562"/>
      <c r="Y67" s="562"/>
      <c r="Z67" s="562"/>
      <c r="AA67" s="562"/>
    </row>
    <row r="68" spans="2:27" s="266" customFormat="1">
      <c r="B68" s="38" t="s">
        <v>47</v>
      </c>
      <c r="C68" s="224">
        <f>+C69+C70</f>
        <v>0</v>
      </c>
      <c r="D68" s="224">
        <f t="shared" ref="D68:N68" si="22">+D69+D70</f>
        <v>0</v>
      </c>
      <c r="E68" s="224">
        <f t="shared" si="22"/>
        <v>0</v>
      </c>
      <c r="F68" s="224">
        <f t="shared" si="22"/>
        <v>0</v>
      </c>
      <c r="G68" s="224">
        <f t="shared" si="22"/>
        <v>0</v>
      </c>
      <c r="H68" s="224">
        <f t="shared" si="22"/>
        <v>138.47719344999999</v>
      </c>
      <c r="I68" s="224">
        <f t="shared" si="22"/>
        <v>0</v>
      </c>
      <c r="J68" s="224">
        <f t="shared" si="22"/>
        <v>0</v>
      </c>
      <c r="K68" s="224">
        <f t="shared" si="22"/>
        <v>0</v>
      </c>
      <c r="L68" s="224">
        <f t="shared" si="22"/>
        <v>0</v>
      </c>
      <c r="M68" s="224">
        <f t="shared" si="22"/>
        <v>0</v>
      </c>
      <c r="N68" s="224">
        <f t="shared" si="22"/>
        <v>138.47719344999999</v>
      </c>
      <c r="O68" s="224">
        <f t="shared" si="2"/>
        <v>276.95438689999997</v>
      </c>
      <c r="P68" s="562"/>
      <c r="Q68" s="562"/>
      <c r="R68" s="562"/>
      <c r="S68" s="562"/>
      <c r="T68" s="562"/>
      <c r="U68" s="562"/>
      <c r="V68" s="562"/>
      <c r="W68" s="562"/>
      <c r="X68" s="562"/>
      <c r="Y68" s="562"/>
      <c r="Z68" s="562"/>
      <c r="AA68" s="562"/>
    </row>
    <row r="69" spans="2:27" s="266" customFormat="1">
      <c r="B69" s="225" t="s">
        <v>462</v>
      </c>
      <c r="C69" s="224">
        <v>0</v>
      </c>
      <c r="D69" s="224">
        <v>0</v>
      </c>
      <c r="E69" s="224">
        <v>0</v>
      </c>
      <c r="F69" s="224">
        <v>0</v>
      </c>
      <c r="G69" s="224">
        <v>0</v>
      </c>
      <c r="H69" s="224">
        <v>136.83722893999999</v>
      </c>
      <c r="I69" s="224">
        <v>0</v>
      </c>
      <c r="J69" s="224">
        <v>0</v>
      </c>
      <c r="K69" s="224">
        <v>0</v>
      </c>
      <c r="L69" s="224">
        <v>0</v>
      </c>
      <c r="M69" s="224">
        <v>0</v>
      </c>
      <c r="N69" s="224">
        <v>136.83722893999999</v>
      </c>
      <c r="O69" s="224">
        <f t="shared" si="2"/>
        <v>273.67445787999998</v>
      </c>
      <c r="P69" s="562"/>
      <c r="Q69" s="562"/>
      <c r="R69" s="562"/>
      <c r="S69" s="562"/>
      <c r="T69" s="562"/>
      <c r="U69" s="562"/>
      <c r="V69" s="562"/>
      <c r="W69" s="562"/>
      <c r="X69" s="562"/>
      <c r="Y69" s="562"/>
      <c r="Z69" s="562"/>
      <c r="AA69" s="562"/>
    </row>
    <row r="70" spans="2:27" s="266" customFormat="1">
      <c r="B70" s="225" t="s">
        <v>463</v>
      </c>
      <c r="C70" s="224">
        <v>0</v>
      </c>
      <c r="D70" s="224">
        <v>0</v>
      </c>
      <c r="E70" s="224">
        <v>0</v>
      </c>
      <c r="F70" s="224">
        <v>0</v>
      </c>
      <c r="G70" s="224">
        <v>0</v>
      </c>
      <c r="H70" s="224">
        <v>1.63996451</v>
      </c>
      <c r="I70" s="224">
        <v>0</v>
      </c>
      <c r="J70" s="224">
        <v>0</v>
      </c>
      <c r="K70" s="224">
        <v>0</v>
      </c>
      <c r="L70" s="224">
        <v>0</v>
      </c>
      <c r="M70" s="224">
        <v>0</v>
      </c>
      <c r="N70" s="224">
        <v>1.63996451</v>
      </c>
      <c r="O70" s="224">
        <f t="shared" si="2"/>
        <v>3.27992902</v>
      </c>
      <c r="P70" s="562"/>
      <c r="Q70" s="562"/>
      <c r="R70" s="562"/>
      <c r="S70" s="562"/>
      <c r="T70" s="562"/>
      <c r="U70" s="562"/>
      <c r="V70" s="562"/>
      <c r="W70" s="562"/>
      <c r="X70" s="562"/>
      <c r="Y70" s="562"/>
      <c r="Z70" s="562"/>
      <c r="AA70" s="562"/>
    </row>
    <row r="71" spans="2:27" s="266" customFormat="1">
      <c r="B71" s="38" t="s">
        <v>48</v>
      </c>
      <c r="C71" s="224">
        <f>+C72+C75</f>
        <v>0</v>
      </c>
      <c r="D71" s="224">
        <f t="shared" ref="D71:N71" si="23">+D72+D75</f>
        <v>0</v>
      </c>
      <c r="E71" s="224">
        <f t="shared" si="23"/>
        <v>0</v>
      </c>
      <c r="F71" s="224">
        <f t="shared" si="23"/>
        <v>0</v>
      </c>
      <c r="G71" s="224">
        <f t="shared" si="23"/>
        <v>0</v>
      </c>
      <c r="H71" s="224">
        <f t="shared" si="23"/>
        <v>523.03468295999994</v>
      </c>
      <c r="I71" s="224">
        <f t="shared" si="23"/>
        <v>0</v>
      </c>
      <c r="J71" s="224">
        <f t="shared" si="23"/>
        <v>0</v>
      </c>
      <c r="K71" s="224">
        <f t="shared" si="23"/>
        <v>0</v>
      </c>
      <c r="L71" s="224">
        <f t="shared" si="23"/>
        <v>0</v>
      </c>
      <c r="M71" s="224">
        <f t="shared" si="23"/>
        <v>0</v>
      </c>
      <c r="N71" s="224">
        <f t="shared" si="23"/>
        <v>523.03468295999994</v>
      </c>
      <c r="O71" s="224">
        <f t="shared" si="2"/>
        <v>1046.0693659199999</v>
      </c>
      <c r="P71" s="562"/>
      <c r="Q71" s="562"/>
      <c r="R71" s="562"/>
      <c r="S71" s="562"/>
      <c r="T71" s="562"/>
      <c r="U71" s="562"/>
      <c r="V71" s="562"/>
      <c r="W71" s="562"/>
      <c r="X71" s="562"/>
      <c r="Y71" s="562"/>
      <c r="Z71" s="562"/>
      <c r="AA71" s="562"/>
    </row>
    <row r="72" spans="2:27" s="266" customFormat="1">
      <c r="B72" s="225" t="s">
        <v>462</v>
      </c>
      <c r="C72" s="224">
        <f>+C73+C74</f>
        <v>0</v>
      </c>
      <c r="D72" s="224">
        <f t="shared" ref="D72:N72" si="24">+D73+D74</f>
        <v>0</v>
      </c>
      <c r="E72" s="224">
        <f t="shared" si="24"/>
        <v>0</v>
      </c>
      <c r="F72" s="224">
        <f t="shared" si="24"/>
        <v>0</v>
      </c>
      <c r="G72" s="224">
        <f t="shared" si="24"/>
        <v>0</v>
      </c>
      <c r="H72" s="224">
        <f t="shared" si="24"/>
        <v>461.42802447999998</v>
      </c>
      <c r="I72" s="224">
        <f t="shared" si="24"/>
        <v>0</v>
      </c>
      <c r="J72" s="224">
        <f t="shared" si="24"/>
        <v>0</v>
      </c>
      <c r="K72" s="224">
        <f t="shared" si="24"/>
        <v>0</v>
      </c>
      <c r="L72" s="224">
        <f t="shared" si="24"/>
        <v>0</v>
      </c>
      <c r="M72" s="224">
        <f t="shared" si="24"/>
        <v>0</v>
      </c>
      <c r="N72" s="224">
        <f t="shared" si="24"/>
        <v>461.42802447999998</v>
      </c>
      <c r="O72" s="224">
        <f t="shared" si="2"/>
        <v>922.85604895999995</v>
      </c>
      <c r="P72" s="562"/>
      <c r="Q72" s="562"/>
      <c r="R72" s="562"/>
      <c r="S72" s="562"/>
      <c r="T72" s="562"/>
      <c r="U72" s="562"/>
      <c r="V72" s="562"/>
      <c r="W72" s="562"/>
      <c r="X72" s="562"/>
      <c r="Y72" s="562"/>
      <c r="Z72" s="562"/>
      <c r="AA72" s="562"/>
    </row>
    <row r="73" spans="2:27" s="266" customFormat="1">
      <c r="B73" s="226" t="s">
        <v>464</v>
      </c>
      <c r="C73" s="224">
        <v>0</v>
      </c>
      <c r="D73" s="224">
        <v>0</v>
      </c>
      <c r="E73" s="224">
        <v>0</v>
      </c>
      <c r="F73" s="224">
        <v>0</v>
      </c>
      <c r="G73" s="224">
        <v>0</v>
      </c>
      <c r="H73" s="224">
        <v>176.94758834000001</v>
      </c>
      <c r="I73" s="224">
        <v>0</v>
      </c>
      <c r="J73" s="224">
        <v>0</v>
      </c>
      <c r="K73" s="224">
        <v>0</v>
      </c>
      <c r="L73" s="224">
        <v>0</v>
      </c>
      <c r="M73" s="224">
        <v>0</v>
      </c>
      <c r="N73" s="224">
        <v>176.94758834000001</v>
      </c>
      <c r="O73" s="224">
        <f t="shared" si="2"/>
        <v>353.89517668000002</v>
      </c>
      <c r="P73" s="562"/>
      <c r="Q73" s="562"/>
      <c r="R73" s="562"/>
      <c r="S73" s="562"/>
      <c r="T73" s="562"/>
      <c r="U73" s="562"/>
      <c r="V73" s="562"/>
      <c r="W73" s="562"/>
      <c r="X73" s="562"/>
      <c r="Y73" s="562"/>
      <c r="Z73" s="562"/>
      <c r="AA73" s="562"/>
    </row>
    <row r="74" spans="2:27" s="266" customFormat="1">
      <c r="B74" s="227" t="s">
        <v>465</v>
      </c>
      <c r="C74" s="224">
        <v>0</v>
      </c>
      <c r="D74" s="224">
        <v>0</v>
      </c>
      <c r="E74" s="224">
        <v>0</v>
      </c>
      <c r="F74" s="224">
        <v>0</v>
      </c>
      <c r="G74" s="224">
        <v>0</v>
      </c>
      <c r="H74" s="224">
        <v>284.48043613999999</v>
      </c>
      <c r="I74" s="224">
        <v>0</v>
      </c>
      <c r="J74" s="224">
        <v>0</v>
      </c>
      <c r="K74" s="224">
        <v>0</v>
      </c>
      <c r="L74" s="224">
        <v>0</v>
      </c>
      <c r="M74" s="224">
        <v>0</v>
      </c>
      <c r="N74" s="224">
        <v>284.48043613999999</v>
      </c>
      <c r="O74" s="224">
        <f t="shared" si="2"/>
        <v>568.96087227999999</v>
      </c>
      <c r="P74" s="562"/>
      <c r="Q74" s="562"/>
      <c r="R74" s="562"/>
      <c r="S74" s="562"/>
      <c r="T74" s="562"/>
      <c r="U74" s="562"/>
      <c r="V74" s="562"/>
      <c r="W74" s="562"/>
      <c r="X74" s="562"/>
      <c r="Y74" s="562"/>
      <c r="Z74" s="562"/>
      <c r="AA74" s="562"/>
    </row>
    <row r="75" spans="2:27" s="266" customFormat="1">
      <c r="B75" s="225" t="s">
        <v>463</v>
      </c>
      <c r="C75" s="224">
        <f>+C76+C77</f>
        <v>0</v>
      </c>
      <c r="D75" s="224">
        <f t="shared" ref="D75:N75" si="25">+D76+D77</f>
        <v>0</v>
      </c>
      <c r="E75" s="224">
        <f t="shared" si="25"/>
        <v>0</v>
      </c>
      <c r="F75" s="224">
        <f t="shared" si="25"/>
        <v>0</v>
      </c>
      <c r="G75" s="224">
        <f t="shared" si="25"/>
        <v>0</v>
      </c>
      <c r="H75" s="224">
        <f t="shared" si="25"/>
        <v>61.606658480000007</v>
      </c>
      <c r="I75" s="224">
        <f t="shared" si="25"/>
        <v>0</v>
      </c>
      <c r="J75" s="224">
        <f t="shared" si="25"/>
        <v>0</v>
      </c>
      <c r="K75" s="224">
        <f t="shared" si="25"/>
        <v>0</v>
      </c>
      <c r="L75" s="224">
        <f t="shared" si="25"/>
        <v>0</v>
      </c>
      <c r="M75" s="224">
        <f t="shared" si="25"/>
        <v>0</v>
      </c>
      <c r="N75" s="224">
        <f t="shared" si="25"/>
        <v>61.606658480000007</v>
      </c>
      <c r="O75" s="224">
        <f t="shared" si="2"/>
        <v>123.21331696000001</v>
      </c>
      <c r="P75" s="562"/>
      <c r="Q75" s="562"/>
      <c r="R75" s="562"/>
      <c r="S75" s="562"/>
      <c r="T75" s="562"/>
      <c r="U75" s="562"/>
      <c r="V75" s="562"/>
      <c r="W75" s="562"/>
      <c r="X75" s="562"/>
      <c r="Y75" s="562"/>
      <c r="Z75" s="562"/>
      <c r="AA75" s="562"/>
    </row>
    <row r="76" spans="2:27" s="266" customFormat="1">
      <c r="B76" s="226" t="s">
        <v>464</v>
      </c>
      <c r="C76" s="224">
        <v>0</v>
      </c>
      <c r="D76" s="224">
        <v>0</v>
      </c>
      <c r="E76" s="224">
        <v>0</v>
      </c>
      <c r="F76" s="224">
        <v>0</v>
      </c>
      <c r="G76" s="224">
        <v>0</v>
      </c>
      <c r="H76" s="224">
        <v>53.975224020000006</v>
      </c>
      <c r="I76" s="224">
        <v>0</v>
      </c>
      <c r="J76" s="224">
        <v>0</v>
      </c>
      <c r="K76" s="224">
        <v>0</v>
      </c>
      <c r="L76" s="224">
        <v>0</v>
      </c>
      <c r="M76" s="224">
        <v>0</v>
      </c>
      <c r="N76" s="224">
        <v>53.975224020000006</v>
      </c>
      <c r="O76" s="224">
        <f t="shared" si="2"/>
        <v>107.95044804000001</v>
      </c>
      <c r="P76" s="562"/>
      <c r="Q76" s="562"/>
      <c r="R76" s="562"/>
      <c r="S76" s="562"/>
      <c r="T76" s="562"/>
      <c r="U76" s="562"/>
      <c r="V76" s="562"/>
      <c r="W76" s="562"/>
      <c r="X76" s="562"/>
      <c r="Y76" s="562"/>
      <c r="Z76" s="562"/>
      <c r="AA76" s="562"/>
    </row>
    <row r="77" spans="2:27" s="266" customFormat="1">
      <c r="B77" s="227" t="s">
        <v>465</v>
      </c>
      <c r="C77" s="224">
        <v>0</v>
      </c>
      <c r="D77" s="224">
        <v>0</v>
      </c>
      <c r="E77" s="224">
        <v>0</v>
      </c>
      <c r="F77" s="224">
        <v>0</v>
      </c>
      <c r="G77" s="224">
        <v>0</v>
      </c>
      <c r="H77" s="224">
        <v>7.6314344600000004</v>
      </c>
      <c r="I77" s="224">
        <v>0</v>
      </c>
      <c r="J77" s="224">
        <v>0</v>
      </c>
      <c r="K77" s="224">
        <v>0</v>
      </c>
      <c r="L77" s="224">
        <v>0</v>
      </c>
      <c r="M77" s="224">
        <v>0</v>
      </c>
      <c r="N77" s="224">
        <v>7.6314344600000004</v>
      </c>
      <c r="O77" s="224">
        <f t="shared" si="2"/>
        <v>15.262868920000001</v>
      </c>
      <c r="P77" s="562"/>
      <c r="Q77" s="562"/>
      <c r="R77" s="562"/>
      <c r="S77" s="562"/>
      <c r="T77" s="562"/>
      <c r="U77" s="562"/>
      <c r="V77" s="562"/>
      <c r="W77" s="562"/>
      <c r="X77" s="562"/>
      <c r="Y77" s="562"/>
      <c r="Z77" s="562"/>
      <c r="AA77" s="562"/>
    </row>
    <row r="78" spans="2:27" s="266" customFormat="1">
      <c r="B78" s="38" t="s">
        <v>49</v>
      </c>
      <c r="C78" s="224">
        <f>+C79+C80</f>
        <v>0</v>
      </c>
      <c r="D78" s="224">
        <f t="shared" ref="D78:N78" si="26">+D79+D80</f>
        <v>0</v>
      </c>
      <c r="E78" s="224">
        <f t="shared" si="26"/>
        <v>0</v>
      </c>
      <c r="F78" s="224">
        <f t="shared" si="26"/>
        <v>0</v>
      </c>
      <c r="G78" s="224">
        <f t="shared" si="26"/>
        <v>0</v>
      </c>
      <c r="H78" s="224">
        <f t="shared" si="26"/>
        <v>251.47834888</v>
      </c>
      <c r="I78" s="224">
        <f t="shared" si="26"/>
        <v>0</v>
      </c>
      <c r="J78" s="224">
        <f t="shared" si="26"/>
        <v>0</v>
      </c>
      <c r="K78" s="224">
        <f t="shared" si="26"/>
        <v>0</v>
      </c>
      <c r="L78" s="224">
        <f t="shared" si="26"/>
        <v>0</v>
      </c>
      <c r="M78" s="224">
        <f t="shared" si="26"/>
        <v>0</v>
      </c>
      <c r="N78" s="224">
        <f t="shared" si="26"/>
        <v>251.47834888</v>
      </c>
      <c r="O78" s="224">
        <f t="shared" si="2"/>
        <v>502.95669776</v>
      </c>
      <c r="P78" s="562"/>
      <c r="Q78" s="562"/>
      <c r="R78" s="562"/>
      <c r="S78" s="562"/>
      <c r="T78" s="562"/>
      <c r="U78" s="562"/>
      <c r="V78" s="562"/>
      <c r="W78" s="562"/>
      <c r="X78" s="562"/>
      <c r="Y78" s="562"/>
      <c r="Z78" s="562"/>
      <c r="AA78" s="562"/>
    </row>
    <row r="79" spans="2:27" s="266" customFormat="1">
      <c r="B79" s="225" t="s">
        <v>462</v>
      </c>
      <c r="C79" s="224">
        <v>0</v>
      </c>
      <c r="D79" s="224">
        <v>0</v>
      </c>
      <c r="E79" s="224">
        <v>0</v>
      </c>
      <c r="F79" s="224">
        <v>0</v>
      </c>
      <c r="G79" s="224">
        <v>0</v>
      </c>
      <c r="H79" s="224">
        <v>135.60754125999998</v>
      </c>
      <c r="I79" s="224">
        <v>0</v>
      </c>
      <c r="J79" s="224">
        <v>0</v>
      </c>
      <c r="K79" s="224">
        <v>0</v>
      </c>
      <c r="L79" s="224">
        <v>0</v>
      </c>
      <c r="M79" s="224">
        <v>0</v>
      </c>
      <c r="N79" s="224">
        <v>135.60754125999998</v>
      </c>
      <c r="O79" s="224">
        <f t="shared" si="2"/>
        <v>271.21508251999995</v>
      </c>
      <c r="P79" s="562"/>
      <c r="Q79" s="562"/>
      <c r="R79" s="562"/>
      <c r="S79" s="562"/>
      <c r="T79" s="562"/>
      <c r="U79" s="562"/>
      <c r="V79" s="562"/>
      <c r="W79" s="562"/>
      <c r="X79" s="562"/>
      <c r="Y79" s="562"/>
      <c r="Z79" s="562"/>
      <c r="AA79" s="562"/>
    </row>
    <row r="80" spans="2:27" s="266" customFormat="1">
      <c r="B80" s="225" t="s">
        <v>463</v>
      </c>
      <c r="C80" s="224">
        <v>0</v>
      </c>
      <c r="D80" s="224">
        <v>0</v>
      </c>
      <c r="E80" s="224">
        <v>0</v>
      </c>
      <c r="F80" s="224">
        <v>0</v>
      </c>
      <c r="G80" s="224">
        <v>0</v>
      </c>
      <c r="H80" s="224">
        <v>115.87080762000001</v>
      </c>
      <c r="I80" s="224">
        <v>0</v>
      </c>
      <c r="J80" s="224">
        <v>0</v>
      </c>
      <c r="K80" s="224">
        <v>0</v>
      </c>
      <c r="L80" s="224">
        <v>0</v>
      </c>
      <c r="M80" s="224">
        <v>0</v>
      </c>
      <c r="N80" s="224">
        <v>115.87080762000001</v>
      </c>
      <c r="O80" s="224">
        <f t="shared" si="2"/>
        <v>231.74161524000002</v>
      </c>
      <c r="P80" s="562"/>
      <c r="Q80" s="562"/>
      <c r="R80" s="562"/>
      <c r="S80" s="562"/>
      <c r="T80" s="562"/>
      <c r="U80" s="562"/>
      <c r="V80" s="562"/>
      <c r="W80" s="562"/>
      <c r="X80" s="562"/>
      <c r="Y80" s="562"/>
      <c r="Z80" s="562"/>
      <c r="AA80" s="562"/>
    </row>
    <row r="81" spans="2:27" s="266" customFormat="1">
      <c r="B81" s="38" t="s">
        <v>50</v>
      </c>
      <c r="C81" s="224">
        <f>+C82+C83</f>
        <v>0</v>
      </c>
      <c r="D81" s="224">
        <f t="shared" ref="D81:N81" si="27">+D82+D83</f>
        <v>0</v>
      </c>
      <c r="E81" s="224">
        <f t="shared" si="27"/>
        <v>0</v>
      </c>
      <c r="F81" s="224">
        <f t="shared" si="27"/>
        <v>0</v>
      </c>
      <c r="G81" s="224">
        <f t="shared" si="27"/>
        <v>0</v>
      </c>
      <c r="H81" s="224">
        <f t="shared" si="27"/>
        <v>1.73649506</v>
      </c>
      <c r="I81" s="224">
        <f t="shared" si="27"/>
        <v>0</v>
      </c>
      <c r="J81" s="224">
        <f t="shared" si="27"/>
        <v>0</v>
      </c>
      <c r="K81" s="224">
        <f t="shared" si="27"/>
        <v>0</v>
      </c>
      <c r="L81" s="224">
        <f t="shared" si="27"/>
        <v>0</v>
      </c>
      <c r="M81" s="224">
        <f t="shared" si="27"/>
        <v>0</v>
      </c>
      <c r="N81" s="224">
        <f t="shared" si="27"/>
        <v>1.73649506</v>
      </c>
      <c r="O81" s="224">
        <f t="shared" ref="O81:O124" si="28">SUM(C81:N81)</f>
        <v>3.47299012</v>
      </c>
      <c r="P81" s="562"/>
      <c r="Q81" s="562"/>
      <c r="R81" s="562"/>
      <c r="S81" s="562"/>
      <c r="T81" s="562"/>
      <c r="U81" s="562"/>
      <c r="V81" s="562"/>
      <c r="W81" s="562"/>
      <c r="X81" s="562"/>
      <c r="Y81" s="562"/>
      <c r="Z81" s="562"/>
      <c r="AA81" s="562"/>
    </row>
    <row r="82" spans="2:27" s="266" customFormat="1">
      <c r="B82" s="225" t="s">
        <v>462</v>
      </c>
      <c r="C82" s="224">
        <v>0</v>
      </c>
      <c r="D82" s="224">
        <v>0</v>
      </c>
      <c r="E82" s="224">
        <v>0</v>
      </c>
      <c r="F82" s="224">
        <v>0</v>
      </c>
      <c r="G82" s="224">
        <v>0</v>
      </c>
      <c r="H82" s="224">
        <v>1.19812249</v>
      </c>
      <c r="I82" s="224">
        <v>0</v>
      </c>
      <c r="J82" s="224">
        <v>0</v>
      </c>
      <c r="K82" s="224">
        <v>0</v>
      </c>
      <c r="L82" s="224">
        <v>0</v>
      </c>
      <c r="M82" s="224">
        <v>0</v>
      </c>
      <c r="N82" s="224">
        <v>1.19812249</v>
      </c>
      <c r="O82" s="224">
        <f t="shared" si="28"/>
        <v>2.3962449800000001</v>
      </c>
      <c r="P82" s="562"/>
      <c r="Q82" s="562"/>
      <c r="R82" s="562"/>
      <c r="S82" s="562"/>
      <c r="T82" s="562"/>
      <c r="U82" s="562"/>
      <c r="V82" s="562"/>
      <c r="W82" s="562"/>
      <c r="X82" s="562"/>
      <c r="Y82" s="562"/>
      <c r="Z82" s="562"/>
      <c r="AA82" s="562"/>
    </row>
    <row r="83" spans="2:27" s="266" customFormat="1">
      <c r="B83" s="225" t="s">
        <v>463</v>
      </c>
      <c r="C83" s="224">
        <v>0</v>
      </c>
      <c r="D83" s="224">
        <v>0</v>
      </c>
      <c r="E83" s="224">
        <v>0</v>
      </c>
      <c r="F83" s="224">
        <v>0</v>
      </c>
      <c r="G83" s="224">
        <v>0</v>
      </c>
      <c r="H83" s="224">
        <v>0.53837256999999994</v>
      </c>
      <c r="I83" s="224">
        <v>0</v>
      </c>
      <c r="J83" s="224">
        <v>0</v>
      </c>
      <c r="K83" s="224">
        <v>0</v>
      </c>
      <c r="L83" s="224">
        <v>0</v>
      </c>
      <c r="M83" s="224">
        <v>0</v>
      </c>
      <c r="N83" s="224">
        <v>0.53837256999999994</v>
      </c>
      <c r="O83" s="224">
        <f t="shared" si="28"/>
        <v>1.0767451399999999</v>
      </c>
      <c r="P83" s="562"/>
      <c r="Q83" s="562"/>
      <c r="R83" s="562"/>
      <c r="S83" s="562"/>
      <c r="T83" s="562"/>
      <c r="U83" s="562"/>
      <c r="V83" s="562"/>
      <c r="W83" s="562"/>
      <c r="X83" s="562"/>
      <c r="Y83" s="562"/>
      <c r="Z83" s="562"/>
      <c r="AA83" s="562"/>
    </row>
    <row r="84" spans="2:27" s="266" customFormat="1">
      <c r="B84" s="44" t="s">
        <v>51</v>
      </c>
      <c r="C84" s="232">
        <v>0</v>
      </c>
      <c r="D84" s="232">
        <v>0</v>
      </c>
      <c r="E84" s="232">
        <v>0</v>
      </c>
      <c r="F84" s="232">
        <v>0</v>
      </c>
      <c r="G84" s="232">
        <v>0</v>
      </c>
      <c r="H84" s="232">
        <v>190.08767146</v>
      </c>
      <c r="I84" s="232">
        <v>0</v>
      </c>
      <c r="J84" s="232">
        <v>0</v>
      </c>
      <c r="K84" s="232">
        <v>0</v>
      </c>
      <c r="L84" s="232">
        <v>0</v>
      </c>
      <c r="M84" s="232">
        <v>0</v>
      </c>
      <c r="N84" s="232">
        <v>190.08767146</v>
      </c>
      <c r="O84" s="796">
        <f t="shared" si="28"/>
        <v>380.17534291999999</v>
      </c>
      <c r="P84" s="562"/>
      <c r="Q84" s="562"/>
      <c r="R84" s="562"/>
      <c r="S84" s="562"/>
      <c r="T84" s="562"/>
      <c r="U84" s="562"/>
      <c r="V84" s="562"/>
      <c r="W84" s="562"/>
      <c r="X84" s="562"/>
      <c r="Y84" s="562"/>
      <c r="Z84" s="562"/>
      <c r="AA84" s="562"/>
    </row>
    <row r="85" spans="2:27" s="266" customFormat="1">
      <c r="B85" s="44" t="s">
        <v>83</v>
      </c>
      <c r="C85" s="552">
        <v>5.1802960999999996</v>
      </c>
      <c r="D85" s="552">
        <v>0</v>
      </c>
      <c r="E85" s="552">
        <v>0</v>
      </c>
      <c r="F85" s="552">
        <v>0</v>
      </c>
      <c r="G85" s="552">
        <v>0</v>
      </c>
      <c r="H85" s="552">
        <v>0</v>
      </c>
      <c r="I85" s="552">
        <v>5.1802960999999996</v>
      </c>
      <c r="J85" s="552">
        <v>0</v>
      </c>
      <c r="K85" s="552">
        <v>0</v>
      </c>
      <c r="L85" s="552">
        <v>0</v>
      </c>
      <c r="M85" s="552">
        <v>0</v>
      </c>
      <c r="N85" s="552">
        <v>0</v>
      </c>
      <c r="O85" s="880">
        <f t="shared" si="28"/>
        <v>10.360592199999999</v>
      </c>
      <c r="P85" s="562"/>
      <c r="Q85" s="562"/>
      <c r="R85" s="562"/>
      <c r="S85" s="562"/>
      <c r="T85" s="562"/>
      <c r="U85" s="562"/>
      <c r="V85" s="562"/>
      <c r="W85" s="562"/>
      <c r="X85" s="562"/>
      <c r="Y85" s="562"/>
      <c r="Z85" s="562"/>
      <c r="AA85" s="562"/>
    </row>
    <row r="86" spans="2:27" s="266" customFormat="1">
      <c r="B86" s="879" t="s">
        <v>52</v>
      </c>
      <c r="C86" s="228">
        <v>0</v>
      </c>
      <c r="D86" s="228">
        <v>0</v>
      </c>
      <c r="E86" s="228">
        <v>0</v>
      </c>
      <c r="F86" s="228">
        <v>0</v>
      </c>
      <c r="G86" s="228">
        <v>0</v>
      </c>
      <c r="H86" s="228">
        <v>42.253036960000003</v>
      </c>
      <c r="I86" s="228">
        <v>0</v>
      </c>
      <c r="J86" s="228">
        <v>0</v>
      </c>
      <c r="K86" s="228">
        <v>0</v>
      </c>
      <c r="L86" s="228">
        <v>0</v>
      </c>
      <c r="M86" s="228">
        <v>0</v>
      </c>
      <c r="N86" s="228">
        <v>42.253036960000003</v>
      </c>
      <c r="O86" s="881">
        <f t="shared" si="28"/>
        <v>84.506073920000006</v>
      </c>
      <c r="P86" s="562"/>
      <c r="Q86" s="562"/>
      <c r="R86" s="562"/>
      <c r="S86" s="562"/>
      <c r="T86" s="562"/>
      <c r="U86" s="562"/>
      <c r="V86" s="562"/>
      <c r="W86" s="562"/>
      <c r="X86" s="562"/>
      <c r="Y86" s="562"/>
      <c r="Z86" s="562"/>
      <c r="AA86" s="562"/>
    </row>
    <row r="87" spans="2:27" s="266" customFormat="1">
      <c r="B87" s="220" t="s">
        <v>466</v>
      </c>
      <c r="C87" s="228">
        <v>0</v>
      </c>
      <c r="D87" s="228">
        <v>0</v>
      </c>
      <c r="E87" s="228">
        <v>2.1661016893193198E-2</v>
      </c>
      <c r="F87" s="228">
        <v>0</v>
      </c>
      <c r="G87" s="228">
        <v>0</v>
      </c>
      <c r="H87" s="228">
        <v>1.6424287679524571E-2</v>
      </c>
      <c r="I87" s="228">
        <v>0</v>
      </c>
      <c r="J87" s="228">
        <v>0</v>
      </c>
      <c r="K87" s="228">
        <v>1.0949525119683046E-2</v>
      </c>
      <c r="L87" s="228">
        <v>0</v>
      </c>
      <c r="M87" s="228">
        <v>0</v>
      </c>
      <c r="N87" s="228">
        <v>5.4152544984317399E-3</v>
      </c>
      <c r="O87" s="881">
        <f t="shared" si="28"/>
        <v>5.4450084190832561E-2</v>
      </c>
      <c r="P87" s="562"/>
      <c r="Q87" s="562"/>
      <c r="R87" s="562"/>
      <c r="S87" s="562"/>
      <c r="T87" s="562"/>
      <c r="U87" s="562"/>
      <c r="V87" s="562"/>
      <c r="W87" s="562"/>
      <c r="X87" s="562"/>
      <c r="Y87" s="562"/>
      <c r="Z87" s="562"/>
      <c r="AA87" s="562"/>
    </row>
    <row r="88" spans="2:27" s="266" customFormat="1">
      <c r="B88" s="44" t="s">
        <v>53</v>
      </c>
      <c r="C88" s="232">
        <v>0</v>
      </c>
      <c r="D88" s="232">
        <v>0</v>
      </c>
      <c r="E88" s="232">
        <v>0</v>
      </c>
      <c r="F88" s="232">
        <v>256.90265198999998</v>
      </c>
      <c r="G88" s="232">
        <v>0</v>
      </c>
      <c r="H88" s="232">
        <v>0</v>
      </c>
      <c r="I88" s="232">
        <v>0</v>
      </c>
      <c r="J88" s="232">
        <v>0</v>
      </c>
      <c r="K88" s="232">
        <v>0</v>
      </c>
      <c r="L88" s="232">
        <v>256.90265198999998</v>
      </c>
      <c r="M88" s="232">
        <v>0</v>
      </c>
      <c r="N88" s="232">
        <v>0</v>
      </c>
      <c r="O88" s="796">
        <f t="shared" si="28"/>
        <v>513.80530397999996</v>
      </c>
      <c r="P88" s="562"/>
      <c r="Q88" s="562"/>
      <c r="R88" s="562"/>
      <c r="S88" s="562"/>
      <c r="T88" s="562"/>
      <c r="U88" s="562"/>
      <c r="V88" s="562"/>
      <c r="W88" s="562"/>
      <c r="X88" s="562"/>
      <c r="Y88" s="562"/>
      <c r="Z88" s="562"/>
      <c r="AA88" s="562"/>
    </row>
    <row r="89" spans="2:27" s="266" customFormat="1">
      <c r="B89" s="590" t="s">
        <v>684</v>
      </c>
      <c r="C89" s="793">
        <v>0</v>
      </c>
      <c r="D89" s="793">
        <v>0</v>
      </c>
      <c r="E89" s="793">
        <v>62.114339427722456</v>
      </c>
      <c r="F89" s="793">
        <v>0</v>
      </c>
      <c r="G89" s="793">
        <v>0</v>
      </c>
      <c r="H89" s="793">
        <v>62.796914585373905</v>
      </c>
      <c r="I89" s="793">
        <v>0</v>
      </c>
      <c r="J89" s="793">
        <v>0</v>
      </c>
      <c r="K89" s="793">
        <v>62.796914585373905</v>
      </c>
      <c r="L89" s="793">
        <v>0</v>
      </c>
      <c r="M89" s="793">
        <v>0</v>
      </c>
      <c r="N89" s="793">
        <v>62.114339427722456</v>
      </c>
      <c r="O89" s="882">
        <f t="shared" si="28"/>
        <v>249.82250802619274</v>
      </c>
      <c r="P89" s="562"/>
      <c r="Q89" s="562"/>
      <c r="R89" s="562"/>
      <c r="S89" s="562"/>
      <c r="T89" s="562"/>
      <c r="U89" s="562"/>
      <c r="V89" s="562"/>
      <c r="W89" s="562"/>
      <c r="X89" s="562"/>
      <c r="Y89" s="562"/>
      <c r="Z89" s="562"/>
      <c r="AA89" s="562"/>
    </row>
    <row r="90" spans="2:27" s="266" customFormat="1">
      <c r="B90" s="44" t="s">
        <v>54</v>
      </c>
      <c r="C90" s="232">
        <v>0</v>
      </c>
      <c r="D90" s="232">
        <v>0</v>
      </c>
      <c r="E90" s="232">
        <v>0</v>
      </c>
      <c r="F90" s="232">
        <v>0</v>
      </c>
      <c r="G90" s="232">
        <v>0</v>
      </c>
      <c r="H90" s="232">
        <v>0</v>
      </c>
      <c r="I90" s="232">
        <v>0</v>
      </c>
      <c r="J90" s="232">
        <v>0</v>
      </c>
      <c r="K90" s="232">
        <v>0</v>
      </c>
      <c r="L90" s="232">
        <v>0</v>
      </c>
      <c r="M90" s="232">
        <v>0</v>
      </c>
      <c r="N90" s="232">
        <v>0</v>
      </c>
      <c r="O90" s="232">
        <f t="shared" si="28"/>
        <v>0</v>
      </c>
      <c r="P90" s="562"/>
      <c r="Q90" s="562"/>
      <c r="R90" s="562"/>
      <c r="S90" s="562"/>
      <c r="T90" s="562"/>
      <c r="U90" s="562"/>
      <c r="V90" s="562"/>
      <c r="W90" s="562"/>
      <c r="X90" s="562"/>
      <c r="Y90" s="562"/>
      <c r="Z90" s="562"/>
      <c r="AA90" s="562"/>
    </row>
    <row r="91" spans="2:27" s="266" customFormat="1">
      <c r="B91" s="44" t="s">
        <v>55</v>
      </c>
      <c r="C91" s="232">
        <v>0</v>
      </c>
      <c r="D91" s="232">
        <v>0</v>
      </c>
      <c r="E91" s="232">
        <v>82.259021684917187</v>
      </c>
      <c r="F91" s="232">
        <v>0</v>
      </c>
      <c r="G91" s="232">
        <v>0</v>
      </c>
      <c r="H91" s="232">
        <v>0</v>
      </c>
      <c r="I91" s="232">
        <v>0</v>
      </c>
      <c r="J91" s="232">
        <v>0</v>
      </c>
      <c r="K91" s="232">
        <v>0</v>
      </c>
      <c r="L91" s="232">
        <v>0</v>
      </c>
      <c r="M91" s="232">
        <v>0</v>
      </c>
      <c r="N91" s="232">
        <v>0</v>
      </c>
      <c r="O91" s="796">
        <f t="shared" si="28"/>
        <v>82.259021684917187</v>
      </c>
      <c r="P91" s="562"/>
      <c r="Q91" s="562"/>
      <c r="R91" s="562"/>
      <c r="S91" s="562"/>
      <c r="T91" s="562"/>
      <c r="U91" s="562"/>
      <c r="V91" s="562"/>
      <c r="W91" s="562"/>
      <c r="X91" s="562"/>
      <c r="Y91" s="562"/>
      <c r="Z91" s="562"/>
      <c r="AA91" s="562"/>
    </row>
    <row r="92" spans="2:27" s="266" customFormat="1">
      <c r="B92" s="44" t="s">
        <v>754</v>
      </c>
      <c r="C92" s="232">
        <v>0</v>
      </c>
      <c r="D92" s="232">
        <v>0</v>
      </c>
      <c r="E92" s="232">
        <v>62.114339427722456</v>
      </c>
      <c r="F92" s="232">
        <v>0</v>
      </c>
      <c r="G92" s="232">
        <v>0</v>
      </c>
      <c r="H92" s="232">
        <v>62.796914585373905</v>
      </c>
      <c r="I92" s="232">
        <v>0</v>
      </c>
      <c r="J92" s="232">
        <v>0</v>
      </c>
      <c r="K92" s="232">
        <v>62.796914585373905</v>
      </c>
      <c r="L92" s="232">
        <v>0</v>
      </c>
      <c r="M92" s="232">
        <v>0</v>
      </c>
      <c r="N92" s="232">
        <v>0</v>
      </c>
      <c r="O92" s="796">
        <f t="shared" si="28"/>
        <v>187.70816859847028</v>
      </c>
      <c r="P92" s="562"/>
      <c r="Q92" s="562"/>
      <c r="R92" s="562"/>
      <c r="S92" s="562"/>
      <c r="T92" s="562"/>
      <c r="U92" s="562"/>
      <c r="V92" s="562"/>
      <c r="W92" s="562"/>
      <c r="X92" s="562"/>
      <c r="Y92" s="562"/>
      <c r="Z92" s="562"/>
      <c r="AA92" s="562"/>
    </row>
    <row r="93" spans="2:27" s="266" customFormat="1">
      <c r="B93" s="44" t="s">
        <v>139</v>
      </c>
      <c r="C93" s="232">
        <v>0</v>
      </c>
      <c r="D93" s="232">
        <v>124.9526800847411</v>
      </c>
      <c r="E93" s="232">
        <v>0</v>
      </c>
      <c r="F93" s="232">
        <v>0</v>
      </c>
      <c r="G93" s="232">
        <v>122.23631747427504</v>
      </c>
      <c r="H93" s="232">
        <v>0</v>
      </c>
      <c r="I93" s="232">
        <v>0</v>
      </c>
      <c r="J93" s="232">
        <v>124.9526800847411</v>
      </c>
      <c r="K93" s="232">
        <v>0</v>
      </c>
      <c r="L93" s="232">
        <v>0</v>
      </c>
      <c r="M93" s="232">
        <v>124.9526800847411</v>
      </c>
      <c r="N93" s="232">
        <v>0</v>
      </c>
      <c r="O93" s="796">
        <f t="shared" si="28"/>
        <v>497.09435772849838</v>
      </c>
      <c r="P93" s="562"/>
      <c r="Q93" s="562"/>
      <c r="R93" s="562"/>
      <c r="S93" s="562"/>
      <c r="T93" s="562"/>
      <c r="U93" s="562"/>
      <c r="V93" s="562"/>
      <c r="W93" s="562"/>
      <c r="X93" s="562"/>
      <c r="Y93" s="562"/>
      <c r="Z93" s="562"/>
      <c r="AA93" s="562"/>
    </row>
    <row r="94" spans="2:27" s="266" customFormat="1">
      <c r="B94" s="280" t="s">
        <v>40</v>
      </c>
      <c r="C94" s="232">
        <v>0</v>
      </c>
      <c r="D94" s="232">
        <v>0</v>
      </c>
      <c r="E94" s="232">
        <v>147.45927224123702</v>
      </c>
      <c r="F94" s="232">
        <v>0</v>
      </c>
      <c r="G94" s="232">
        <v>0</v>
      </c>
      <c r="H94" s="232">
        <v>149.0797038045452</v>
      </c>
      <c r="I94" s="232">
        <v>0</v>
      </c>
      <c r="J94" s="232">
        <v>0</v>
      </c>
      <c r="K94" s="232">
        <v>149.0797038045452</v>
      </c>
      <c r="L94" s="232">
        <v>0</v>
      </c>
      <c r="M94" s="232">
        <v>0</v>
      </c>
      <c r="N94" s="232">
        <v>147.45927224123702</v>
      </c>
      <c r="O94" s="796">
        <f t="shared" si="28"/>
        <v>593.07795209156438</v>
      </c>
      <c r="P94" s="562"/>
      <c r="Q94" s="562"/>
      <c r="R94" s="562"/>
      <c r="S94" s="562"/>
      <c r="T94" s="562"/>
      <c r="U94" s="562"/>
      <c r="V94" s="562"/>
      <c r="W94" s="562"/>
      <c r="X94" s="562"/>
      <c r="Y94" s="562"/>
      <c r="Z94" s="562"/>
      <c r="AA94" s="562"/>
    </row>
    <row r="95" spans="2:27" s="266" customFormat="1">
      <c r="B95" s="280" t="s">
        <v>41</v>
      </c>
      <c r="C95" s="232">
        <v>0</v>
      </c>
      <c r="D95" s="232">
        <v>0</v>
      </c>
      <c r="E95" s="232">
        <v>97.41861958399825</v>
      </c>
      <c r="F95" s="232">
        <v>0</v>
      </c>
      <c r="G95" s="232">
        <v>0</v>
      </c>
      <c r="H95" s="232">
        <v>98.489153865624843</v>
      </c>
      <c r="I95" s="232">
        <v>0</v>
      </c>
      <c r="J95" s="232">
        <v>0</v>
      </c>
      <c r="K95" s="232">
        <v>98.489153865624843</v>
      </c>
      <c r="L95" s="232">
        <v>0</v>
      </c>
      <c r="M95" s="232">
        <v>0</v>
      </c>
      <c r="N95" s="232">
        <v>97.41861958399825</v>
      </c>
      <c r="O95" s="796">
        <f t="shared" si="28"/>
        <v>391.81554689924616</v>
      </c>
      <c r="P95" s="562"/>
      <c r="Q95" s="562"/>
      <c r="R95" s="562"/>
      <c r="S95" s="562"/>
      <c r="T95" s="562"/>
      <c r="U95" s="562"/>
      <c r="V95" s="562"/>
      <c r="W95" s="562"/>
      <c r="X95" s="562"/>
      <c r="Y95" s="562"/>
      <c r="Z95" s="562"/>
      <c r="AA95" s="562"/>
    </row>
    <row r="96" spans="2:27" s="266" customFormat="1">
      <c r="B96" s="590" t="s">
        <v>667</v>
      </c>
      <c r="C96" s="232">
        <v>0</v>
      </c>
      <c r="D96" s="232">
        <v>0</v>
      </c>
      <c r="E96" s="232">
        <v>144.08623704726796</v>
      </c>
      <c r="F96" s="232">
        <v>0</v>
      </c>
      <c r="G96" s="232">
        <v>0</v>
      </c>
      <c r="H96" s="232">
        <v>145.66960229021078</v>
      </c>
      <c r="I96" s="232">
        <v>0</v>
      </c>
      <c r="J96" s="232">
        <v>0</v>
      </c>
      <c r="K96" s="232">
        <v>145.66960229021078</v>
      </c>
      <c r="L96" s="232">
        <v>0</v>
      </c>
      <c r="M96" s="232">
        <v>0</v>
      </c>
      <c r="N96" s="232">
        <v>144.08623704726796</v>
      </c>
      <c r="O96" s="796">
        <f t="shared" si="28"/>
        <v>579.51167867495747</v>
      </c>
      <c r="P96" s="562"/>
      <c r="Q96" s="562"/>
      <c r="R96" s="562"/>
      <c r="S96" s="562"/>
      <c r="T96" s="562"/>
      <c r="U96" s="562"/>
      <c r="V96" s="562"/>
      <c r="W96" s="562"/>
      <c r="X96" s="562"/>
      <c r="Y96" s="562"/>
      <c r="Z96" s="562"/>
      <c r="AA96" s="562"/>
    </row>
    <row r="97" spans="2:27" s="266" customFormat="1">
      <c r="B97" s="590" t="s">
        <v>56</v>
      </c>
      <c r="C97" s="232">
        <v>0</v>
      </c>
      <c r="D97" s="232">
        <v>0</v>
      </c>
      <c r="E97" s="232">
        <v>0</v>
      </c>
      <c r="F97" s="232">
        <v>0</v>
      </c>
      <c r="G97" s="232">
        <v>151.84618559999998</v>
      </c>
      <c r="H97" s="232">
        <v>0</v>
      </c>
      <c r="I97" s="232">
        <v>0</v>
      </c>
      <c r="J97" s="232">
        <v>0</v>
      </c>
      <c r="K97" s="232">
        <v>0</v>
      </c>
      <c r="L97" s="232">
        <v>0</v>
      </c>
      <c r="M97" s="232">
        <v>151.84618559999998</v>
      </c>
      <c r="N97" s="232">
        <v>0</v>
      </c>
      <c r="O97" s="796">
        <f t="shared" si="28"/>
        <v>303.69237119999997</v>
      </c>
      <c r="P97" s="562"/>
      <c r="Q97" s="562"/>
      <c r="R97" s="562"/>
      <c r="S97" s="562"/>
      <c r="T97" s="562"/>
      <c r="U97" s="562"/>
      <c r="V97" s="562"/>
      <c r="W97" s="562"/>
      <c r="X97" s="562"/>
      <c r="Y97" s="562"/>
      <c r="Z97" s="562"/>
      <c r="AA97" s="562"/>
    </row>
    <row r="98" spans="2:27" s="266" customFormat="1">
      <c r="B98" s="590" t="s">
        <v>57</v>
      </c>
      <c r="C98" s="232">
        <v>0</v>
      </c>
      <c r="D98" s="232">
        <v>0</v>
      </c>
      <c r="E98" s="232">
        <v>85.49966714</v>
      </c>
      <c r="F98" s="232">
        <v>0</v>
      </c>
      <c r="G98" s="232">
        <v>0</v>
      </c>
      <c r="H98" s="232">
        <v>0</v>
      </c>
      <c r="I98" s="232">
        <v>0</v>
      </c>
      <c r="J98" s="232">
        <v>0</v>
      </c>
      <c r="K98" s="232">
        <v>85.49966714</v>
      </c>
      <c r="L98" s="232">
        <v>0</v>
      </c>
      <c r="M98" s="232">
        <v>0</v>
      </c>
      <c r="N98" s="232">
        <v>0</v>
      </c>
      <c r="O98" s="796">
        <f t="shared" si="28"/>
        <v>170.99933428</v>
      </c>
      <c r="P98" s="562"/>
      <c r="Q98" s="562"/>
      <c r="R98" s="562"/>
      <c r="S98" s="562"/>
      <c r="T98" s="562"/>
      <c r="U98" s="562"/>
      <c r="V98" s="562"/>
      <c r="W98" s="562"/>
      <c r="X98" s="562"/>
      <c r="Y98" s="562"/>
      <c r="Z98" s="562"/>
      <c r="AA98" s="562"/>
    </row>
    <row r="99" spans="2:27" s="266" customFormat="1">
      <c r="B99" s="280" t="s">
        <v>735</v>
      </c>
      <c r="C99" s="232">
        <v>0</v>
      </c>
      <c r="D99" s="232">
        <v>0</v>
      </c>
      <c r="E99" s="232">
        <v>0</v>
      </c>
      <c r="F99" s="232">
        <v>0</v>
      </c>
      <c r="G99" s="232">
        <v>233.06215419</v>
      </c>
      <c r="H99" s="232">
        <v>0</v>
      </c>
      <c r="I99" s="232">
        <v>0</v>
      </c>
      <c r="J99" s="232">
        <v>0</v>
      </c>
      <c r="K99" s="232">
        <v>0</v>
      </c>
      <c r="L99" s="232">
        <v>0</v>
      </c>
      <c r="M99" s="232">
        <v>233.06215419</v>
      </c>
      <c r="N99" s="232">
        <v>0</v>
      </c>
      <c r="O99" s="796">
        <f t="shared" si="28"/>
        <v>466.12430838</v>
      </c>
      <c r="P99" s="562"/>
      <c r="Q99" s="562"/>
      <c r="R99" s="562"/>
      <c r="S99" s="562"/>
      <c r="T99" s="562"/>
      <c r="U99" s="562"/>
      <c r="V99" s="562"/>
      <c r="W99" s="562"/>
      <c r="X99" s="562"/>
      <c r="Y99" s="562"/>
      <c r="Z99" s="562"/>
      <c r="AA99" s="562"/>
    </row>
    <row r="100" spans="2:27" s="266" customFormat="1">
      <c r="B100" s="280" t="s">
        <v>801</v>
      </c>
      <c r="C100" s="232">
        <v>0</v>
      </c>
      <c r="D100" s="232">
        <v>0</v>
      </c>
      <c r="E100" s="232">
        <v>74.100517773620211</v>
      </c>
      <c r="F100" s="232">
        <v>0</v>
      </c>
      <c r="G100" s="232">
        <v>0</v>
      </c>
      <c r="H100" s="232">
        <v>0</v>
      </c>
      <c r="I100" s="232">
        <v>0</v>
      </c>
      <c r="J100" s="232">
        <v>0</v>
      </c>
      <c r="K100" s="232">
        <v>0</v>
      </c>
      <c r="L100" s="232">
        <v>0</v>
      </c>
      <c r="M100" s="232">
        <v>0</v>
      </c>
      <c r="N100" s="232">
        <v>0</v>
      </c>
      <c r="O100" s="796">
        <f t="shared" si="28"/>
        <v>74.100517773620211</v>
      </c>
      <c r="P100" s="562"/>
      <c r="Q100" s="562"/>
      <c r="R100" s="562"/>
      <c r="S100" s="562"/>
      <c r="T100" s="562"/>
      <c r="U100" s="562"/>
      <c r="V100" s="562"/>
      <c r="W100" s="562"/>
      <c r="X100" s="562"/>
      <c r="Y100" s="562"/>
      <c r="Z100" s="562"/>
      <c r="AA100" s="562"/>
    </row>
    <row r="101" spans="2:27" s="266" customFormat="1">
      <c r="B101" s="280" t="s">
        <v>802</v>
      </c>
      <c r="C101" s="232">
        <v>0</v>
      </c>
      <c r="D101" s="232">
        <v>0</v>
      </c>
      <c r="E101" s="232">
        <v>45.842127072029939</v>
      </c>
      <c r="F101" s="232">
        <v>0</v>
      </c>
      <c r="G101" s="232">
        <v>0</v>
      </c>
      <c r="H101" s="232">
        <v>45.842127072029939</v>
      </c>
      <c r="I101" s="232">
        <v>0</v>
      </c>
      <c r="J101" s="232">
        <v>0</v>
      </c>
      <c r="K101" s="232">
        <v>46.345886709954328</v>
      </c>
      <c r="L101" s="232">
        <v>0</v>
      </c>
      <c r="M101" s="232">
        <v>0</v>
      </c>
      <c r="N101" s="232">
        <v>0</v>
      </c>
      <c r="O101" s="796">
        <f t="shared" si="28"/>
        <v>138.03014085401421</v>
      </c>
      <c r="P101" s="562"/>
      <c r="Q101" s="562"/>
      <c r="R101" s="562"/>
      <c r="S101" s="562"/>
      <c r="T101" s="562"/>
      <c r="U101" s="562"/>
      <c r="V101" s="562"/>
      <c r="W101" s="562"/>
      <c r="X101" s="562"/>
      <c r="Y101" s="562"/>
      <c r="Z101" s="562"/>
      <c r="AA101" s="562"/>
    </row>
    <row r="102" spans="2:27" s="266" customFormat="1">
      <c r="B102" s="280" t="s">
        <v>816</v>
      </c>
      <c r="C102" s="232">
        <v>0</v>
      </c>
      <c r="D102" s="232">
        <v>0</v>
      </c>
      <c r="E102" s="232">
        <v>31.852919675342545</v>
      </c>
      <c r="F102" s="232">
        <v>0</v>
      </c>
      <c r="G102" s="232">
        <v>0</v>
      </c>
      <c r="H102" s="232">
        <v>0</v>
      </c>
      <c r="I102" s="232">
        <v>42.003850121608984</v>
      </c>
      <c r="J102" s="232">
        <v>0</v>
      </c>
      <c r="K102" s="232">
        <v>0</v>
      </c>
      <c r="L102" s="232">
        <v>0</v>
      </c>
      <c r="M102" s="232">
        <v>0</v>
      </c>
      <c r="N102" s="232">
        <v>0</v>
      </c>
      <c r="O102" s="796">
        <f t="shared" si="28"/>
        <v>73.856769796951525</v>
      </c>
      <c r="P102" s="562"/>
      <c r="Q102" s="562"/>
      <c r="R102" s="562"/>
      <c r="S102" s="562"/>
      <c r="T102" s="562"/>
      <c r="U102" s="562"/>
      <c r="V102" s="562"/>
      <c r="W102" s="562"/>
      <c r="X102" s="562"/>
      <c r="Y102" s="562"/>
      <c r="Z102" s="562"/>
      <c r="AA102" s="562"/>
    </row>
    <row r="103" spans="2:27" s="266" customFormat="1">
      <c r="B103" s="280" t="s">
        <v>817</v>
      </c>
      <c r="C103" s="232">
        <v>0</v>
      </c>
      <c r="D103" s="232">
        <v>74.296584091784524</v>
      </c>
      <c r="E103" s="232">
        <v>0</v>
      </c>
      <c r="F103" s="232">
        <v>0</v>
      </c>
      <c r="G103" s="232">
        <v>74.296584091784524</v>
      </c>
      <c r="H103" s="232">
        <v>0</v>
      </c>
      <c r="I103" s="232">
        <v>0</v>
      </c>
      <c r="J103" s="232">
        <v>0</v>
      </c>
      <c r="K103" s="232">
        <v>0</v>
      </c>
      <c r="L103" s="232">
        <v>0</v>
      </c>
      <c r="M103" s="232">
        <v>0</v>
      </c>
      <c r="N103" s="232">
        <v>0</v>
      </c>
      <c r="O103" s="796">
        <f t="shared" si="28"/>
        <v>148.59316818356905</v>
      </c>
      <c r="P103" s="562"/>
      <c r="Q103" s="562"/>
      <c r="R103" s="562"/>
      <c r="S103" s="562"/>
      <c r="T103" s="562"/>
      <c r="U103" s="562"/>
      <c r="V103" s="562"/>
      <c r="W103" s="562"/>
      <c r="X103" s="562"/>
      <c r="Y103" s="562"/>
      <c r="Z103" s="562"/>
      <c r="AA103" s="562"/>
    </row>
    <row r="104" spans="2:27" s="266" customFormat="1">
      <c r="B104" s="280" t="s">
        <v>763</v>
      </c>
      <c r="C104" s="232">
        <v>0</v>
      </c>
      <c r="D104" s="232">
        <v>0</v>
      </c>
      <c r="E104" s="232">
        <v>0</v>
      </c>
      <c r="F104" s="232">
        <v>8.75</v>
      </c>
      <c r="G104" s="232">
        <v>0</v>
      </c>
      <c r="H104" s="232">
        <v>0</v>
      </c>
      <c r="I104" s="232">
        <v>0</v>
      </c>
      <c r="J104" s="232">
        <v>0</v>
      </c>
      <c r="K104" s="232">
        <v>0</v>
      </c>
      <c r="L104" s="232">
        <v>8.75</v>
      </c>
      <c r="M104" s="232">
        <v>0</v>
      </c>
      <c r="N104" s="232">
        <v>0</v>
      </c>
      <c r="O104" s="796">
        <f t="shared" si="28"/>
        <v>17.5</v>
      </c>
      <c r="P104" s="562"/>
      <c r="Q104" s="562"/>
      <c r="R104" s="562"/>
      <c r="S104" s="562"/>
      <c r="T104" s="562"/>
      <c r="U104" s="562"/>
      <c r="V104" s="562"/>
      <c r="W104" s="562"/>
      <c r="X104" s="562"/>
      <c r="Y104" s="562"/>
      <c r="Z104" s="562"/>
      <c r="AA104" s="562"/>
    </row>
    <row r="105" spans="2:27" s="266" customFormat="1">
      <c r="B105" s="280" t="s">
        <v>764</v>
      </c>
      <c r="C105" s="232">
        <v>0</v>
      </c>
      <c r="D105" s="232">
        <v>0</v>
      </c>
      <c r="E105" s="232">
        <v>12</v>
      </c>
      <c r="F105" s="232">
        <v>0</v>
      </c>
      <c r="G105" s="232">
        <v>0</v>
      </c>
      <c r="H105" s="232">
        <v>0</v>
      </c>
      <c r="I105" s="232">
        <v>0</v>
      </c>
      <c r="J105" s="232">
        <v>0</v>
      </c>
      <c r="K105" s="232">
        <v>12</v>
      </c>
      <c r="L105" s="232">
        <v>0</v>
      </c>
      <c r="M105" s="232">
        <v>0</v>
      </c>
      <c r="N105" s="232">
        <v>0</v>
      </c>
      <c r="O105" s="796">
        <f t="shared" si="28"/>
        <v>24</v>
      </c>
      <c r="P105" s="562"/>
      <c r="Q105" s="562"/>
      <c r="R105" s="562"/>
      <c r="S105" s="562"/>
      <c r="T105" s="562"/>
      <c r="U105" s="562"/>
      <c r="V105" s="562"/>
      <c r="W105" s="562"/>
      <c r="X105" s="562"/>
      <c r="Y105" s="562"/>
      <c r="Z105" s="562"/>
      <c r="AA105" s="562"/>
    </row>
    <row r="106" spans="2:27" s="266" customFormat="1">
      <c r="B106" s="44" t="s">
        <v>147</v>
      </c>
      <c r="C106" s="232">
        <v>0</v>
      </c>
      <c r="D106" s="232">
        <v>0</v>
      </c>
      <c r="E106" s="232">
        <v>0</v>
      </c>
      <c r="F106" s="232">
        <v>0</v>
      </c>
      <c r="G106" s="232">
        <v>0</v>
      </c>
      <c r="H106" s="232">
        <v>0</v>
      </c>
      <c r="I106" s="232">
        <v>0</v>
      </c>
      <c r="J106" s="232">
        <v>0</v>
      </c>
      <c r="K106" s="232">
        <v>0</v>
      </c>
      <c r="L106" s="232">
        <v>0</v>
      </c>
      <c r="M106" s="232">
        <v>0</v>
      </c>
      <c r="N106" s="232">
        <v>0</v>
      </c>
      <c r="O106" s="221">
        <f t="shared" si="28"/>
        <v>0</v>
      </c>
      <c r="P106" s="562"/>
      <c r="Q106" s="562"/>
      <c r="R106" s="562"/>
      <c r="S106" s="562"/>
      <c r="T106" s="562"/>
      <c r="U106" s="562"/>
      <c r="V106" s="562"/>
      <c r="W106" s="562"/>
      <c r="X106" s="562"/>
      <c r="Y106" s="562"/>
      <c r="Z106" s="562"/>
      <c r="AA106" s="562"/>
    </row>
    <row r="107" spans="2:27" s="266" customFormat="1">
      <c r="B107" s="220" t="s">
        <v>426</v>
      </c>
      <c r="C107" s="221">
        <f>+C108+C109</f>
        <v>11.172443093600398</v>
      </c>
      <c r="D107" s="221">
        <f t="shared" ref="D107:N107" si="29">+D108+D109</f>
        <v>12.565873773179995</v>
      </c>
      <c r="E107" s="221">
        <f t="shared" si="29"/>
        <v>73.17597191988115</v>
      </c>
      <c r="F107" s="221">
        <f t="shared" si="29"/>
        <v>11.017977199141585</v>
      </c>
      <c r="G107" s="221">
        <f t="shared" si="29"/>
        <v>12.668870067682827</v>
      </c>
      <c r="H107" s="221">
        <f t="shared" si="29"/>
        <v>73.361564018048767</v>
      </c>
      <c r="I107" s="221">
        <f t="shared" si="29"/>
        <v>10.966507598085071</v>
      </c>
      <c r="J107" s="221">
        <f t="shared" si="29"/>
        <v>11.172443093600398</v>
      </c>
      <c r="K107" s="221">
        <f t="shared" si="29"/>
        <v>11.017977199141585</v>
      </c>
      <c r="L107" s="221">
        <f t="shared" si="29"/>
        <v>10.966507598085071</v>
      </c>
      <c r="M107" s="221">
        <f t="shared" si="29"/>
        <v>6.3840003499697362</v>
      </c>
      <c r="N107" s="221">
        <f t="shared" si="29"/>
        <v>6.1780648544544103</v>
      </c>
      <c r="O107" s="221">
        <f t="shared" si="28"/>
        <v>250.64820076487101</v>
      </c>
      <c r="P107" s="562"/>
      <c r="Q107" s="562"/>
      <c r="R107" s="562"/>
      <c r="S107" s="562"/>
      <c r="T107" s="562"/>
      <c r="U107" s="562"/>
      <c r="V107" s="562"/>
      <c r="W107" s="562"/>
      <c r="X107" s="562"/>
      <c r="Y107" s="562"/>
      <c r="Z107" s="562"/>
      <c r="AA107" s="562"/>
    </row>
    <row r="108" spans="2:27" s="266" customFormat="1">
      <c r="B108" s="624" t="s">
        <v>132</v>
      </c>
      <c r="C108" s="217">
        <v>11.172443093600398</v>
      </c>
      <c r="D108" s="217">
        <v>12.565873773179995</v>
      </c>
      <c r="E108" s="217">
        <v>73.17597191988115</v>
      </c>
      <c r="F108" s="217">
        <v>11.017977199141585</v>
      </c>
      <c r="G108" s="217">
        <v>12.668870067682827</v>
      </c>
      <c r="H108" s="217">
        <v>73.361564018048767</v>
      </c>
      <c r="I108" s="217">
        <v>10.966507598085071</v>
      </c>
      <c r="J108" s="217">
        <v>11.172443093600398</v>
      </c>
      <c r="K108" s="217">
        <v>11.017977199141585</v>
      </c>
      <c r="L108" s="217">
        <v>10.966507598085071</v>
      </c>
      <c r="M108" s="217">
        <v>6.3840003499697362</v>
      </c>
      <c r="N108" s="217">
        <v>6.1780648544544103</v>
      </c>
      <c r="O108" s="217">
        <f t="shared" si="28"/>
        <v>250.64820076487101</v>
      </c>
      <c r="P108" s="562"/>
      <c r="Q108" s="562"/>
      <c r="R108" s="562"/>
      <c r="S108" s="562"/>
      <c r="T108" s="562"/>
      <c r="U108" s="562"/>
      <c r="V108" s="562"/>
      <c r="W108" s="562"/>
      <c r="X108" s="562"/>
      <c r="Y108" s="562"/>
      <c r="Z108" s="562"/>
      <c r="AA108" s="562"/>
    </row>
    <row r="109" spans="2:27" s="266" customFormat="1">
      <c r="B109" s="218" t="s">
        <v>130</v>
      </c>
      <c r="C109" s="219">
        <v>0</v>
      </c>
      <c r="D109" s="219">
        <v>0</v>
      </c>
      <c r="E109" s="219">
        <v>0</v>
      </c>
      <c r="F109" s="219">
        <v>0</v>
      </c>
      <c r="G109" s="219">
        <v>0</v>
      </c>
      <c r="H109" s="219">
        <v>0</v>
      </c>
      <c r="I109" s="219">
        <v>0</v>
      </c>
      <c r="J109" s="219">
        <v>0</v>
      </c>
      <c r="K109" s="219">
        <v>0</v>
      </c>
      <c r="L109" s="219">
        <v>0</v>
      </c>
      <c r="M109" s="219">
        <v>0</v>
      </c>
      <c r="N109" s="219">
        <v>0</v>
      </c>
      <c r="O109" s="219">
        <f t="shared" si="28"/>
        <v>0</v>
      </c>
      <c r="P109" s="562"/>
      <c r="Q109" s="562"/>
      <c r="R109" s="562"/>
      <c r="S109" s="562"/>
      <c r="T109" s="562"/>
      <c r="U109" s="562"/>
      <c r="V109" s="562"/>
      <c r="W109" s="562"/>
      <c r="X109" s="562"/>
      <c r="Y109" s="562"/>
      <c r="Z109" s="562"/>
      <c r="AA109" s="562"/>
    </row>
    <row r="110" spans="2:27" s="266" customFormat="1">
      <c r="B110" s="220" t="s">
        <v>637</v>
      </c>
      <c r="C110" s="221">
        <f>+C111+C118</f>
        <v>23.612795339999998</v>
      </c>
      <c r="D110" s="221">
        <f t="shared" ref="D110:N110" si="30">+D111+D118</f>
        <v>1.1271656699999999</v>
      </c>
      <c r="E110" s="221">
        <f t="shared" si="30"/>
        <v>1.14185026</v>
      </c>
      <c r="F110" s="221">
        <f t="shared" si="30"/>
        <v>19.742332090000001</v>
      </c>
      <c r="G110" s="221">
        <f t="shared" si="30"/>
        <v>1.09282945</v>
      </c>
      <c r="H110" s="221">
        <f t="shared" si="30"/>
        <v>1.0813840400000001</v>
      </c>
      <c r="I110" s="221">
        <f t="shared" si="30"/>
        <v>20.087319580000003</v>
      </c>
      <c r="J110" s="221">
        <f t="shared" si="30"/>
        <v>1.0584932300000001</v>
      </c>
      <c r="K110" s="221">
        <f t="shared" si="30"/>
        <v>1.0731778299999999</v>
      </c>
      <c r="L110" s="221">
        <f t="shared" si="30"/>
        <v>19.878473459999999</v>
      </c>
      <c r="M110" s="221">
        <f t="shared" si="30"/>
        <v>1.0241570099999999</v>
      </c>
      <c r="N110" s="221">
        <f t="shared" si="30"/>
        <v>1.0127116</v>
      </c>
      <c r="O110" s="221">
        <f t="shared" si="28"/>
        <v>91.93268956</v>
      </c>
      <c r="P110" s="562"/>
      <c r="Q110" s="562"/>
      <c r="R110" s="562"/>
      <c r="S110" s="562"/>
      <c r="T110" s="562"/>
      <c r="U110" s="562"/>
      <c r="V110" s="562"/>
      <c r="W110" s="562"/>
      <c r="X110" s="562"/>
      <c r="Y110" s="562"/>
      <c r="Z110" s="562"/>
      <c r="AA110" s="562"/>
    </row>
    <row r="111" spans="2:27" s="266" customFormat="1">
      <c r="B111" s="38" t="s">
        <v>148</v>
      </c>
      <c r="C111" s="211">
        <f>+C112+C115</f>
        <v>23.235429709999998</v>
      </c>
      <c r="D111" s="211">
        <f t="shared" ref="D111:N111" si="31">+D112+D115</f>
        <v>1.1271656699999999</v>
      </c>
      <c r="E111" s="211">
        <f t="shared" si="31"/>
        <v>1.11572026</v>
      </c>
      <c r="F111" s="211">
        <f t="shared" si="31"/>
        <v>19.742332090000001</v>
      </c>
      <c r="G111" s="211">
        <f t="shared" si="31"/>
        <v>1.09282945</v>
      </c>
      <c r="H111" s="211">
        <f t="shared" si="31"/>
        <v>1.0813840400000001</v>
      </c>
      <c r="I111" s="211">
        <f t="shared" si="31"/>
        <v>19.709953950000003</v>
      </c>
      <c r="J111" s="211">
        <f t="shared" si="31"/>
        <v>1.0584932300000001</v>
      </c>
      <c r="K111" s="211">
        <f t="shared" si="31"/>
        <v>1.0470478299999999</v>
      </c>
      <c r="L111" s="211">
        <f t="shared" si="31"/>
        <v>19.878473459999999</v>
      </c>
      <c r="M111" s="211">
        <f t="shared" si="31"/>
        <v>1.0241570099999999</v>
      </c>
      <c r="N111" s="211">
        <f t="shared" si="31"/>
        <v>1.0127116</v>
      </c>
      <c r="O111" s="211">
        <f t="shared" si="28"/>
        <v>91.125698299999982</v>
      </c>
      <c r="P111" s="562"/>
      <c r="Q111" s="562"/>
      <c r="R111" s="562"/>
      <c r="S111" s="562"/>
      <c r="T111" s="562"/>
      <c r="U111" s="562"/>
      <c r="V111" s="562"/>
      <c r="W111" s="562"/>
      <c r="X111" s="562"/>
      <c r="Y111" s="562"/>
      <c r="Z111" s="562"/>
      <c r="AA111" s="562"/>
    </row>
    <row r="112" spans="2:27" s="266" customFormat="1">
      <c r="B112" s="218" t="s">
        <v>150</v>
      </c>
      <c r="C112" s="219">
        <f>+C113+C114</f>
        <v>1.15324033</v>
      </c>
      <c r="D112" s="219">
        <f t="shared" ref="D112:N112" si="32">+D113+D114</f>
        <v>1.1271656699999999</v>
      </c>
      <c r="E112" s="219">
        <f t="shared" si="32"/>
        <v>1.11572026</v>
      </c>
      <c r="F112" s="219">
        <f t="shared" si="32"/>
        <v>1.1042748600000001</v>
      </c>
      <c r="G112" s="219">
        <f t="shared" si="32"/>
        <v>1.09282945</v>
      </c>
      <c r="H112" s="219">
        <f t="shared" si="32"/>
        <v>1.0813840400000001</v>
      </c>
      <c r="I112" s="219">
        <f t="shared" si="32"/>
        <v>1.07189672</v>
      </c>
      <c r="J112" s="219">
        <f t="shared" si="32"/>
        <v>1.0584932300000001</v>
      </c>
      <c r="K112" s="219">
        <f t="shared" si="32"/>
        <v>1.0470478299999999</v>
      </c>
      <c r="L112" s="219">
        <f t="shared" si="32"/>
        <v>1.03560242</v>
      </c>
      <c r="M112" s="219">
        <f t="shared" si="32"/>
        <v>1.0241570099999999</v>
      </c>
      <c r="N112" s="219">
        <f t="shared" si="32"/>
        <v>1.0127116</v>
      </c>
      <c r="O112" s="219">
        <f t="shared" si="28"/>
        <v>12.92452342</v>
      </c>
      <c r="P112" s="562"/>
      <c r="Q112" s="562"/>
      <c r="R112" s="562"/>
      <c r="S112" s="562"/>
      <c r="T112" s="562"/>
      <c r="U112" s="562"/>
      <c r="V112" s="562"/>
      <c r="W112" s="562"/>
      <c r="X112" s="562"/>
      <c r="Y112" s="562"/>
      <c r="Z112" s="562"/>
      <c r="AA112" s="562"/>
    </row>
    <row r="113" spans="2:27" s="266" customFormat="1">
      <c r="B113" s="38" t="s">
        <v>244</v>
      </c>
      <c r="C113" s="211">
        <v>1.1512813200000001</v>
      </c>
      <c r="D113" s="211">
        <v>1.1271656699999999</v>
      </c>
      <c r="E113" s="211">
        <v>1.11572026</v>
      </c>
      <c r="F113" s="211">
        <v>1.1042748600000001</v>
      </c>
      <c r="G113" s="211">
        <v>1.09282945</v>
      </c>
      <c r="H113" s="211">
        <v>1.0813840400000001</v>
      </c>
      <c r="I113" s="211">
        <v>1.0699386399999999</v>
      </c>
      <c r="J113" s="211">
        <v>1.0584932300000001</v>
      </c>
      <c r="K113" s="211">
        <v>1.0470478299999999</v>
      </c>
      <c r="L113" s="211">
        <v>1.03560242</v>
      </c>
      <c r="M113" s="211">
        <v>1.0241570099999999</v>
      </c>
      <c r="N113" s="211">
        <v>1.0127116</v>
      </c>
      <c r="O113" s="211">
        <f t="shared" si="28"/>
        <v>12.92060633</v>
      </c>
      <c r="P113" s="562"/>
      <c r="Q113" s="562"/>
      <c r="R113" s="562"/>
      <c r="S113" s="562"/>
      <c r="T113" s="562"/>
      <c r="U113" s="562"/>
      <c r="V113" s="562"/>
      <c r="W113" s="562"/>
      <c r="X113" s="562"/>
      <c r="Y113" s="562"/>
      <c r="Z113" s="562"/>
      <c r="AA113" s="562"/>
    </row>
    <row r="114" spans="2:27" s="266" customFormat="1">
      <c r="B114" s="229" t="s">
        <v>155</v>
      </c>
      <c r="C114" s="211">
        <v>1.9590100000000002E-3</v>
      </c>
      <c r="D114" s="211">
        <v>0</v>
      </c>
      <c r="E114" s="211">
        <v>0</v>
      </c>
      <c r="F114" s="211">
        <v>0</v>
      </c>
      <c r="G114" s="211">
        <v>0</v>
      </c>
      <c r="H114" s="211">
        <v>0</v>
      </c>
      <c r="I114" s="211">
        <v>1.9580800000000001E-3</v>
      </c>
      <c r="J114" s="211">
        <v>0</v>
      </c>
      <c r="K114" s="211">
        <v>0</v>
      </c>
      <c r="L114" s="211">
        <v>0</v>
      </c>
      <c r="M114" s="211">
        <v>0</v>
      </c>
      <c r="N114" s="211">
        <v>0</v>
      </c>
      <c r="O114" s="211">
        <f t="shared" si="28"/>
        <v>3.9170899999999998E-3</v>
      </c>
      <c r="P114" s="562"/>
      <c r="Q114" s="562"/>
      <c r="R114" s="562"/>
      <c r="S114" s="562"/>
      <c r="T114" s="562"/>
      <c r="U114" s="562"/>
      <c r="V114" s="562"/>
      <c r="W114" s="562"/>
      <c r="X114" s="562"/>
      <c r="Y114" s="562"/>
      <c r="Z114" s="562"/>
      <c r="AA114" s="562"/>
    </row>
    <row r="115" spans="2:27" s="266" customFormat="1">
      <c r="B115" s="218" t="s">
        <v>156</v>
      </c>
      <c r="C115" s="219">
        <f>+C116+C117</f>
        <v>22.082189379999999</v>
      </c>
      <c r="D115" s="219">
        <f t="shared" ref="D115:N115" si="33">+D116+D117</f>
        <v>0</v>
      </c>
      <c r="E115" s="219">
        <f t="shared" si="33"/>
        <v>0</v>
      </c>
      <c r="F115" s="219">
        <f t="shared" si="33"/>
        <v>18.638057230000001</v>
      </c>
      <c r="G115" s="219">
        <f t="shared" si="33"/>
        <v>0</v>
      </c>
      <c r="H115" s="219">
        <f t="shared" si="33"/>
        <v>0</v>
      </c>
      <c r="I115" s="219">
        <f t="shared" si="33"/>
        <v>18.638057230000001</v>
      </c>
      <c r="J115" s="219">
        <f t="shared" si="33"/>
        <v>0</v>
      </c>
      <c r="K115" s="219">
        <f t="shared" si="33"/>
        <v>0</v>
      </c>
      <c r="L115" s="219">
        <f t="shared" si="33"/>
        <v>18.842871039999999</v>
      </c>
      <c r="M115" s="219">
        <f t="shared" si="33"/>
        <v>0</v>
      </c>
      <c r="N115" s="219">
        <f t="shared" si="33"/>
        <v>0</v>
      </c>
      <c r="O115" s="219">
        <f t="shared" si="28"/>
        <v>78.201174879999996</v>
      </c>
      <c r="P115" s="562"/>
      <c r="Q115" s="562"/>
      <c r="R115" s="562"/>
      <c r="S115" s="562"/>
      <c r="T115" s="562"/>
      <c r="U115" s="562"/>
      <c r="V115" s="562"/>
      <c r="W115" s="562"/>
      <c r="X115" s="562"/>
      <c r="Y115" s="562"/>
      <c r="Z115" s="562"/>
      <c r="AA115" s="562"/>
    </row>
    <row r="116" spans="2:27" s="266" customFormat="1">
      <c r="B116" s="38" t="s">
        <v>244</v>
      </c>
      <c r="C116" s="211">
        <v>22.082189379999999</v>
      </c>
      <c r="D116" s="211">
        <v>0</v>
      </c>
      <c r="E116" s="211">
        <v>0</v>
      </c>
      <c r="F116" s="211">
        <v>18.638057230000001</v>
      </c>
      <c r="G116" s="211">
        <v>0</v>
      </c>
      <c r="H116" s="211">
        <v>0</v>
      </c>
      <c r="I116" s="211">
        <v>18.638057230000001</v>
      </c>
      <c r="J116" s="211">
        <v>0</v>
      </c>
      <c r="K116" s="211">
        <v>0</v>
      </c>
      <c r="L116" s="211">
        <v>18.842871039999999</v>
      </c>
      <c r="M116" s="211">
        <v>0</v>
      </c>
      <c r="N116" s="211">
        <v>0</v>
      </c>
      <c r="O116" s="211">
        <f t="shared" si="28"/>
        <v>78.201174879999996</v>
      </c>
      <c r="P116" s="562"/>
      <c r="Q116" s="562"/>
      <c r="R116" s="562"/>
      <c r="S116" s="562"/>
      <c r="T116" s="562"/>
      <c r="U116" s="562"/>
      <c r="V116" s="562"/>
      <c r="W116" s="562"/>
      <c r="X116" s="562"/>
      <c r="Y116" s="562"/>
      <c r="Z116" s="562"/>
      <c r="AA116" s="562"/>
    </row>
    <row r="117" spans="2:27" s="266" customFormat="1">
      <c r="B117" s="229" t="s">
        <v>155</v>
      </c>
      <c r="C117" s="211">
        <v>0</v>
      </c>
      <c r="D117" s="211">
        <v>0</v>
      </c>
      <c r="E117" s="211">
        <v>0</v>
      </c>
      <c r="F117" s="211">
        <v>0</v>
      </c>
      <c r="G117" s="211">
        <v>0</v>
      </c>
      <c r="H117" s="211">
        <v>0</v>
      </c>
      <c r="I117" s="211">
        <v>0</v>
      </c>
      <c r="J117" s="211">
        <v>0</v>
      </c>
      <c r="K117" s="211">
        <v>0</v>
      </c>
      <c r="L117" s="211">
        <v>0</v>
      </c>
      <c r="M117" s="211">
        <v>0</v>
      </c>
      <c r="N117" s="211">
        <v>0</v>
      </c>
      <c r="O117" s="211">
        <f t="shared" si="28"/>
        <v>0</v>
      </c>
      <c r="P117" s="562"/>
      <c r="Q117" s="562"/>
      <c r="R117" s="562"/>
      <c r="S117" s="562"/>
      <c r="T117" s="562"/>
      <c r="U117" s="562"/>
      <c r="V117" s="562"/>
      <c r="W117" s="562"/>
      <c r="X117" s="562"/>
      <c r="Y117" s="562"/>
      <c r="Z117" s="562"/>
      <c r="AA117" s="562"/>
    </row>
    <row r="118" spans="2:27" s="266" customFormat="1">
      <c r="B118" s="218" t="s">
        <v>184</v>
      </c>
      <c r="C118" s="219">
        <f t="shared" ref="C118:N118" si="34">+C119+C120</f>
        <v>0.37736563000000001</v>
      </c>
      <c r="D118" s="219">
        <f t="shared" si="34"/>
        <v>0</v>
      </c>
      <c r="E118" s="219">
        <f t="shared" si="34"/>
        <v>2.613E-2</v>
      </c>
      <c r="F118" s="219">
        <f t="shared" si="34"/>
        <v>0</v>
      </c>
      <c r="G118" s="219">
        <f t="shared" si="34"/>
        <v>0</v>
      </c>
      <c r="H118" s="219">
        <f t="shared" si="34"/>
        <v>0</v>
      </c>
      <c r="I118" s="219">
        <f t="shared" si="34"/>
        <v>0.37736563000000001</v>
      </c>
      <c r="J118" s="219">
        <f t="shared" si="34"/>
        <v>0</v>
      </c>
      <c r="K118" s="219">
        <f t="shared" si="34"/>
        <v>2.613E-2</v>
      </c>
      <c r="L118" s="219">
        <f t="shared" si="34"/>
        <v>0</v>
      </c>
      <c r="M118" s="219">
        <f t="shared" si="34"/>
        <v>0</v>
      </c>
      <c r="N118" s="219">
        <f t="shared" si="34"/>
        <v>0</v>
      </c>
      <c r="O118" s="219">
        <f t="shared" si="28"/>
        <v>0.80699125999999999</v>
      </c>
      <c r="P118" s="562"/>
      <c r="Q118" s="562"/>
      <c r="R118" s="562"/>
      <c r="S118" s="562"/>
      <c r="T118" s="562"/>
      <c r="U118" s="562"/>
      <c r="V118" s="562"/>
      <c r="W118" s="562"/>
      <c r="X118" s="562"/>
      <c r="Y118" s="562"/>
      <c r="Z118" s="562"/>
      <c r="AA118" s="562"/>
    </row>
    <row r="119" spans="2:27" s="266" customFormat="1">
      <c r="B119" s="38" t="s">
        <v>244</v>
      </c>
      <c r="C119" s="211">
        <v>0</v>
      </c>
      <c r="D119" s="211">
        <v>0</v>
      </c>
      <c r="E119" s="211">
        <v>0</v>
      </c>
      <c r="F119" s="211">
        <v>0</v>
      </c>
      <c r="G119" s="211">
        <v>0</v>
      </c>
      <c r="H119" s="211">
        <v>0</v>
      </c>
      <c r="I119" s="211">
        <v>0</v>
      </c>
      <c r="J119" s="211">
        <v>0</v>
      </c>
      <c r="K119" s="211">
        <v>0</v>
      </c>
      <c r="L119" s="211">
        <v>0</v>
      </c>
      <c r="M119" s="211">
        <v>0</v>
      </c>
      <c r="N119" s="211">
        <v>0</v>
      </c>
      <c r="O119" s="211">
        <f t="shared" si="28"/>
        <v>0</v>
      </c>
      <c r="P119" s="562"/>
      <c r="Q119" s="562"/>
      <c r="R119" s="562"/>
      <c r="S119" s="562"/>
      <c r="T119" s="562"/>
      <c r="U119" s="562"/>
      <c r="V119" s="562"/>
      <c r="W119" s="562"/>
      <c r="X119" s="562"/>
      <c r="Y119" s="562"/>
      <c r="Z119" s="562"/>
      <c r="AA119" s="562"/>
    </row>
    <row r="120" spans="2:27" s="266" customFormat="1">
      <c r="B120" s="229" t="s">
        <v>155</v>
      </c>
      <c r="C120" s="211">
        <v>0.37736563000000001</v>
      </c>
      <c r="D120" s="211">
        <v>0</v>
      </c>
      <c r="E120" s="211">
        <v>2.613E-2</v>
      </c>
      <c r="F120" s="211">
        <v>0</v>
      </c>
      <c r="G120" s="211">
        <v>0</v>
      </c>
      <c r="H120" s="211">
        <v>0</v>
      </c>
      <c r="I120" s="211">
        <v>0.37736563000000001</v>
      </c>
      <c r="J120" s="211">
        <v>0</v>
      </c>
      <c r="K120" s="211">
        <v>2.613E-2</v>
      </c>
      <c r="L120" s="211">
        <v>0</v>
      </c>
      <c r="M120" s="211">
        <v>0</v>
      </c>
      <c r="N120" s="211">
        <v>0</v>
      </c>
      <c r="O120" s="211">
        <f t="shared" si="28"/>
        <v>0.80699125999999999</v>
      </c>
      <c r="P120" s="562"/>
      <c r="Q120" s="562"/>
      <c r="R120" s="562"/>
      <c r="S120" s="562"/>
      <c r="T120" s="562"/>
      <c r="U120" s="562"/>
      <c r="V120" s="562"/>
      <c r="W120" s="562"/>
      <c r="X120" s="562"/>
      <c r="Y120" s="562"/>
      <c r="Z120" s="562"/>
      <c r="AA120" s="562"/>
    </row>
    <row r="121" spans="2:27" s="266" customFormat="1" ht="6" customHeight="1">
      <c r="B121" s="205"/>
      <c r="C121" s="211"/>
      <c r="D121" s="211"/>
      <c r="E121" s="211"/>
      <c r="F121" s="211"/>
      <c r="G121" s="211"/>
      <c r="H121" s="211"/>
      <c r="I121" s="211"/>
      <c r="J121" s="211"/>
      <c r="K121" s="211"/>
      <c r="L121" s="211"/>
      <c r="M121" s="211"/>
      <c r="N121" s="211"/>
      <c r="O121" s="211"/>
      <c r="P121" s="562"/>
      <c r="Q121" s="562"/>
      <c r="R121" s="562"/>
      <c r="S121" s="562"/>
      <c r="T121" s="562"/>
      <c r="U121" s="562"/>
      <c r="V121" s="562"/>
      <c r="W121" s="562"/>
      <c r="X121" s="562"/>
      <c r="Y121" s="562"/>
      <c r="Z121" s="562"/>
      <c r="AA121" s="562"/>
    </row>
    <row r="122" spans="2:27" s="266" customFormat="1">
      <c r="B122" s="230" t="s">
        <v>185</v>
      </c>
      <c r="C122" s="231">
        <v>71.06717367196714</v>
      </c>
      <c r="D122" s="231">
        <v>248.44174558885311</v>
      </c>
      <c r="E122" s="231">
        <v>906.29041259069641</v>
      </c>
      <c r="F122" s="231">
        <v>70.562449166834568</v>
      </c>
      <c r="G122" s="231">
        <v>241.09481913609244</v>
      </c>
      <c r="H122" s="231">
        <v>1027.7858966094086</v>
      </c>
      <c r="I122" s="231">
        <v>98.00609727154675</v>
      </c>
      <c r="J122" s="231">
        <v>162.98276035454927</v>
      </c>
      <c r="K122" s="231">
        <v>652.74658404278773</v>
      </c>
      <c r="L122" s="231">
        <v>60.453811684912068</v>
      </c>
      <c r="M122" s="231">
        <v>153.78129730421776</v>
      </c>
      <c r="N122" s="231">
        <v>835.6665431657982</v>
      </c>
      <c r="O122" s="231">
        <f t="shared" si="28"/>
        <v>4528.8795905876641</v>
      </c>
      <c r="P122" s="562"/>
      <c r="Q122" s="562"/>
      <c r="R122" s="562"/>
      <c r="S122" s="562"/>
      <c r="T122" s="562"/>
      <c r="U122" s="562"/>
      <c r="V122" s="562"/>
      <c r="W122" s="562"/>
      <c r="X122" s="562"/>
      <c r="Y122" s="562"/>
      <c r="Z122" s="562"/>
      <c r="AA122" s="562"/>
    </row>
    <row r="123" spans="2:27" s="266" customFormat="1">
      <c r="B123" s="220" t="s">
        <v>186</v>
      </c>
      <c r="C123" s="221">
        <v>12.78507337152142</v>
      </c>
      <c r="D123" s="221">
        <v>12.758838689606947</v>
      </c>
      <c r="E123" s="221">
        <v>21.414008402065036</v>
      </c>
      <c r="F123" s="221">
        <v>12.735668390958269</v>
      </c>
      <c r="G123" s="221">
        <v>12.542413886546413</v>
      </c>
      <c r="H123" s="221">
        <v>341.27734948785456</v>
      </c>
      <c r="I123" s="221">
        <v>11.494305652111317</v>
      </c>
      <c r="J123" s="221">
        <v>11.647225040621981</v>
      </c>
      <c r="K123" s="221">
        <v>20.665693072667061</v>
      </c>
      <c r="L123" s="221">
        <v>11.457571967749237</v>
      </c>
      <c r="M123" s="221">
        <v>11.612449309940562</v>
      </c>
      <c r="N123" s="221">
        <v>339.99925313663385</v>
      </c>
      <c r="O123" s="221">
        <f t="shared" si="28"/>
        <v>820.38985040827674</v>
      </c>
      <c r="P123" s="562"/>
      <c r="Q123" s="562"/>
      <c r="R123" s="562"/>
      <c r="S123" s="562"/>
      <c r="T123" s="562"/>
      <c r="U123" s="562"/>
      <c r="V123" s="562"/>
      <c r="W123" s="562"/>
      <c r="X123" s="562"/>
      <c r="Y123" s="562"/>
      <c r="Z123" s="562"/>
      <c r="AA123" s="562"/>
    </row>
    <row r="124" spans="2:27" s="266" customFormat="1">
      <c r="B124" s="230" t="s">
        <v>187</v>
      </c>
      <c r="C124" s="231">
        <v>52.570692817215082</v>
      </c>
      <c r="D124" s="231">
        <v>30.523445325883472</v>
      </c>
      <c r="E124" s="231">
        <v>351.34885535964713</v>
      </c>
      <c r="F124" s="231">
        <v>297.23715912364094</v>
      </c>
      <c r="G124" s="231">
        <v>661.38419210827567</v>
      </c>
      <c r="H124" s="231">
        <v>866.81274003716408</v>
      </c>
      <c r="I124" s="231">
        <v>50.456376909429594</v>
      </c>
      <c r="J124" s="231">
        <v>27.13890970649814</v>
      </c>
      <c r="K124" s="231">
        <v>348.02122188601538</v>
      </c>
      <c r="L124" s="231">
        <v>293.24856484752672</v>
      </c>
      <c r="M124" s="231">
        <v>438.58988599902392</v>
      </c>
      <c r="N124" s="231">
        <v>864.17686229568062</v>
      </c>
      <c r="O124" s="231">
        <f t="shared" si="28"/>
        <v>4281.5089064160011</v>
      </c>
      <c r="P124" s="562"/>
      <c r="Q124" s="562"/>
      <c r="R124" s="562"/>
      <c r="S124" s="562"/>
      <c r="T124" s="562"/>
      <c r="U124" s="562"/>
      <c r="V124" s="562"/>
      <c r="W124" s="562"/>
      <c r="X124" s="562"/>
      <c r="Y124" s="562"/>
      <c r="Z124" s="562"/>
      <c r="AA124" s="562"/>
    </row>
    <row r="125" spans="2:27" s="266" customFormat="1">
      <c r="B125" s="308"/>
      <c r="C125" s="6"/>
      <c r="D125" s="6"/>
      <c r="E125" s="6"/>
      <c r="F125" s="6"/>
      <c r="G125" s="6"/>
      <c r="H125" s="6"/>
      <c r="I125" s="6"/>
      <c r="J125" s="6"/>
      <c r="K125" s="6"/>
      <c r="L125" s="308"/>
      <c r="M125" s="308"/>
      <c r="N125" s="308"/>
      <c r="O125" s="308"/>
    </row>
    <row r="126" spans="2:27" s="266" customFormat="1">
      <c r="B126" s="43" t="s">
        <v>638</v>
      </c>
      <c r="C126" s="308"/>
      <c r="D126" s="308"/>
      <c r="E126" s="308"/>
      <c r="F126" s="308"/>
      <c r="G126" s="308"/>
      <c r="H126" s="308"/>
      <c r="I126" s="308"/>
      <c r="J126" s="308"/>
      <c r="K126" s="308"/>
      <c r="L126" s="308"/>
      <c r="M126" s="308"/>
      <c r="N126" s="308"/>
      <c r="O126" s="308"/>
    </row>
    <row r="127" spans="2:27" s="266" customFormat="1">
      <c r="C127" s="562"/>
    </row>
    <row r="128" spans="2:27" s="266" customFormat="1">
      <c r="B128" s="302"/>
      <c r="C128" s="302"/>
      <c r="D128" s="302"/>
      <c r="E128" s="302"/>
      <c r="F128" s="302"/>
      <c r="G128" s="302"/>
      <c r="H128" s="302"/>
      <c r="I128" s="302"/>
      <c r="J128" s="302"/>
      <c r="K128" s="302"/>
      <c r="L128" s="302"/>
      <c r="M128" s="302"/>
      <c r="N128" s="302"/>
      <c r="O128" s="302"/>
    </row>
    <row r="129" spans="2:16" s="266" customFormat="1">
      <c r="B129" s="302"/>
      <c r="C129" s="302"/>
      <c r="D129" s="302"/>
      <c r="E129" s="302"/>
      <c r="F129" s="302"/>
      <c r="G129" s="302"/>
      <c r="H129" s="302"/>
      <c r="I129" s="302"/>
      <c r="J129" s="302"/>
      <c r="K129" s="302"/>
      <c r="L129" s="302"/>
      <c r="M129" s="302"/>
      <c r="N129" s="302"/>
      <c r="O129" s="302"/>
      <c r="P129" s="562"/>
    </row>
    <row r="130" spans="2:16" s="266" customFormat="1">
      <c r="B130" s="302"/>
      <c r="C130" s="302"/>
      <c r="D130" s="302"/>
      <c r="E130" s="302"/>
      <c r="F130" s="302"/>
      <c r="G130" s="302"/>
      <c r="H130" s="302"/>
      <c r="I130" s="302"/>
      <c r="J130" s="302"/>
      <c r="K130" s="302"/>
      <c r="L130" s="302"/>
      <c r="M130" s="302"/>
      <c r="N130" s="302"/>
      <c r="O130" s="302"/>
    </row>
    <row r="131" spans="2:16" s="266" customFormat="1">
      <c r="B131" s="302"/>
      <c r="C131" s="302"/>
      <c r="D131" s="302"/>
      <c r="E131" s="302"/>
      <c r="F131" s="302"/>
      <c r="G131" s="302"/>
      <c r="H131" s="302"/>
      <c r="I131" s="302"/>
      <c r="J131" s="302"/>
      <c r="K131" s="302"/>
      <c r="L131" s="302"/>
      <c r="M131" s="302"/>
      <c r="N131" s="302"/>
      <c r="O131" s="302"/>
    </row>
    <row r="132" spans="2:16" s="266" customFormat="1">
      <c r="B132" s="302"/>
      <c r="C132" s="302"/>
      <c r="D132" s="302"/>
      <c r="E132" s="302"/>
      <c r="F132" s="302"/>
      <c r="G132" s="302"/>
      <c r="H132" s="302"/>
      <c r="I132" s="302"/>
      <c r="J132" s="302"/>
      <c r="K132" s="302"/>
      <c r="L132" s="302"/>
      <c r="M132" s="302"/>
      <c r="N132" s="302"/>
      <c r="O132" s="302"/>
    </row>
  </sheetData>
  <mergeCells count="2">
    <mergeCell ref="B6:O6"/>
    <mergeCell ref="B11:O11"/>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49" orientation="portrait" r:id="rId1"/>
  <headerFooter differentFirst="1" scaleWithDoc="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pageSetUpPr fitToPage="1"/>
  </sheetPr>
  <dimension ref="A1:AI77"/>
  <sheetViews>
    <sheetView showRuler="0" view="pageBreakPreview" zoomScale="85" zoomScaleNormal="85" zoomScaleSheetLayoutView="85" workbookViewId="0"/>
  </sheetViews>
  <sheetFormatPr baseColWidth="10" defaultColWidth="11.42578125" defaultRowHeight="12.75"/>
  <cols>
    <col min="1" max="1" width="7.140625" style="7" customWidth="1"/>
    <col min="2" max="2" width="40" style="338" customWidth="1"/>
    <col min="3" max="13" width="15.42578125" style="338" bestFit="1" customWidth="1"/>
    <col min="14" max="15" width="16.7109375" style="338" customWidth="1"/>
    <col min="16" max="16" width="19.140625" style="338" bestFit="1" customWidth="1"/>
    <col min="17" max="16384" width="11.42578125" style="338"/>
  </cols>
  <sheetData>
    <row r="1" spans="1:35">
      <c r="A1" s="204" t="s">
        <v>419</v>
      </c>
      <c r="D1" s="610"/>
    </row>
    <row r="2" spans="1:35" ht="11.25">
      <c r="A2" s="338"/>
    </row>
    <row r="3" spans="1:35" ht="14.25">
      <c r="A3" s="338"/>
      <c r="B3" s="567" t="s">
        <v>569</v>
      </c>
      <c r="C3" s="575"/>
      <c r="D3" s="575"/>
      <c r="E3" s="568"/>
      <c r="F3" s="568"/>
      <c r="G3" s="568"/>
      <c r="H3" s="568"/>
      <c r="I3" s="568"/>
      <c r="J3" s="568"/>
      <c r="K3" s="568"/>
      <c r="L3" s="568"/>
      <c r="M3" s="568"/>
      <c r="N3" s="568"/>
      <c r="O3" s="568"/>
    </row>
    <row r="4" spans="1:35" ht="14.25">
      <c r="A4" s="338"/>
      <c r="B4" s="570" t="s">
        <v>570</v>
      </c>
      <c r="C4" s="575"/>
      <c r="D4" s="575"/>
      <c r="E4" s="568"/>
      <c r="F4" s="568"/>
      <c r="G4" s="568"/>
      <c r="H4" s="568"/>
      <c r="I4" s="568"/>
      <c r="J4" s="568"/>
      <c r="K4" s="568"/>
      <c r="L4" s="568"/>
      <c r="M4" s="568"/>
      <c r="N4" s="568"/>
      <c r="O4" s="568"/>
    </row>
    <row r="5" spans="1:35" ht="11.25">
      <c r="A5" s="338"/>
      <c r="B5" s="626"/>
      <c r="C5" s="575"/>
      <c r="D5" s="575"/>
      <c r="E5" s="568"/>
      <c r="F5" s="568"/>
      <c r="G5" s="568"/>
      <c r="H5" s="568"/>
      <c r="I5" s="568"/>
      <c r="J5" s="568"/>
      <c r="K5" s="568"/>
      <c r="L5" s="568"/>
      <c r="M5" s="568"/>
      <c r="N5" s="568"/>
      <c r="O5" s="568"/>
    </row>
    <row r="6" spans="1:35" ht="16.5">
      <c r="A6" s="338"/>
      <c r="B6" s="1224" t="s">
        <v>459</v>
      </c>
      <c r="C6" s="1224"/>
      <c r="D6" s="1224"/>
      <c r="E6" s="1224"/>
      <c r="F6" s="1224"/>
      <c r="G6" s="1224"/>
      <c r="H6" s="1224"/>
      <c r="I6" s="1224"/>
      <c r="J6" s="1224"/>
      <c r="K6" s="1224"/>
      <c r="L6" s="1224"/>
      <c r="M6" s="1224"/>
      <c r="N6" s="1224"/>
      <c r="O6" s="1055"/>
    </row>
    <row r="7" spans="1:35" ht="16.5">
      <c r="A7" s="338"/>
      <c r="B7" s="1224" t="s">
        <v>636</v>
      </c>
      <c r="C7" s="1224"/>
      <c r="D7" s="1224"/>
      <c r="E7" s="1224"/>
      <c r="F7" s="1224"/>
      <c r="G7" s="1224"/>
      <c r="H7" s="1224"/>
      <c r="I7" s="1224"/>
      <c r="J7" s="1224"/>
      <c r="K7" s="1224"/>
      <c r="L7" s="1224"/>
      <c r="M7" s="1224"/>
      <c r="N7" s="1224"/>
      <c r="O7" s="1055"/>
    </row>
    <row r="8" spans="1:35" ht="11.25">
      <c r="A8" s="338"/>
      <c r="B8" s="576"/>
      <c r="C8" s="577"/>
      <c r="D8" s="577"/>
      <c r="E8" s="578"/>
      <c r="F8" s="579"/>
      <c r="G8" s="578"/>
      <c r="H8" s="578"/>
      <c r="I8" s="578"/>
      <c r="J8" s="578"/>
      <c r="K8" s="578"/>
      <c r="L8" s="578"/>
      <c r="M8" s="578"/>
      <c r="N8" s="578"/>
      <c r="O8" s="578"/>
    </row>
    <row r="9" spans="1:35" ht="13.5" customHeight="1" thickBot="1">
      <c r="A9" s="338"/>
      <c r="B9" s="178" t="s">
        <v>818</v>
      </c>
      <c r="C9" s="577"/>
      <c r="D9" s="577"/>
      <c r="E9" s="578"/>
      <c r="F9" s="579"/>
      <c r="G9" s="578"/>
      <c r="H9" s="578"/>
      <c r="I9" s="578"/>
      <c r="J9" s="578"/>
      <c r="K9" s="578"/>
      <c r="L9" s="578"/>
      <c r="M9" s="578"/>
      <c r="N9" s="578"/>
      <c r="O9" s="578"/>
    </row>
    <row r="10" spans="1:35" ht="12" customHeight="1" thickTop="1">
      <c r="A10" s="338"/>
      <c r="B10" s="1227" t="s">
        <v>564</v>
      </c>
      <c r="C10" s="1225">
        <v>2015</v>
      </c>
      <c r="D10" s="1225">
        <v>2016</v>
      </c>
      <c r="E10" s="1225">
        <v>2017</v>
      </c>
      <c r="F10" s="1225">
        <v>2018</v>
      </c>
      <c r="G10" s="1225">
        <v>2019</v>
      </c>
      <c r="H10" s="1225">
        <v>2020</v>
      </c>
      <c r="I10" s="1225">
        <v>2021</v>
      </c>
      <c r="J10" s="1225">
        <v>2022</v>
      </c>
      <c r="K10" s="1225">
        <v>2023</v>
      </c>
      <c r="L10" s="1225">
        <v>2024</v>
      </c>
      <c r="M10" s="1225" t="s">
        <v>758</v>
      </c>
      <c r="N10" s="1225" t="s">
        <v>526</v>
      </c>
      <c r="O10" s="1058"/>
    </row>
    <row r="11" spans="1:35" ht="11.25" customHeight="1" thickBot="1">
      <c r="A11" s="338"/>
      <c r="B11" s="1228"/>
      <c r="C11" s="1226"/>
      <c r="D11" s="1226"/>
      <c r="E11" s="1226"/>
      <c r="F11" s="1226"/>
      <c r="G11" s="1226"/>
      <c r="H11" s="1226"/>
      <c r="I11" s="1226"/>
      <c r="J11" s="1226"/>
      <c r="K11" s="1226"/>
      <c r="L11" s="1226"/>
      <c r="M11" s="1226"/>
      <c r="N11" s="1226"/>
      <c r="O11" s="1058"/>
    </row>
    <row r="12" spans="1:35" ht="0.75" customHeight="1" thickTop="1" thickBot="1">
      <c r="A12" s="338"/>
      <c r="B12" s="339"/>
      <c r="C12" s="340"/>
      <c r="D12" s="341"/>
      <c r="E12" s="340"/>
      <c r="F12" s="342">
        <v>2010</v>
      </c>
      <c r="G12" s="340"/>
      <c r="H12" s="342"/>
      <c r="I12" s="340"/>
      <c r="J12" s="342"/>
      <c r="K12" s="340"/>
      <c r="L12" s="340"/>
      <c r="M12" s="343"/>
      <c r="N12" s="344"/>
      <c r="O12" s="1059"/>
    </row>
    <row r="13" spans="1:35" s="345" customFormat="1" ht="12" customHeight="1" thickTop="1" thickBot="1">
      <c r="B13" s="346"/>
      <c r="C13" s="342"/>
      <c r="D13" s="342"/>
      <c r="E13" s="342"/>
      <c r="F13" s="342"/>
      <c r="G13" s="342"/>
      <c r="H13" s="342"/>
      <c r="I13" s="342"/>
      <c r="J13" s="342"/>
      <c r="K13" s="342"/>
      <c r="L13" s="342"/>
      <c r="M13" s="342"/>
      <c r="N13" s="342"/>
      <c r="O13" s="1059"/>
    </row>
    <row r="14" spans="1:35" s="345" customFormat="1" ht="15" thickTop="1">
      <c r="B14" s="585" t="s">
        <v>456</v>
      </c>
      <c r="C14" s="348">
        <f>+C16+C17</f>
        <v>10417918.892354731</v>
      </c>
      <c r="D14" s="348">
        <f t="shared" ref="D14:N14" si="0">+D16+D17</f>
        <v>24116048.557907909</v>
      </c>
      <c r="E14" s="348">
        <f t="shared" si="0"/>
        <v>15516955.276249938</v>
      </c>
      <c r="F14" s="348">
        <f t="shared" si="0"/>
        <v>12062579.77658857</v>
      </c>
      <c r="G14" s="348">
        <f t="shared" si="0"/>
        <v>11260378.92814471</v>
      </c>
      <c r="H14" s="348">
        <f t="shared" si="0"/>
        <v>13803196.950497519</v>
      </c>
      <c r="I14" s="348">
        <f t="shared" si="0"/>
        <v>13736177.201356869</v>
      </c>
      <c r="J14" s="348">
        <f t="shared" si="0"/>
        <v>11784518.944564221</v>
      </c>
      <c r="K14" s="348">
        <f t="shared" si="0"/>
        <v>13237332.587949179</v>
      </c>
      <c r="L14" s="348">
        <f t="shared" si="0"/>
        <v>16960616.359119032</v>
      </c>
      <c r="M14" s="348">
        <f t="shared" si="0"/>
        <v>70203386.103563219</v>
      </c>
      <c r="N14" s="348">
        <f t="shared" si="0"/>
        <v>213099109.57829592</v>
      </c>
      <c r="O14" s="1060"/>
      <c r="P14" s="921"/>
      <c r="Q14" s="921"/>
      <c r="R14" s="921"/>
      <c r="S14" s="921"/>
      <c r="T14" s="921"/>
      <c r="U14" s="921"/>
      <c r="V14" s="921"/>
      <c r="W14" s="921"/>
      <c r="X14" s="921"/>
      <c r="Y14" s="921"/>
      <c r="Z14" s="921"/>
      <c r="AA14" s="921"/>
      <c r="AB14" s="921"/>
      <c r="AC14" s="921"/>
      <c r="AD14" s="921"/>
      <c r="AE14" s="921"/>
      <c r="AF14" s="555"/>
      <c r="AG14" s="555"/>
      <c r="AH14" s="555"/>
      <c r="AI14" s="555"/>
    </row>
    <row r="15" spans="1:35" s="345" customFormat="1" ht="14.25">
      <c r="B15" s="586" t="s">
        <v>736</v>
      </c>
      <c r="C15" s="587">
        <f>+C14/$N$67</f>
        <v>3.5036824949812147E-2</v>
      </c>
      <c r="D15" s="587">
        <f t="shared" ref="D15:N15" si="1">+D14/$N$67</f>
        <v>8.1105428112390271E-2</v>
      </c>
      <c r="E15" s="587">
        <f t="shared" si="1"/>
        <v>5.2185551777236973E-2</v>
      </c>
      <c r="F15" s="587">
        <f t="shared" si="1"/>
        <v>4.0568034791059027E-2</v>
      </c>
      <c r="G15" s="587">
        <f t="shared" si="1"/>
        <v>3.7870128328939753E-2</v>
      </c>
      <c r="H15" s="587">
        <f t="shared" si="1"/>
        <v>4.6421958195246728E-2</v>
      </c>
      <c r="I15" s="587">
        <f t="shared" si="1"/>
        <v>4.6196562005942118E-2</v>
      </c>
      <c r="J15" s="587">
        <f t="shared" si="1"/>
        <v>3.9632879814551603E-2</v>
      </c>
      <c r="K15" s="587">
        <f t="shared" si="1"/>
        <v>4.4518882271849712E-2</v>
      </c>
      <c r="L15" s="587">
        <f t="shared" si="1"/>
        <v>5.7040772975441939E-2</v>
      </c>
      <c r="M15" s="587">
        <f t="shared" si="1"/>
        <v>0.23610317715179099</v>
      </c>
      <c r="N15" s="587">
        <f t="shared" si="1"/>
        <v>0.71668020037426128</v>
      </c>
      <c r="O15" s="1061"/>
      <c r="P15" s="1054"/>
      <c r="Q15" s="1054"/>
      <c r="R15" s="1054"/>
      <c r="S15" s="1054"/>
      <c r="T15" s="1054"/>
      <c r="U15" s="1054"/>
      <c r="V15" s="1054"/>
      <c r="W15" s="1054"/>
      <c r="X15" s="1054"/>
      <c r="Y15" s="1054"/>
      <c r="Z15" s="1054"/>
      <c r="AA15" s="1054"/>
      <c r="AB15" s="555"/>
    </row>
    <row r="16" spans="1:35" s="345" customFormat="1" ht="14.25">
      <c r="B16" s="627" t="s">
        <v>522</v>
      </c>
      <c r="C16" s="628">
        <v>6166559.40093977</v>
      </c>
      <c r="D16" s="628">
        <v>16864568.287396401</v>
      </c>
      <c r="E16" s="628">
        <v>9496601.0455446485</v>
      </c>
      <c r="F16" s="628">
        <v>6541793.1413996099</v>
      </c>
      <c r="G16" s="628">
        <v>7109139.5563936904</v>
      </c>
      <c r="H16" s="628">
        <v>10084897.0926838</v>
      </c>
      <c r="I16" s="628">
        <v>10698098.6329857</v>
      </c>
      <c r="J16" s="628">
        <v>8846980.496670641</v>
      </c>
      <c r="K16" s="628">
        <v>10395829.4684585</v>
      </c>
      <c r="L16" s="628">
        <v>14243884.856863001</v>
      </c>
      <c r="M16" s="628">
        <v>50122018.083222955</v>
      </c>
      <c r="N16" s="628">
        <f>+SUM(C16:M16)</f>
        <v>150570370.06255871</v>
      </c>
      <c r="O16" s="1062"/>
      <c r="P16" s="1054"/>
      <c r="Q16" s="1054"/>
      <c r="R16" s="1054"/>
      <c r="S16" s="1054"/>
      <c r="T16" s="1054"/>
      <c r="U16" s="1054"/>
      <c r="V16" s="1054"/>
      <c r="W16" s="1054"/>
      <c r="X16" s="1054"/>
      <c r="Y16" s="1054"/>
      <c r="Z16" s="1054"/>
      <c r="AA16" s="1054"/>
      <c r="AB16" s="555"/>
    </row>
    <row r="17" spans="1:29" ht="14.25">
      <c r="A17" s="345"/>
      <c r="B17" s="627" t="s">
        <v>572</v>
      </c>
      <c r="C17" s="628">
        <v>4251359.4914149595</v>
      </c>
      <c r="D17" s="628">
        <v>7251480.2705115099</v>
      </c>
      <c r="E17" s="628">
        <v>6020354.2307052901</v>
      </c>
      <c r="F17" s="628">
        <v>5520786.6351889605</v>
      </c>
      <c r="G17" s="628">
        <v>4151239.3717510197</v>
      </c>
      <c r="H17" s="628">
        <v>3718299.8578137201</v>
      </c>
      <c r="I17" s="628">
        <v>3038078.5683711702</v>
      </c>
      <c r="J17" s="628">
        <v>2937538.44789358</v>
      </c>
      <c r="K17" s="628">
        <v>2841503.1194906803</v>
      </c>
      <c r="L17" s="628">
        <v>2716731.5022560302</v>
      </c>
      <c r="M17" s="628">
        <v>20081368.020340271</v>
      </c>
      <c r="N17" s="628">
        <f t="shared" ref="N17" si="2">+SUM(C17:M17)</f>
        <v>62528739.515737198</v>
      </c>
      <c r="O17" s="1062"/>
      <c r="P17" s="1054"/>
      <c r="Q17" s="1054"/>
      <c r="R17" s="1054"/>
      <c r="S17" s="1054"/>
      <c r="T17" s="1054"/>
      <c r="U17" s="1054"/>
      <c r="V17" s="1054"/>
      <c r="W17" s="1054"/>
      <c r="X17" s="1054"/>
      <c r="Y17" s="1054"/>
      <c r="Z17" s="1054"/>
      <c r="AA17" s="1054"/>
      <c r="AB17" s="555"/>
    </row>
    <row r="18" spans="1:29" ht="2.25" customHeight="1">
      <c r="A18" s="338"/>
      <c r="B18" s="352"/>
      <c r="C18" s="353"/>
      <c r="D18" s="353"/>
      <c r="E18" s="353"/>
      <c r="F18" s="353"/>
      <c r="G18" s="353"/>
      <c r="H18" s="353"/>
      <c r="I18" s="353"/>
      <c r="J18" s="353"/>
      <c r="K18" s="353"/>
      <c r="L18" s="353"/>
      <c r="M18" s="353"/>
      <c r="N18" s="353"/>
      <c r="O18" s="1063"/>
      <c r="P18" s="1054"/>
      <c r="Q18" s="1054"/>
      <c r="R18" s="1054"/>
      <c r="S18" s="1054"/>
      <c r="T18" s="1054"/>
      <c r="U18" s="1054"/>
      <c r="V18" s="1054"/>
      <c r="W18" s="1054"/>
      <c r="X18" s="1054"/>
      <c r="Y18" s="1054"/>
      <c r="Z18" s="1054"/>
      <c r="AA18" s="1054"/>
      <c r="AB18" s="555"/>
    </row>
    <row r="19" spans="1:29" ht="3" customHeight="1">
      <c r="A19" s="338"/>
      <c r="B19" s="352"/>
      <c r="C19" s="353"/>
      <c r="D19" s="353"/>
      <c r="E19" s="353"/>
      <c r="F19" s="353"/>
      <c r="G19" s="353"/>
      <c r="H19" s="353"/>
      <c r="I19" s="353"/>
      <c r="J19" s="353"/>
      <c r="K19" s="353"/>
      <c r="L19" s="353"/>
      <c r="M19" s="353"/>
      <c r="N19" s="353"/>
      <c r="O19" s="1063"/>
      <c r="P19" s="1054"/>
      <c r="Q19" s="1054"/>
      <c r="R19" s="1054"/>
      <c r="S19" s="1054"/>
      <c r="T19" s="1054"/>
      <c r="U19" s="1054"/>
      <c r="V19" s="1054"/>
      <c r="W19" s="1054"/>
      <c r="X19" s="1054"/>
      <c r="Y19" s="1054"/>
      <c r="Z19" s="1054"/>
      <c r="AA19" s="1054"/>
      <c r="AB19" s="555"/>
    </row>
    <row r="20" spans="1:29" ht="3" customHeight="1" thickBot="1">
      <c r="A20" s="338"/>
      <c r="B20" s="352"/>
      <c r="C20" s="353"/>
      <c r="D20" s="353"/>
      <c r="E20" s="353"/>
      <c r="F20" s="353"/>
      <c r="G20" s="353"/>
      <c r="H20" s="353"/>
      <c r="I20" s="353"/>
      <c r="J20" s="353"/>
      <c r="K20" s="353"/>
      <c r="L20" s="353"/>
      <c r="M20" s="353"/>
      <c r="N20" s="353"/>
      <c r="O20" s="1063"/>
      <c r="P20" s="1054"/>
      <c r="Q20" s="1054"/>
      <c r="R20" s="1054"/>
      <c r="S20" s="1054"/>
      <c r="T20" s="1054"/>
      <c r="U20" s="1054"/>
      <c r="V20" s="1054"/>
      <c r="W20" s="1054"/>
      <c r="X20" s="1054"/>
      <c r="Y20" s="1054"/>
      <c r="Z20" s="1054"/>
      <c r="AA20" s="1054"/>
      <c r="AB20" s="555"/>
    </row>
    <row r="21" spans="1:29" ht="15" thickTop="1">
      <c r="A21" s="338"/>
      <c r="B21" s="347" t="s">
        <v>458</v>
      </c>
      <c r="C21" s="348">
        <f>+C23+C24</f>
        <v>5770273.7606784021</v>
      </c>
      <c r="D21" s="348">
        <f t="shared" ref="D21:N21" si="3">+D23+D24</f>
        <v>3017293.6276952913</v>
      </c>
      <c r="E21" s="348">
        <f t="shared" si="3"/>
        <v>442568.34427667403</v>
      </c>
      <c r="F21" s="348">
        <f t="shared" si="3"/>
        <v>0</v>
      </c>
      <c r="G21" s="348">
        <f t="shared" si="3"/>
        <v>0</v>
      </c>
      <c r="H21" s="348">
        <f t="shared" si="3"/>
        <v>0</v>
      </c>
      <c r="I21" s="348">
        <f t="shared" si="3"/>
        <v>0</v>
      </c>
      <c r="J21" s="348">
        <f t="shared" si="3"/>
        <v>0</v>
      </c>
      <c r="K21" s="348">
        <f t="shared" si="3"/>
        <v>0</v>
      </c>
      <c r="L21" s="348">
        <f t="shared" si="3"/>
        <v>0</v>
      </c>
      <c r="M21" s="348">
        <f t="shared" si="3"/>
        <v>0</v>
      </c>
      <c r="N21" s="348">
        <f t="shared" si="3"/>
        <v>9230135.7326503675</v>
      </c>
      <c r="O21" s="1060"/>
      <c r="P21" s="1054"/>
      <c r="Q21" s="1054"/>
      <c r="R21" s="1054"/>
      <c r="S21" s="1054"/>
      <c r="T21" s="1054"/>
      <c r="U21" s="1054"/>
      <c r="V21" s="1054"/>
      <c r="W21" s="1054"/>
      <c r="X21" s="1054"/>
      <c r="Y21" s="1054"/>
      <c r="Z21" s="1054"/>
      <c r="AA21" s="1054"/>
      <c r="AB21" s="555"/>
    </row>
    <row r="22" spans="1:29" ht="14.25">
      <c r="A22" s="338"/>
      <c r="B22" s="347" t="s">
        <v>736</v>
      </c>
      <c r="C22" s="349">
        <f>+C21/$N$67</f>
        <v>1.9406185991114686E-2</v>
      </c>
      <c r="D22" s="349">
        <f t="shared" ref="D22:N22" si="4">+D21/$N$67</f>
        <v>1.014755343635132E-2</v>
      </c>
      <c r="E22" s="349">
        <f t="shared" si="4"/>
        <v>1.4884152743912568E-3</v>
      </c>
      <c r="F22" s="349">
        <f t="shared" si="4"/>
        <v>0</v>
      </c>
      <c r="G22" s="349">
        <f t="shared" si="4"/>
        <v>0</v>
      </c>
      <c r="H22" s="349">
        <f t="shared" si="4"/>
        <v>0</v>
      </c>
      <c r="I22" s="349">
        <f t="shared" si="4"/>
        <v>0</v>
      </c>
      <c r="J22" s="349">
        <f t="shared" si="4"/>
        <v>0</v>
      </c>
      <c r="K22" s="349">
        <f t="shared" si="4"/>
        <v>0</v>
      </c>
      <c r="L22" s="349">
        <f t="shared" si="4"/>
        <v>0</v>
      </c>
      <c r="M22" s="349">
        <f t="shared" si="4"/>
        <v>0</v>
      </c>
      <c r="N22" s="349">
        <f t="shared" si="4"/>
        <v>3.1042154701857262E-2</v>
      </c>
      <c r="O22" s="1061"/>
      <c r="P22" s="1054"/>
      <c r="Q22" s="1054"/>
      <c r="R22" s="1054"/>
      <c r="S22" s="1054"/>
      <c r="T22" s="1054"/>
      <c r="U22" s="1054"/>
      <c r="V22" s="1054"/>
      <c r="W22" s="1054"/>
      <c r="X22" s="1054"/>
      <c r="Y22" s="1054"/>
      <c r="Z22" s="1054"/>
      <c r="AA22" s="1054"/>
      <c r="AB22" s="555"/>
    </row>
    <row r="23" spans="1:29" ht="14.25">
      <c r="A23" s="338"/>
      <c r="B23" s="350" t="s">
        <v>522</v>
      </c>
      <c r="C23" s="351">
        <v>5231021.6125087002</v>
      </c>
      <c r="D23" s="351">
        <v>2766645.4269304201</v>
      </c>
      <c r="E23" s="351">
        <v>330160.12766191602</v>
      </c>
      <c r="F23" s="351">
        <v>0</v>
      </c>
      <c r="G23" s="351">
        <v>0</v>
      </c>
      <c r="H23" s="351">
        <v>0</v>
      </c>
      <c r="I23" s="351">
        <v>0</v>
      </c>
      <c r="J23" s="351">
        <v>0</v>
      </c>
      <c r="K23" s="351">
        <v>0</v>
      </c>
      <c r="L23" s="351">
        <v>0</v>
      </c>
      <c r="M23" s="351">
        <v>0</v>
      </c>
      <c r="N23" s="351">
        <f t="shared" ref="N23:N24" si="5">+SUM(C23:M23)</f>
        <v>8327827.1671010368</v>
      </c>
      <c r="O23" s="1064"/>
      <c r="P23" s="921"/>
      <c r="Q23" s="921"/>
      <c r="R23" s="921"/>
      <c r="S23" s="921"/>
      <c r="T23" s="921"/>
      <c r="U23" s="921"/>
      <c r="V23" s="921"/>
      <c r="W23" s="921"/>
      <c r="X23" s="921"/>
      <c r="Y23" s="921"/>
      <c r="Z23" s="921"/>
      <c r="AA23" s="921"/>
      <c r="AB23" s="555"/>
    </row>
    <row r="24" spans="1:29" ht="14.25">
      <c r="A24" s="338"/>
      <c r="B24" s="350" t="s">
        <v>572</v>
      </c>
      <c r="C24" s="351">
        <v>539252.14816970204</v>
      </c>
      <c r="D24" s="351">
        <v>250648.200764871</v>
      </c>
      <c r="E24" s="351">
        <v>112408.216614758</v>
      </c>
      <c r="F24" s="351">
        <v>0</v>
      </c>
      <c r="G24" s="351">
        <v>0</v>
      </c>
      <c r="H24" s="351">
        <v>0</v>
      </c>
      <c r="I24" s="351">
        <v>0</v>
      </c>
      <c r="J24" s="351">
        <v>0</v>
      </c>
      <c r="K24" s="351">
        <v>0</v>
      </c>
      <c r="L24" s="351">
        <v>0</v>
      </c>
      <c r="M24" s="351">
        <v>0</v>
      </c>
      <c r="N24" s="351">
        <f t="shared" si="5"/>
        <v>902308.56554933102</v>
      </c>
      <c r="O24" s="1064"/>
      <c r="P24" s="921"/>
      <c r="Q24" s="921"/>
      <c r="R24" s="921"/>
      <c r="S24" s="921"/>
      <c r="T24" s="921"/>
      <c r="U24" s="921"/>
      <c r="V24" s="921"/>
      <c r="W24" s="921"/>
      <c r="X24" s="921"/>
      <c r="Y24" s="921"/>
      <c r="Z24" s="921"/>
      <c r="AA24" s="921"/>
      <c r="AB24" s="555"/>
    </row>
    <row r="25" spans="1:29" ht="5.25" customHeight="1">
      <c r="A25" s="338"/>
      <c r="B25" s="354"/>
      <c r="C25" s="355"/>
      <c r="D25" s="355"/>
      <c r="E25" s="355"/>
      <c r="F25" s="355"/>
      <c r="G25" s="355"/>
      <c r="H25" s="355"/>
      <c r="I25" s="355"/>
      <c r="J25" s="355"/>
      <c r="K25" s="355"/>
      <c r="L25" s="355"/>
      <c r="M25" s="355"/>
      <c r="N25" s="355"/>
      <c r="O25" s="1065"/>
      <c r="P25" s="921"/>
      <c r="Q25" s="921"/>
      <c r="R25" s="921"/>
      <c r="S25" s="921"/>
      <c r="T25" s="921"/>
      <c r="U25" s="921"/>
      <c r="V25" s="921"/>
      <c r="W25" s="921"/>
      <c r="X25" s="921"/>
      <c r="Y25" s="921"/>
      <c r="Z25" s="921"/>
      <c r="AA25" s="921"/>
      <c r="AB25" s="555"/>
    </row>
    <row r="26" spans="1:29" ht="14.25">
      <c r="A26" s="338"/>
      <c r="B26" s="347" t="s">
        <v>140</v>
      </c>
      <c r="C26" s="356">
        <f>+C28+C29</f>
        <v>3813359.2162026791</v>
      </c>
      <c r="D26" s="356">
        <f t="shared" ref="D26:N26" si="6">+D28+D29</f>
        <v>7331382.6269609919</v>
      </c>
      <c r="E26" s="356">
        <f t="shared" si="6"/>
        <v>6338904.0628852537</v>
      </c>
      <c r="F26" s="356">
        <f t="shared" si="6"/>
        <v>5025271.4468457382</v>
      </c>
      <c r="G26" s="356">
        <f t="shared" si="6"/>
        <v>4520967.341698939</v>
      </c>
      <c r="H26" s="356">
        <f t="shared" si="6"/>
        <v>2165711.7768950937</v>
      </c>
      <c r="I26" s="356">
        <f t="shared" si="6"/>
        <v>1939033.3432182733</v>
      </c>
      <c r="J26" s="356">
        <f t="shared" si="6"/>
        <v>1594173.386401051</v>
      </c>
      <c r="K26" s="356">
        <f t="shared" si="6"/>
        <v>1299412.9242598591</v>
      </c>
      <c r="L26" s="356">
        <f t="shared" si="6"/>
        <v>1229229.5421398666</v>
      </c>
      <c r="M26" s="356">
        <f t="shared" si="6"/>
        <v>9782251.7808066513</v>
      </c>
      <c r="N26" s="356">
        <f t="shared" si="6"/>
        <v>45039697.448314399</v>
      </c>
      <c r="O26" s="1060"/>
      <c r="P26" s="921"/>
      <c r="Q26" s="921"/>
      <c r="R26" s="921"/>
      <c r="S26" s="921"/>
      <c r="T26" s="921"/>
      <c r="U26" s="921"/>
      <c r="V26" s="921"/>
      <c r="W26" s="921"/>
      <c r="X26" s="921"/>
      <c r="Y26" s="921"/>
      <c r="Z26" s="921"/>
      <c r="AA26" s="921"/>
      <c r="AB26" s="555"/>
    </row>
    <row r="27" spans="1:29" ht="14.25">
      <c r="A27" s="338"/>
      <c r="B27" s="347" t="s">
        <v>736</v>
      </c>
      <c r="C27" s="349">
        <f>+C26/$N$67</f>
        <v>1.2824826216193271E-2</v>
      </c>
      <c r="D27" s="349">
        <f t="shared" ref="D27:N27" si="7">+D26/$N$67</f>
        <v>2.4656399458958259E-2</v>
      </c>
      <c r="E27" s="349">
        <f t="shared" si="7"/>
        <v>2.1318564131647233E-2</v>
      </c>
      <c r="F27" s="349">
        <f t="shared" si="7"/>
        <v>1.6900645688231776E-2</v>
      </c>
      <c r="G27" s="349">
        <f t="shared" si="7"/>
        <v>1.5204604968768434E-2</v>
      </c>
      <c r="H27" s="349">
        <f t="shared" si="7"/>
        <v>7.2835721992906746E-3</v>
      </c>
      <c r="I27" s="349">
        <f t="shared" si="7"/>
        <v>6.5212229544275068E-3</v>
      </c>
      <c r="J27" s="349">
        <f t="shared" si="7"/>
        <v>5.3614137771769666E-3</v>
      </c>
      <c r="K27" s="349">
        <f t="shared" si="7"/>
        <v>4.3700957585902063E-3</v>
      </c>
      <c r="L27" s="349">
        <f t="shared" si="7"/>
        <v>4.1340598574537034E-3</v>
      </c>
      <c r="M27" s="349">
        <f t="shared" si="7"/>
        <v>3.2898993244287252E-2</v>
      </c>
      <c r="N27" s="349">
        <f t="shared" si="7"/>
        <v>0.15147439825502529</v>
      </c>
      <c r="O27" s="1061"/>
      <c r="P27" s="921"/>
      <c r="Q27" s="921"/>
      <c r="R27" s="921"/>
      <c r="S27" s="921"/>
      <c r="T27" s="921"/>
      <c r="U27" s="921"/>
      <c r="V27" s="921"/>
      <c r="W27" s="921"/>
      <c r="X27" s="921"/>
      <c r="Y27" s="921"/>
      <c r="Z27" s="921"/>
      <c r="AA27" s="921"/>
      <c r="AB27" s="555"/>
      <c r="AC27" s="555"/>
    </row>
    <row r="28" spans="1:29" ht="14.25">
      <c r="A28" s="338"/>
      <c r="B28" s="350" t="s">
        <v>522</v>
      </c>
      <c r="C28" s="351">
        <v>3140004.0778018767</v>
      </c>
      <c r="D28" s="351">
        <v>5980280.7033075811</v>
      </c>
      <c r="E28" s="351">
        <v>5315436.0635198075</v>
      </c>
      <c r="F28" s="351">
        <v>4190047.8327064794</v>
      </c>
      <c r="G28" s="351">
        <v>3903548.9592352454</v>
      </c>
      <c r="H28" s="351">
        <v>1720630.1233013826</v>
      </c>
      <c r="I28" s="351">
        <v>1545562.4315194071</v>
      </c>
      <c r="J28" s="351">
        <v>1246547.4544607305</v>
      </c>
      <c r="K28" s="351">
        <v>985783.59882584237</v>
      </c>
      <c r="L28" s="351">
        <v>944689.64637100708</v>
      </c>
      <c r="M28" s="351">
        <v>8378229.0986580178</v>
      </c>
      <c r="N28" s="351">
        <f t="shared" ref="N28:N29" si="8">+SUM(C28:M28)</f>
        <v>37350759.989707381</v>
      </c>
      <c r="O28" s="1064"/>
      <c r="P28" s="921"/>
      <c r="Q28" s="921"/>
      <c r="R28" s="921"/>
      <c r="S28" s="921"/>
      <c r="T28" s="921"/>
      <c r="U28" s="921"/>
      <c r="V28" s="921"/>
      <c r="W28" s="921"/>
      <c r="X28" s="921"/>
      <c r="Y28" s="921"/>
      <c r="Z28" s="921"/>
      <c r="AA28" s="921"/>
      <c r="AB28" s="555"/>
    </row>
    <row r="29" spans="1:29" ht="14.25">
      <c r="A29" s="338"/>
      <c r="B29" s="350" t="s">
        <v>572</v>
      </c>
      <c r="C29" s="351">
        <v>673355.13840080239</v>
      </c>
      <c r="D29" s="351">
        <v>1351101.9236534105</v>
      </c>
      <c r="E29" s="351">
        <v>1023467.9993654458</v>
      </c>
      <c r="F29" s="351">
        <v>835223.61413925875</v>
      </c>
      <c r="G29" s="351">
        <v>617418.38246369315</v>
      </c>
      <c r="H29" s="351">
        <v>445081.65359371126</v>
      </c>
      <c r="I29" s="351">
        <v>393470.91169886611</v>
      </c>
      <c r="J29" s="351">
        <v>347625.93194032036</v>
      </c>
      <c r="K29" s="351">
        <v>313629.32543401676</v>
      </c>
      <c r="L29" s="351">
        <v>284539.8957688596</v>
      </c>
      <c r="M29" s="351">
        <v>1404022.6821486342</v>
      </c>
      <c r="N29" s="351">
        <f t="shared" si="8"/>
        <v>7688937.4586070189</v>
      </c>
      <c r="O29" s="1064"/>
      <c r="P29" s="921"/>
      <c r="Q29" s="921"/>
      <c r="R29" s="921"/>
      <c r="S29" s="921"/>
      <c r="T29" s="921"/>
      <c r="U29" s="921"/>
      <c r="V29" s="921"/>
      <c r="W29" s="921"/>
      <c r="X29" s="921"/>
      <c r="Y29" s="921"/>
      <c r="Z29" s="921"/>
      <c r="AA29" s="921"/>
      <c r="AB29" s="555"/>
    </row>
    <row r="30" spans="1:29" ht="6" customHeight="1">
      <c r="A30" s="338"/>
      <c r="B30" s="352"/>
      <c r="C30" s="353"/>
      <c r="D30" s="353"/>
      <c r="E30" s="353"/>
      <c r="F30" s="353"/>
      <c r="G30" s="353"/>
      <c r="H30" s="353"/>
      <c r="I30" s="353"/>
      <c r="J30" s="353"/>
      <c r="K30" s="353"/>
      <c r="L30" s="353"/>
      <c r="M30" s="353"/>
      <c r="N30" s="353"/>
      <c r="O30" s="1063"/>
      <c r="P30" s="921"/>
      <c r="Q30" s="921"/>
      <c r="R30" s="921"/>
      <c r="S30" s="921"/>
      <c r="T30" s="921"/>
      <c r="U30" s="921"/>
      <c r="V30" s="921"/>
      <c r="W30" s="921"/>
      <c r="X30" s="921"/>
      <c r="Y30" s="921"/>
      <c r="Z30" s="921"/>
      <c r="AA30" s="921"/>
      <c r="AB30" s="555"/>
    </row>
    <row r="31" spans="1:29" ht="6" customHeight="1">
      <c r="A31" s="338"/>
      <c r="B31" s="354"/>
      <c r="C31" s="355"/>
      <c r="D31" s="355"/>
      <c r="E31" s="355"/>
      <c r="F31" s="355"/>
      <c r="G31" s="355"/>
      <c r="H31" s="355"/>
      <c r="I31" s="355"/>
      <c r="J31" s="355"/>
      <c r="K31" s="355"/>
      <c r="L31" s="355"/>
      <c r="M31" s="355"/>
      <c r="N31" s="355"/>
      <c r="O31" s="1065"/>
      <c r="P31" s="921"/>
      <c r="Q31" s="921"/>
      <c r="R31" s="921"/>
      <c r="S31" s="921"/>
      <c r="T31" s="921"/>
      <c r="U31" s="921"/>
      <c r="V31" s="921"/>
      <c r="W31" s="921"/>
      <c r="X31" s="921"/>
      <c r="Y31" s="921"/>
      <c r="Z31" s="921"/>
      <c r="AA31" s="921"/>
      <c r="AB31" s="555"/>
    </row>
    <row r="32" spans="1:29" ht="14.25">
      <c r="A32" s="338"/>
      <c r="B32" s="350" t="s">
        <v>307</v>
      </c>
      <c r="C32" s="351">
        <f>+C33+C34</f>
        <v>1183887.624751301</v>
      </c>
      <c r="D32" s="351">
        <f t="shared" ref="D32:N32" si="9">+D33+D34</f>
        <v>2371372.0836309856</v>
      </c>
      <c r="E32" s="351">
        <f t="shared" si="9"/>
        <v>2233533.5927859573</v>
      </c>
      <c r="F32" s="351">
        <f t="shared" si="9"/>
        <v>2166234.7459301818</v>
      </c>
      <c r="G32" s="351">
        <f t="shared" si="9"/>
        <v>1898172.3049437418</v>
      </c>
      <c r="H32" s="351">
        <f t="shared" si="9"/>
        <v>1744968.0752029391</v>
      </c>
      <c r="I32" s="351">
        <f t="shared" si="9"/>
        <v>1575663.3435680242</v>
      </c>
      <c r="J32" s="351">
        <f t="shared" si="9"/>
        <v>1305587.4143738863</v>
      </c>
      <c r="K32" s="351">
        <f t="shared" si="9"/>
        <v>1128055.7363792572</v>
      </c>
      <c r="L32" s="351">
        <f t="shared" si="9"/>
        <v>1061289.2758576474</v>
      </c>
      <c r="M32" s="351">
        <f t="shared" si="9"/>
        <v>7332869.6671215547</v>
      </c>
      <c r="N32" s="351">
        <f t="shared" si="9"/>
        <v>24001633.864545472</v>
      </c>
      <c r="O32" s="1064"/>
      <c r="P32" s="921"/>
      <c r="Q32" s="921"/>
      <c r="R32" s="921"/>
      <c r="S32" s="921"/>
      <c r="T32" s="921"/>
      <c r="U32" s="921"/>
      <c r="V32" s="921"/>
      <c r="W32" s="921"/>
      <c r="X32" s="921"/>
      <c r="Y32" s="921"/>
      <c r="Z32" s="921"/>
      <c r="AA32" s="921"/>
      <c r="AB32" s="555"/>
    </row>
    <row r="33" spans="1:28" ht="14.25">
      <c r="A33" s="338"/>
      <c r="B33" s="350" t="s">
        <v>522</v>
      </c>
      <c r="C33" s="351">
        <v>910010.00869231764</v>
      </c>
      <c r="D33" s="351">
        <v>1837205.8936994525</v>
      </c>
      <c r="E33" s="351">
        <v>1757852.1514958842</v>
      </c>
      <c r="F33" s="351">
        <v>1744622.8759007314</v>
      </c>
      <c r="G33" s="351">
        <v>1525814.4303310902</v>
      </c>
      <c r="H33" s="351">
        <v>1413701.3905188211</v>
      </c>
      <c r="I33" s="351">
        <v>1282470.2376504641</v>
      </c>
      <c r="J33" s="351">
        <v>1046447.9800679692</v>
      </c>
      <c r="K33" s="351">
        <v>897322.85359926301</v>
      </c>
      <c r="L33" s="351">
        <v>856574.96617442765</v>
      </c>
      <c r="M33" s="351">
        <v>6379507.9830529988</v>
      </c>
      <c r="N33" s="351">
        <f t="shared" ref="N33:N34" si="10">+SUM(C33:M33)</f>
        <v>19651530.771183416</v>
      </c>
      <c r="O33" s="1064"/>
      <c r="P33" s="921"/>
      <c r="Q33" s="921"/>
      <c r="R33" s="921"/>
      <c r="S33" s="921"/>
      <c r="T33" s="921"/>
      <c r="U33" s="921"/>
      <c r="V33" s="921"/>
      <c r="W33" s="921"/>
      <c r="X33" s="921"/>
      <c r="Y33" s="921"/>
      <c r="Z33" s="921"/>
      <c r="AA33" s="921"/>
      <c r="AB33" s="555"/>
    </row>
    <row r="34" spans="1:28" ht="14.25">
      <c r="A34" s="338"/>
      <c r="B34" s="350" t="s">
        <v>572</v>
      </c>
      <c r="C34" s="351">
        <v>273877.61605898326</v>
      </c>
      <c r="D34" s="351">
        <v>534166.18993153318</v>
      </c>
      <c r="E34" s="351">
        <v>475681.44129007315</v>
      </c>
      <c r="F34" s="351">
        <v>421611.87002945057</v>
      </c>
      <c r="G34" s="351">
        <v>372357.87461265147</v>
      </c>
      <c r="H34" s="351">
        <v>331266.68468411814</v>
      </c>
      <c r="I34" s="351">
        <v>293193.10591756029</v>
      </c>
      <c r="J34" s="351">
        <v>259139.43430591701</v>
      </c>
      <c r="K34" s="351">
        <v>230732.88277999419</v>
      </c>
      <c r="L34" s="351">
        <v>204714.30968321965</v>
      </c>
      <c r="M34" s="351">
        <v>953361.68406855594</v>
      </c>
      <c r="N34" s="351">
        <f t="shared" si="10"/>
        <v>4350103.0933620567</v>
      </c>
      <c r="O34" s="1064"/>
      <c r="P34" s="921"/>
      <c r="Q34" s="921"/>
      <c r="R34" s="921"/>
      <c r="S34" s="921"/>
      <c r="T34" s="921"/>
      <c r="U34" s="921"/>
      <c r="V34" s="921"/>
      <c r="W34" s="921"/>
      <c r="X34" s="921"/>
      <c r="Y34" s="921"/>
      <c r="Z34" s="921"/>
      <c r="AA34" s="921"/>
      <c r="AB34" s="555"/>
    </row>
    <row r="35" spans="1:28" ht="4.5" customHeight="1">
      <c r="A35" s="338"/>
      <c r="B35" s="357"/>
      <c r="C35" s="358"/>
      <c r="D35" s="358"/>
      <c r="E35" s="358"/>
      <c r="F35" s="358"/>
      <c r="G35" s="358"/>
      <c r="H35" s="358"/>
      <c r="I35" s="358"/>
      <c r="J35" s="358"/>
      <c r="K35" s="358"/>
      <c r="L35" s="358"/>
      <c r="M35" s="358"/>
      <c r="N35" s="358"/>
      <c r="O35" s="1066"/>
      <c r="P35" s="921"/>
      <c r="Q35" s="921"/>
      <c r="R35" s="921"/>
      <c r="S35" s="921"/>
      <c r="T35" s="921"/>
      <c r="U35" s="921"/>
      <c r="V35" s="921"/>
      <c r="W35" s="921"/>
      <c r="X35" s="921"/>
      <c r="Y35" s="921"/>
      <c r="Z35" s="921"/>
      <c r="AA35" s="921"/>
      <c r="AB35" s="555"/>
    </row>
    <row r="36" spans="1:28" ht="4.5" customHeight="1">
      <c r="A36" s="338"/>
      <c r="B36" s="350"/>
      <c r="C36" s="359"/>
      <c r="D36" s="359"/>
      <c r="E36" s="359"/>
      <c r="F36" s="359"/>
      <c r="G36" s="359"/>
      <c r="H36" s="359"/>
      <c r="I36" s="359"/>
      <c r="J36" s="359"/>
      <c r="K36" s="359"/>
      <c r="L36" s="359"/>
      <c r="M36" s="359"/>
      <c r="N36" s="359"/>
      <c r="O36" s="1066"/>
      <c r="P36" s="921"/>
      <c r="Q36" s="921"/>
      <c r="R36" s="921"/>
      <c r="S36" s="921"/>
      <c r="T36" s="921"/>
      <c r="U36" s="921"/>
      <c r="V36" s="921"/>
      <c r="W36" s="921"/>
      <c r="X36" s="921"/>
      <c r="Y36" s="921"/>
      <c r="Z36" s="921"/>
      <c r="AA36" s="921"/>
      <c r="AB36" s="555"/>
    </row>
    <row r="37" spans="1:28" ht="14.25">
      <c r="A37" s="338"/>
      <c r="B37" s="350" t="s">
        <v>309</v>
      </c>
      <c r="C37" s="351">
        <f t="shared" ref="C37:N37" si="11">+C38+C39</f>
        <v>107470.23395763191</v>
      </c>
      <c r="D37" s="351">
        <f t="shared" si="11"/>
        <v>2417113.5044322624</v>
      </c>
      <c r="E37" s="351">
        <f t="shared" si="11"/>
        <v>2278386.8188171061</v>
      </c>
      <c r="F37" s="351">
        <f t="shared" si="11"/>
        <v>2213950.0830949629</v>
      </c>
      <c r="G37" s="351">
        <f t="shared" si="11"/>
        <v>1777084.3145271924</v>
      </c>
      <c r="H37" s="351">
        <f t="shared" si="11"/>
        <v>155669.29256387689</v>
      </c>
      <c r="I37" s="351">
        <f t="shared" si="11"/>
        <v>149816.4313972606</v>
      </c>
      <c r="J37" s="351">
        <f t="shared" si="11"/>
        <v>123114.14358417659</v>
      </c>
      <c r="K37" s="351">
        <f t="shared" si="11"/>
        <v>109139.80122761379</v>
      </c>
      <c r="L37" s="351">
        <f t="shared" si="11"/>
        <v>105653.19080387479</v>
      </c>
      <c r="M37" s="351">
        <f t="shared" si="11"/>
        <v>499179.19913619669</v>
      </c>
      <c r="N37" s="351">
        <f t="shared" si="11"/>
        <v>9936577.0135421567</v>
      </c>
      <c r="O37" s="1064"/>
      <c r="P37" s="921"/>
      <c r="Q37" s="921"/>
      <c r="R37" s="921"/>
      <c r="S37" s="921"/>
      <c r="T37" s="921"/>
      <c r="U37" s="921"/>
      <c r="V37" s="921"/>
      <c r="W37" s="921"/>
      <c r="X37" s="921"/>
      <c r="Y37" s="921"/>
      <c r="Z37" s="921"/>
      <c r="AA37" s="921"/>
      <c r="AB37" s="555"/>
    </row>
    <row r="38" spans="1:28" ht="14.25">
      <c r="A38" s="338"/>
      <c r="B38" s="350" t="s">
        <v>522</v>
      </c>
      <c r="C38" s="100">
        <v>82265.1775556801</v>
      </c>
      <c r="D38" s="100">
        <v>2102880.7273211102</v>
      </c>
      <c r="E38" s="100">
        <v>2028845.7355628044</v>
      </c>
      <c r="F38" s="100">
        <v>2025497.1648357138</v>
      </c>
      <c r="G38" s="100">
        <v>1650349.450198041</v>
      </c>
      <c r="H38" s="100">
        <v>121548.71585060499</v>
      </c>
      <c r="I38" s="100">
        <v>120378.720408943</v>
      </c>
      <c r="J38" s="100">
        <v>97788.240392761392</v>
      </c>
      <c r="K38" s="100">
        <v>87277.544336579391</v>
      </c>
      <c r="L38" s="100">
        <v>86966.734636579393</v>
      </c>
      <c r="M38" s="100">
        <v>452591.16208472801</v>
      </c>
      <c r="N38" s="351">
        <f t="shared" ref="N38:N39" si="12">+SUM(C38:M38)</f>
        <v>8856389.3731835466</v>
      </c>
      <c r="O38" s="1064"/>
      <c r="P38" s="921"/>
      <c r="Q38" s="921"/>
      <c r="R38" s="921"/>
      <c r="S38" s="921"/>
      <c r="T38" s="921"/>
      <c r="U38" s="921"/>
      <c r="V38" s="921"/>
      <c r="W38" s="921"/>
      <c r="X38" s="921"/>
      <c r="Y38" s="921"/>
      <c r="Z38" s="921"/>
      <c r="AA38" s="921"/>
      <c r="AB38" s="555"/>
    </row>
    <row r="39" spans="1:28" ht="14.25">
      <c r="A39" s="338"/>
      <c r="B39" s="350" t="s">
        <v>572</v>
      </c>
      <c r="C39" s="100">
        <v>25205.056401951802</v>
      </c>
      <c r="D39" s="100">
        <v>314232.77711115236</v>
      </c>
      <c r="E39" s="100">
        <v>249541.08325430169</v>
      </c>
      <c r="F39" s="100">
        <v>188452.91825924884</v>
      </c>
      <c r="G39" s="100">
        <v>126734.86432915129</v>
      </c>
      <c r="H39" s="100">
        <v>34120.576713271897</v>
      </c>
      <c r="I39" s="100">
        <v>29437.710988317602</v>
      </c>
      <c r="J39" s="100">
        <v>25325.903191415196</v>
      </c>
      <c r="K39" s="100">
        <v>21862.256891034398</v>
      </c>
      <c r="L39" s="100">
        <v>18686.456167295401</v>
      </c>
      <c r="M39" s="100">
        <v>46588.03705146868</v>
      </c>
      <c r="N39" s="351">
        <f t="shared" si="12"/>
        <v>1080187.6403586091</v>
      </c>
      <c r="O39" s="1064"/>
      <c r="P39" s="921"/>
      <c r="Q39" s="921"/>
      <c r="R39" s="921"/>
      <c r="S39" s="921"/>
      <c r="T39" s="921"/>
      <c r="U39" s="921"/>
      <c r="V39" s="921"/>
      <c r="W39" s="921"/>
      <c r="X39" s="921"/>
      <c r="Y39" s="921"/>
      <c r="Z39" s="921"/>
      <c r="AA39" s="921"/>
      <c r="AB39" s="555"/>
    </row>
    <row r="40" spans="1:28" ht="2.25" customHeight="1">
      <c r="A40" s="338"/>
      <c r="B40" s="357"/>
      <c r="C40" s="358"/>
      <c r="D40" s="358"/>
      <c r="E40" s="358"/>
      <c r="F40" s="358"/>
      <c r="G40" s="358"/>
      <c r="H40" s="358"/>
      <c r="I40" s="358"/>
      <c r="J40" s="358"/>
      <c r="K40" s="358"/>
      <c r="L40" s="358"/>
      <c r="M40" s="358"/>
      <c r="N40" s="358"/>
      <c r="O40" s="1066"/>
      <c r="P40" s="921"/>
      <c r="Q40" s="921"/>
      <c r="R40" s="921"/>
      <c r="S40" s="921"/>
      <c r="T40" s="921"/>
      <c r="U40" s="921"/>
      <c r="V40" s="921"/>
      <c r="W40" s="921"/>
      <c r="X40" s="921"/>
      <c r="Y40" s="921"/>
      <c r="Z40" s="921"/>
      <c r="AA40" s="921"/>
      <c r="AB40" s="555"/>
    </row>
    <row r="41" spans="1:28" ht="2.25" customHeight="1">
      <c r="A41" s="338"/>
      <c r="B41" s="350"/>
      <c r="C41" s="359"/>
      <c r="D41" s="359"/>
      <c r="E41" s="359"/>
      <c r="F41" s="359"/>
      <c r="G41" s="359"/>
      <c r="H41" s="359"/>
      <c r="I41" s="359"/>
      <c r="J41" s="359"/>
      <c r="K41" s="359"/>
      <c r="L41" s="359"/>
      <c r="M41" s="359"/>
      <c r="N41" s="359"/>
      <c r="O41" s="1066"/>
      <c r="P41" s="921"/>
      <c r="Q41" s="921"/>
      <c r="R41" s="921"/>
      <c r="S41" s="921"/>
      <c r="T41" s="921"/>
      <c r="U41" s="921"/>
      <c r="V41" s="921"/>
      <c r="W41" s="921"/>
      <c r="X41" s="921"/>
      <c r="Y41" s="921"/>
      <c r="Z41" s="921"/>
      <c r="AA41" s="921"/>
      <c r="AB41" s="555"/>
    </row>
    <row r="42" spans="1:28" s="345" customFormat="1" ht="14.25">
      <c r="A42" s="338"/>
      <c r="B42" s="360" t="s">
        <v>106</v>
      </c>
      <c r="C42" s="351">
        <f t="shared" ref="C42:N42" si="13">+C43+C44</f>
        <v>69439.136982788623</v>
      </c>
      <c r="D42" s="351">
        <f t="shared" si="13"/>
        <v>625633.9104081071</v>
      </c>
      <c r="E42" s="351">
        <f t="shared" si="13"/>
        <v>1018096.171320606</v>
      </c>
      <c r="F42" s="351">
        <f t="shared" si="13"/>
        <v>315682.96298570128</v>
      </c>
      <c r="G42" s="351">
        <f t="shared" si="13"/>
        <v>75903.184934613106</v>
      </c>
      <c r="H42" s="351">
        <f t="shared" si="13"/>
        <v>79895.312701824296</v>
      </c>
      <c r="I42" s="351">
        <f t="shared" si="13"/>
        <v>51870.985201258598</v>
      </c>
      <c r="J42" s="351">
        <f t="shared" si="13"/>
        <v>51870.985201258598</v>
      </c>
      <c r="K42" s="351">
        <f t="shared" si="13"/>
        <v>51870.985201258598</v>
      </c>
      <c r="L42" s="351">
        <f t="shared" si="13"/>
        <v>51976.674026615001</v>
      </c>
      <c r="M42" s="351">
        <f t="shared" si="13"/>
        <v>1322454.7992400087</v>
      </c>
      <c r="N42" s="351">
        <f t="shared" si="13"/>
        <v>3714695.1082040397</v>
      </c>
      <c r="O42" s="1064"/>
      <c r="P42" s="921"/>
      <c r="Q42" s="921"/>
      <c r="R42" s="921"/>
      <c r="S42" s="921"/>
      <c r="T42" s="921"/>
      <c r="U42" s="921"/>
      <c r="V42" s="921"/>
      <c r="W42" s="921"/>
      <c r="X42" s="921"/>
      <c r="Y42" s="921"/>
      <c r="Z42" s="921"/>
      <c r="AA42" s="921"/>
      <c r="AB42" s="555"/>
    </row>
    <row r="43" spans="1:28" s="345" customFormat="1" ht="14.25">
      <c r="B43" s="350" t="s">
        <v>522</v>
      </c>
      <c r="C43" s="100">
        <v>187.39824662932202</v>
      </c>
      <c r="D43" s="100">
        <v>493353.45260282804</v>
      </c>
      <c r="E43" s="100">
        <v>930870.42998307094</v>
      </c>
      <c r="F43" s="100">
        <v>255100.38020314899</v>
      </c>
      <c r="G43" s="100">
        <v>22460.639670168701</v>
      </c>
      <c r="H43" s="100">
        <v>27687.906122092198</v>
      </c>
      <c r="I43" s="100">
        <v>0</v>
      </c>
      <c r="J43" s="100">
        <v>0</v>
      </c>
      <c r="K43" s="100">
        <v>0</v>
      </c>
      <c r="L43" s="100">
        <v>0</v>
      </c>
      <c r="M43" s="100">
        <v>1026850.8217106482</v>
      </c>
      <c r="N43" s="351">
        <f t="shared" ref="N43:N44" si="14">+SUM(C43:M43)</f>
        <v>2756511.0285385866</v>
      </c>
      <c r="O43" s="1064"/>
      <c r="P43" s="921"/>
      <c r="Q43" s="921"/>
      <c r="R43" s="921"/>
      <c r="S43" s="921"/>
      <c r="T43" s="921"/>
      <c r="U43" s="921"/>
      <c r="V43" s="921"/>
      <c r="W43" s="921"/>
      <c r="X43" s="921"/>
      <c r="Y43" s="921"/>
      <c r="Z43" s="921"/>
      <c r="AA43" s="921"/>
      <c r="AB43" s="555"/>
    </row>
    <row r="44" spans="1:28" ht="14.25">
      <c r="A44" s="345"/>
      <c r="B44" s="350" t="s">
        <v>572</v>
      </c>
      <c r="C44" s="100">
        <v>69251.738736159299</v>
      </c>
      <c r="D44" s="100">
        <v>132280.457805279</v>
      </c>
      <c r="E44" s="100">
        <v>87225.741337535103</v>
      </c>
      <c r="F44" s="100">
        <v>60582.582782552301</v>
      </c>
      <c r="G44" s="100">
        <v>53442.545264444401</v>
      </c>
      <c r="H44" s="100">
        <v>52207.406579732095</v>
      </c>
      <c r="I44" s="100">
        <v>51870.985201258598</v>
      </c>
      <c r="J44" s="100">
        <v>51870.985201258598</v>
      </c>
      <c r="K44" s="100">
        <v>51870.985201258598</v>
      </c>
      <c r="L44" s="100">
        <v>51976.674026615001</v>
      </c>
      <c r="M44" s="100">
        <v>295603.97752936051</v>
      </c>
      <c r="N44" s="351">
        <f t="shared" si="14"/>
        <v>958184.07966545341</v>
      </c>
      <c r="O44" s="1064"/>
      <c r="P44" s="921"/>
      <c r="Q44" s="921"/>
      <c r="R44" s="921"/>
      <c r="S44" s="921"/>
      <c r="T44" s="921"/>
      <c r="U44" s="921"/>
      <c r="V44" s="921"/>
      <c r="W44" s="921"/>
      <c r="X44" s="921"/>
      <c r="Y44" s="921"/>
      <c r="Z44" s="921"/>
      <c r="AA44" s="921"/>
      <c r="AB44" s="555"/>
    </row>
    <row r="45" spans="1:28" ht="6" customHeight="1">
      <c r="A45" s="338"/>
      <c r="B45" s="357"/>
      <c r="C45" s="100"/>
      <c r="D45" s="358"/>
      <c r="E45" s="358"/>
      <c r="F45" s="358"/>
      <c r="G45" s="358"/>
      <c r="H45" s="358"/>
      <c r="I45" s="358"/>
      <c r="J45" s="358"/>
      <c r="K45" s="358"/>
      <c r="L45" s="358"/>
      <c r="M45" s="358"/>
      <c r="N45" s="358"/>
      <c r="O45" s="1066"/>
      <c r="P45" s="921"/>
      <c r="Q45" s="921"/>
      <c r="R45" s="921"/>
      <c r="S45" s="921"/>
      <c r="T45" s="921"/>
      <c r="U45" s="921"/>
      <c r="V45" s="921"/>
      <c r="W45" s="921"/>
      <c r="X45" s="921"/>
      <c r="Y45" s="921"/>
      <c r="Z45" s="921"/>
      <c r="AA45" s="921"/>
      <c r="AB45" s="555"/>
    </row>
    <row r="46" spans="1:28" ht="6" customHeight="1">
      <c r="A46" s="338"/>
      <c r="B46" s="361"/>
      <c r="C46" s="362"/>
      <c r="D46" s="362"/>
      <c r="E46" s="362"/>
      <c r="F46" s="362"/>
      <c r="G46" s="362"/>
      <c r="H46" s="362"/>
      <c r="I46" s="362"/>
      <c r="J46" s="362"/>
      <c r="K46" s="362"/>
      <c r="L46" s="362"/>
      <c r="M46" s="362"/>
      <c r="N46" s="362"/>
      <c r="O46" s="1067"/>
      <c r="P46" s="921"/>
      <c r="Q46" s="921"/>
      <c r="R46" s="921"/>
      <c r="S46" s="921"/>
      <c r="T46" s="921"/>
      <c r="U46" s="921"/>
      <c r="V46" s="921"/>
      <c r="W46" s="921"/>
      <c r="X46" s="921"/>
      <c r="Y46" s="921"/>
      <c r="Z46" s="921"/>
      <c r="AA46" s="921"/>
      <c r="AB46" s="555"/>
    </row>
    <row r="47" spans="1:28" s="345" customFormat="1" ht="14.25">
      <c r="A47" s="338"/>
      <c r="B47" s="627" t="s">
        <v>310</v>
      </c>
      <c r="C47" s="351">
        <f t="shared" ref="C47:N47" si="15">+C48+C49</f>
        <v>2251758.3225046592</v>
      </c>
      <c r="D47" s="351">
        <f t="shared" si="15"/>
        <v>1534255.2084815488</v>
      </c>
      <c r="E47" s="351">
        <f t="shared" si="15"/>
        <v>504005.73159652477</v>
      </c>
      <c r="F47" s="351">
        <f t="shared" si="15"/>
        <v>23009.170789833286</v>
      </c>
      <c r="G47" s="351">
        <f t="shared" si="15"/>
        <v>21528.736951721679</v>
      </c>
      <c r="H47" s="351">
        <f t="shared" si="15"/>
        <v>7820.6178947240478</v>
      </c>
      <c r="I47" s="351">
        <f t="shared" si="15"/>
        <v>143.9999999999992</v>
      </c>
      <c r="J47" s="351">
        <f t="shared" si="15"/>
        <v>143.99999999999875</v>
      </c>
      <c r="K47" s="351">
        <f t="shared" si="15"/>
        <v>36.000000000000043</v>
      </c>
      <c r="L47" s="351">
        <f t="shared" si="15"/>
        <v>0</v>
      </c>
      <c r="M47" s="351">
        <f t="shared" si="15"/>
        <v>0</v>
      </c>
      <c r="N47" s="351">
        <f t="shared" si="15"/>
        <v>4342701.7882190123</v>
      </c>
      <c r="O47" s="1064"/>
      <c r="P47" s="921"/>
      <c r="Q47" s="921"/>
      <c r="R47" s="921"/>
      <c r="S47" s="921"/>
      <c r="T47" s="921"/>
      <c r="U47" s="921"/>
      <c r="V47" s="921"/>
      <c r="W47" s="921"/>
      <c r="X47" s="921"/>
      <c r="Y47" s="921"/>
      <c r="Z47" s="921"/>
      <c r="AA47" s="921"/>
      <c r="AB47" s="555"/>
    </row>
    <row r="48" spans="1:28" s="345" customFormat="1" ht="14.25">
      <c r="B48" s="627" t="s">
        <v>522</v>
      </c>
      <c r="C48" s="628">
        <v>2035881.6061056508</v>
      </c>
      <c r="D48" s="628">
        <v>1336427.1176541902</v>
      </c>
      <c r="E48" s="628">
        <v>459268.56757804798</v>
      </c>
      <c r="F48" s="628">
        <v>19068.6709868855</v>
      </c>
      <c r="G48" s="628">
        <v>19081.633103001863</v>
      </c>
      <c r="H48" s="628">
        <v>6865.6781398644198</v>
      </c>
      <c r="I48" s="628">
        <v>126.13116000000001</v>
      </c>
      <c r="J48" s="628">
        <v>135.10730999999998</v>
      </c>
      <c r="K48" s="628">
        <v>35.255330000000001</v>
      </c>
      <c r="L48" s="628">
        <v>0</v>
      </c>
      <c r="M48" s="628">
        <v>0</v>
      </c>
      <c r="N48" s="351">
        <f t="shared" ref="N48:N49" si="16">+SUM(C48:M48)</f>
        <v>3876889.767367641</v>
      </c>
      <c r="O48" s="1064"/>
      <c r="P48" s="921"/>
      <c r="Q48" s="921"/>
      <c r="R48" s="921"/>
      <c r="S48" s="921"/>
      <c r="T48" s="921"/>
      <c r="U48" s="921"/>
      <c r="V48" s="921"/>
      <c r="W48" s="921"/>
      <c r="X48" s="921"/>
      <c r="Y48" s="921"/>
      <c r="Z48" s="921"/>
      <c r="AA48" s="921"/>
      <c r="AB48" s="555"/>
    </row>
    <row r="49" spans="1:28" s="345" customFormat="1" ht="14.25">
      <c r="B49" s="603" t="s">
        <v>572</v>
      </c>
      <c r="C49" s="604">
        <v>215876.71639900861</v>
      </c>
      <c r="D49" s="604">
        <v>197828.09082735857</v>
      </c>
      <c r="E49" s="604">
        <v>44737.164018476775</v>
      </c>
      <c r="F49" s="604">
        <v>3940.4998029477865</v>
      </c>
      <c r="G49" s="604">
        <v>2447.1038487198166</v>
      </c>
      <c r="H49" s="604">
        <v>954.93975485962801</v>
      </c>
      <c r="I49" s="604">
        <v>17.868839999999182</v>
      </c>
      <c r="J49" s="604">
        <v>8.8926899999987654</v>
      </c>
      <c r="K49" s="604">
        <v>0.74467000000004191</v>
      </c>
      <c r="L49" s="604">
        <v>0</v>
      </c>
      <c r="M49" s="604">
        <v>0</v>
      </c>
      <c r="N49" s="351">
        <f t="shared" si="16"/>
        <v>465812.02085137117</v>
      </c>
      <c r="O49" s="1064"/>
      <c r="P49" s="921"/>
      <c r="Q49" s="921"/>
      <c r="R49" s="921"/>
      <c r="S49" s="921"/>
      <c r="T49" s="921"/>
      <c r="U49" s="921"/>
      <c r="V49" s="921"/>
      <c r="W49" s="921"/>
      <c r="X49" s="921"/>
      <c r="Y49" s="921"/>
      <c r="Z49" s="921"/>
      <c r="AA49" s="921"/>
      <c r="AB49" s="555"/>
    </row>
    <row r="50" spans="1:28" s="345" customFormat="1" ht="4.5" customHeight="1">
      <c r="B50" s="357"/>
      <c r="C50" s="358"/>
      <c r="D50" s="358"/>
      <c r="E50" s="358"/>
      <c r="F50" s="358"/>
      <c r="G50" s="358"/>
      <c r="H50" s="358"/>
      <c r="I50" s="358"/>
      <c r="J50" s="358"/>
      <c r="K50" s="358"/>
      <c r="L50" s="358"/>
      <c r="M50" s="358"/>
      <c r="N50" s="358"/>
      <c r="O50" s="1066"/>
      <c r="P50" s="921"/>
      <c r="Q50" s="921"/>
      <c r="R50" s="921"/>
      <c r="S50" s="921"/>
      <c r="T50" s="921"/>
      <c r="U50" s="921"/>
      <c r="V50" s="921"/>
      <c r="W50" s="921"/>
      <c r="X50" s="921"/>
      <c r="Y50" s="921"/>
      <c r="Z50" s="921"/>
      <c r="AA50" s="921"/>
      <c r="AB50" s="555"/>
    </row>
    <row r="51" spans="1:28" ht="4.5" customHeight="1">
      <c r="A51" s="345"/>
      <c r="B51" s="363"/>
      <c r="C51" s="364"/>
      <c r="D51" s="364"/>
      <c r="E51" s="364"/>
      <c r="F51" s="364"/>
      <c r="G51" s="364"/>
      <c r="H51" s="364"/>
      <c r="I51" s="364"/>
      <c r="J51" s="364"/>
      <c r="K51" s="364"/>
      <c r="L51" s="364"/>
      <c r="M51" s="364"/>
      <c r="N51" s="364"/>
      <c r="O51" s="1067"/>
      <c r="P51" s="921"/>
      <c r="Q51" s="921"/>
      <c r="R51" s="921"/>
      <c r="S51" s="921"/>
      <c r="T51" s="921"/>
      <c r="U51" s="921"/>
      <c r="V51" s="921"/>
      <c r="W51" s="921"/>
      <c r="X51" s="921"/>
      <c r="Y51" s="921"/>
      <c r="Z51" s="921"/>
      <c r="AA51" s="921"/>
      <c r="AB51" s="555"/>
    </row>
    <row r="52" spans="1:28" ht="14.25">
      <c r="A52" s="338"/>
      <c r="B52" s="365" t="s">
        <v>311</v>
      </c>
      <c r="C52" s="351">
        <f t="shared" ref="C52:N52" si="17">+C53+C54</f>
        <v>66644.60633000001</v>
      </c>
      <c r="D52" s="351">
        <f t="shared" si="17"/>
        <v>127161.27017</v>
      </c>
      <c r="E52" s="351">
        <f t="shared" si="17"/>
        <v>135571.04145000002</v>
      </c>
      <c r="F52" s="351">
        <f t="shared" si="17"/>
        <v>139761.55387999999</v>
      </c>
      <c r="G52" s="351">
        <f t="shared" si="17"/>
        <v>144374.40974</v>
      </c>
      <c r="H52" s="351">
        <f t="shared" si="17"/>
        <v>151506.56908999998</v>
      </c>
      <c r="I52" s="351">
        <f t="shared" si="17"/>
        <v>151194.93064999999</v>
      </c>
      <c r="J52" s="351">
        <f t="shared" si="17"/>
        <v>104294.38734999993</v>
      </c>
      <c r="K52" s="351">
        <f t="shared" si="17"/>
        <v>1147.9455600000001</v>
      </c>
      <c r="L52" s="351">
        <f t="shared" si="17"/>
        <v>1147.9455600000001</v>
      </c>
      <c r="M52" s="351">
        <f t="shared" si="17"/>
        <v>1626.2563700000001</v>
      </c>
      <c r="N52" s="351">
        <f t="shared" si="17"/>
        <v>1024430.9161499999</v>
      </c>
      <c r="O52" s="1064"/>
      <c r="P52" s="921"/>
      <c r="Q52" s="921"/>
      <c r="R52" s="921"/>
      <c r="S52" s="921"/>
      <c r="T52" s="921"/>
      <c r="U52" s="921"/>
      <c r="V52" s="921"/>
      <c r="W52" s="921"/>
      <c r="X52" s="921"/>
      <c r="Y52" s="921"/>
      <c r="Z52" s="921"/>
      <c r="AA52" s="921"/>
      <c r="AB52" s="555"/>
    </row>
    <row r="53" spans="1:28" ht="14.25">
      <c r="A53" s="338"/>
      <c r="B53" s="350" t="s">
        <v>522</v>
      </c>
      <c r="C53" s="351">
        <v>42904.481640000013</v>
      </c>
      <c r="D53" s="351">
        <v>85139.932130000001</v>
      </c>
      <c r="E53" s="351">
        <v>99521.474030000012</v>
      </c>
      <c r="F53" s="351">
        <v>109358.81266</v>
      </c>
      <c r="G53" s="351">
        <v>120179.88519</v>
      </c>
      <c r="H53" s="351">
        <v>134136.97911999997</v>
      </c>
      <c r="I53" s="351">
        <v>141406.14579000001</v>
      </c>
      <c r="J53" s="351">
        <v>102176.12668999993</v>
      </c>
      <c r="K53" s="351">
        <v>1147.9455600000001</v>
      </c>
      <c r="L53" s="351">
        <v>1147.9455600000001</v>
      </c>
      <c r="M53" s="351">
        <v>1626.2563700000001</v>
      </c>
      <c r="N53" s="351">
        <f t="shared" ref="N53:N54" si="18">+SUM(C53:M53)</f>
        <v>838745.98473999999</v>
      </c>
      <c r="O53" s="1064"/>
      <c r="P53" s="921"/>
      <c r="Q53" s="921"/>
      <c r="R53" s="921"/>
      <c r="S53" s="921"/>
      <c r="T53" s="921"/>
      <c r="U53" s="921"/>
      <c r="V53" s="921"/>
      <c r="W53" s="921"/>
      <c r="X53" s="921"/>
      <c r="Y53" s="921"/>
      <c r="Z53" s="921"/>
      <c r="AA53" s="921"/>
      <c r="AB53" s="555"/>
    </row>
    <row r="54" spans="1:28" ht="14.25">
      <c r="A54" s="338"/>
      <c r="B54" s="350" t="s">
        <v>572</v>
      </c>
      <c r="C54" s="351">
        <v>23740.124690000001</v>
      </c>
      <c r="D54" s="351">
        <v>42021.338040000002</v>
      </c>
      <c r="E54" s="351">
        <v>36049.567419999999</v>
      </c>
      <c r="F54" s="351">
        <v>30402.74122</v>
      </c>
      <c r="G54" s="351">
        <v>24194.524550000002</v>
      </c>
      <c r="H54" s="351">
        <v>17369.589969999997</v>
      </c>
      <c r="I54" s="351">
        <v>9788.7848599999998</v>
      </c>
      <c r="J54" s="351">
        <v>2118.2606599999995</v>
      </c>
      <c r="K54" s="351">
        <v>0</v>
      </c>
      <c r="L54" s="351">
        <v>0</v>
      </c>
      <c r="M54" s="351">
        <v>0</v>
      </c>
      <c r="N54" s="351">
        <f t="shared" si="18"/>
        <v>185684.93140999999</v>
      </c>
      <c r="O54" s="1064"/>
      <c r="P54" s="921"/>
      <c r="Q54" s="921"/>
      <c r="R54" s="921"/>
      <c r="S54" s="921"/>
      <c r="T54" s="921"/>
      <c r="U54" s="921"/>
      <c r="V54" s="921"/>
      <c r="W54" s="921"/>
      <c r="X54" s="921"/>
      <c r="Y54" s="921"/>
      <c r="Z54" s="921"/>
      <c r="AA54" s="921"/>
      <c r="AB54" s="555"/>
    </row>
    <row r="55" spans="1:28" ht="14.25">
      <c r="A55" s="338"/>
      <c r="B55" s="357"/>
      <c r="C55" s="351"/>
      <c r="D55" s="351"/>
      <c r="E55" s="351"/>
      <c r="F55" s="351"/>
      <c r="G55" s="351"/>
      <c r="H55" s="351"/>
      <c r="I55" s="351"/>
      <c r="J55" s="351"/>
      <c r="K55" s="351"/>
      <c r="L55" s="351"/>
      <c r="M55" s="351"/>
      <c r="N55" s="351"/>
      <c r="O55" s="1064"/>
      <c r="P55" s="921"/>
      <c r="Q55" s="921"/>
      <c r="R55" s="921"/>
      <c r="S55" s="921"/>
      <c r="T55" s="921"/>
      <c r="U55" s="921"/>
      <c r="V55" s="921"/>
      <c r="W55" s="921"/>
      <c r="X55" s="921"/>
      <c r="Y55" s="921"/>
      <c r="Z55" s="921"/>
      <c r="AA55" s="921"/>
      <c r="AB55" s="555"/>
    </row>
    <row r="56" spans="1:28" ht="3.75" customHeight="1">
      <c r="A56" s="338"/>
      <c r="B56" s="366"/>
      <c r="C56" s="367"/>
      <c r="D56" s="367"/>
      <c r="E56" s="367"/>
      <c r="F56" s="367"/>
      <c r="G56" s="367"/>
      <c r="H56" s="367"/>
      <c r="I56" s="367"/>
      <c r="J56" s="367"/>
      <c r="K56" s="367"/>
      <c r="L56" s="367"/>
      <c r="M56" s="367"/>
      <c r="N56" s="367"/>
      <c r="O56" s="1068"/>
      <c r="P56" s="921"/>
      <c r="Q56" s="921"/>
      <c r="R56" s="921"/>
      <c r="S56" s="921"/>
      <c r="T56" s="921"/>
      <c r="U56" s="921"/>
      <c r="V56" s="921"/>
      <c r="W56" s="921"/>
      <c r="X56" s="921"/>
      <c r="Y56" s="921"/>
      <c r="Z56" s="921"/>
      <c r="AA56" s="921"/>
      <c r="AB56" s="555"/>
    </row>
    <row r="57" spans="1:28" ht="14.25">
      <c r="A57" s="338"/>
      <c r="B57" s="365" t="s">
        <v>757</v>
      </c>
      <c r="C57" s="351">
        <f t="shared" ref="C57:N57" si="19">+C58+C59</f>
        <v>134159.29167629845</v>
      </c>
      <c r="D57" s="351">
        <f t="shared" si="19"/>
        <v>255846.64983808747</v>
      </c>
      <c r="E57" s="351">
        <f t="shared" si="19"/>
        <v>169310.70691505921</v>
      </c>
      <c r="F57" s="351">
        <f t="shared" si="19"/>
        <v>166632.93016505922</v>
      </c>
      <c r="G57" s="351">
        <f t="shared" si="19"/>
        <v>603904.39060167025</v>
      </c>
      <c r="H57" s="351">
        <f t="shared" si="19"/>
        <v>25851.909441729571</v>
      </c>
      <c r="I57" s="351">
        <f t="shared" si="19"/>
        <v>10343.652401729571</v>
      </c>
      <c r="J57" s="351">
        <f t="shared" si="19"/>
        <v>9162.4558917295708</v>
      </c>
      <c r="K57" s="351">
        <f t="shared" si="19"/>
        <v>9162.4558917295708</v>
      </c>
      <c r="L57" s="351">
        <f t="shared" si="19"/>
        <v>9162.4558917295708</v>
      </c>
      <c r="M57" s="351">
        <f t="shared" si="19"/>
        <v>626121.85893889226</v>
      </c>
      <c r="N57" s="351">
        <f t="shared" si="19"/>
        <v>2019658.7576537146</v>
      </c>
      <c r="O57" s="1064"/>
      <c r="P57" s="921"/>
      <c r="Q57" s="921"/>
      <c r="R57" s="921"/>
      <c r="S57" s="921"/>
      <c r="T57" s="921"/>
      <c r="U57" s="921"/>
      <c r="V57" s="921"/>
      <c r="W57" s="921"/>
      <c r="X57" s="921"/>
      <c r="Y57" s="921"/>
      <c r="Z57" s="921"/>
      <c r="AA57" s="921"/>
      <c r="AB57" s="555"/>
    </row>
    <row r="58" spans="1:28" ht="14.25">
      <c r="A58" s="338"/>
      <c r="B58" s="350" t="s">
        <v>522</v>
      </c>
      <c r="C58" s="351">
        <v>68755.405561599066</v>
      </c>
      <c r="D58" s="351">
        <v>125273.57990000001</v>
      </c>
      <c r="E58" s="351">
        <v>39077.704869999994</v>
      </c>
      <c r="F58" s="351">
        <v>36399.928119999997</v>
      </c>
      <c r="G58" s="351">
        <v>565662.92074294412</v>
      </c>
      <c r="H58" s="351">
        <v>16689.453550000002</v>
      </c>
      <c r="I58" s="351">
        <v>1181.19651</v>
      </c>
      <c r="J58" s="351">
        <v>0</v>
      </c>
      <c r="K58" s="351">
        <v>0</v>
      </c>
      <c r="L58" s="351">
        <v>0</v>
      </c>
      <c r="M58" s="351">
        <v>517652.87543964304</v>
      </c>
      <c r="N58" s="351">
        <f t="shared" ref="N58:N59" si="20">+SUM(C58:M58)</f>
        <v>1370693.0646941862</v>
      </c>
      <c r="O58" s="1064"/>
      <c r="P58" s="921"/>
      <c r="Q58" s="921"/>
      <c r="R58" s="921"/>
      <c r="S58" s="921"/>
      <c r="T58" s="921"/>
      <c r="U58" s="921"/>
      <c r="V58" s="921"/>
      <c r="W58" s="921"/>
      <c r="X58" s="921"/>
      <c r="Y58" s="921"/>
      <c r="Z58" s="921"/>
      <c r="AA58" s="921"/>
      <c r="AB58" s="555"/>
    </row>
    <row r="59" spans="1:28" ht="14.25">
      <c r="A59" s="338"/>
      <c r="B59" s="350" t="s">
        <v>572</v>
      </c>
      <c r="C59" s="351">
        <v>65403.886114699388</v>
      </c>
      <c r="D59" s="351">
        <v>130573.06993808746</v>
      </c>
      <c r="E59" s="351">
        <v>130233.00204505921</v>
      </c>
      <c r="F59" s="351">
        <v>130233.00204505921</v>
      </c>
      <c r="G59" s="351">
        <v>38241.469858726188</v>
      </c>
      <c r="H59" s="351">
        <v>9162.4558917295708</v>
      </c>
      <c r="I59" s="351">
        <v>9162.4558917295708</v>
      </c>
      <c r="J59" s="351">
        <v>9162.4558917295708</v>
      </c>
      <c r="K59" s="351">
        <v>9162.4558917295708</v>
      </c>
      <c r="L59" s="351">
        <v>9162.4558917295708</v>
      </c>
      <c r="M59" s="351">
        <v>108468.98349924925</v>
      </c>
      <c r="N59" s="351">
        <f t="shared" si="20"/>
        <v>648965.69295952853</v>
      </c>
      <c r="O59" s="1064"/>
      <c r="P59" s="921"/>
      <c r="Q59" s="921"/>
      <c r="R59" s="921"/>
      <c r="S59" s="921"/>
      <c r="T59" s="921"/>
      <c r="U59" s="921"/>
      <c r="V59" s="921"/>
      <c r="W59" s="921"/>
      <c r="X59" s="921"/>
      <c r="Y59" s="921"/>
      <c r="Z59" s="921"/>
      <c r="AA59" s="921"/>
      <c r="AB59" s="555"/>
    </row>
    <row r="60" spans="1:28" ht="15">
      <c r="A60" s="338"/>
      <c r="B60" s="888"/>
      <c r="C60" s="96"/>
      <c r="D60" s="96"/>
      <c r="E60" s="96"/>
      <c r="F60" s="96"/>
      <c r="G60" s="96"/>
      <c r="H60" s="96"/>
      <c r="I60" s="96"/>
      <c r="J60" s="96"/>
      <c r="K60" s="96"/>
      <c r="L60" s="96"/>
      <c r="M60" s="96"/>
      <c r="N60" s="96"/>
      <c r="O60" s="1068"/>
      <c r="P60" s="921"/>
      <c r="Q60" s="921"/>
      <c r="R60" s="921"/>
      <c r="S60" s="921"/>
      <c r="T60" s="921"/>
      <c r="U60" s="921"/>
      <c r="V60" s="921"/>
      <c r="W60" s="921"/>
      <c r="X60" s="921"/>
      <c r="Y60" s="921"/>
      <c r="Z60" s="921"/>
      <c r="AA60" s="921"/>
      <c r="AB60" s="555"/>
    </row>
    <row r="61" spans="1:28" ht="3.75" customHeight="1">
      <c r="A61" s="338"/>
      <c r="B61" s="366"/>
      <c r="C61" s="367"/>
      <c r="D61" s="367"/>
      <c r="E61" s="367"/>
      <c r="F61" s="367"/>
      <c r="G61" s="367"/>
      <c r="H61" s="367"/>
      <c r="I61" s="367"/>
      <c r="J61" s="367"/>
      <c r="K61" s="367"/>
      <c r="L61" s="367"/>
      <c r="M61" s="367"/>
      <c r="N61" s="367"/>
      <c r="O61" s="1068"/>
      <c r="P61" s="921"/>
      <c r="Q61" s="921"/>
      <c r="R61" s="921"/>
      <c r="S61" s="921"/>
      <c r="T61" s="921"/>
      <c r="U61" s="921"/>
      <c r="V61" s="921"/>
      <c r="W61" s="921"/>
      <c r="X61" s="921"/>
      <c r="Y61" s="921"/>
      <c r="Z61" s="921"/>
      <c r="AA61" s="921"/>
      <c r="AB61" s="555"/>
    </row>
    <row r="62" spans="1:28" ht="14.25">
      <c r="B62" s="347" t="s">
        <v>308</v>
      </c>
      <c r="C62" s="356">
        <f>+C64+C65</f>
        <v>17289385.351895697</v>
      </c>
      <c r="D62" s="356">
        <f t="shared" ref="D62:N62" si="21">+D64+D65</f>
        <v>12243438.067462699</v>
      </c>
      <c r="E62" s="356">
        <f t="shared" si="21"/>
        <v>440213.50354922097</v>
      </c>
      <c r="F62" s="356">
        <f t="shared" si="21"/>
        <v>0</v>
      </c>
      <c r="G62" s="356">
        <f t="shared" si="21"/>
        <v>0</v>
      </c>
      <c r="H62" s="356">
        <f t="shared" si="21"/>
        <v>0</v>
      </c>
      <c r="I62" s="356">
        <f t="shared" si="21"/>
        <v>0</v>
      </c>
      <c r="J62" s="356">
        <f t="shared" si="21"/>
        <v>0</v>
      </c>
      <c r="K62" s="356">
        <f t="shared" si="21"/>
        <v>0</v>
      </c>
      <c r="L62" s="356">
        <f t="shared" si="21"/>
        <v>0</v>
      </c>
      <c r="M62" s="356">
        <f t="shared" si="21"/>
        <v>0</v>
      </c>
      <c r="N62" s="356">
        <f t="shared" si="21"/>
        <v>29973036.922907617</v>
      </c>
      <c r="O62" s="1060"/>
      <c r="P62" s="921"/>
      <c r="Q62" s="921"/>
      <c r="R62" s="921"/>
      <c r="S62" s="921"/>
      <c r="T62" s="921"/>
      <c r="U62" s="921"/>
      <c r="V62" s="921"/>
      <c r="W62" s="921"/>
      <c r="X62" s="921"/>
      <c r="Y62" s="921"/>
      <c r="Z62" s="921"/>
      <c r="AA62" s="921"/>
      <c r="AB62" s="555"/>
    </row>
    <row r="63" spans="1:28" ht="14.25">
      <c r="B63" s="347" t="s">
        <v>736</v>
      </c>
      <c r="C63" s="349">
        <f>+C62/$N$67</f>
        <v>5.8146466134302618E-2</v>
      </c>
      <c r="D63" s="349">
        <f t="shared" ref="D63:N63" si="22">+D62/$N$67</f>
        <v>4.1176284897779414E-2</v>
      </c>
      <c r="E63" s="349">
        <f t="shared" si="22"/>
        <v>1.4804956367740923E-3</v>
      </c>
      <c r="F63" s="349">
        <f t="shared" si="22"/>
        <v>0</v>
      </c>
      <c r="G63" s="349">
        <f t="shared" si="22"/>
        <v>0</v>
      </c>
      <c r="H63" s="349">
        <f t="shared" si="22"/>
        <v>0</v>
      </c>
      <c r="I63" s="349">
        <f t="shared" si="22"/>
        <v>0</v>
      </c>
      <c r="J63" s="349">
        <f t="shared" si="22"/>
        <v>0</v>
      </c>
      <c r="K63" s="349">
        <f t="shared" si="22"/>
        <v>0</v>
      </c>
      <c r="L63" s="349">
        <f t="shared" si="22"/>
        <v>0</v>
      </c>
      <c r="M63" s="349">
        <f t="shared" si="22"/>
        <v>0</v>
      </c>
      <c r="N63" s="349">
        <f t="shared" si="22"/>
        <v>0.10080324666885612</v>
      </c>
      <c r="O63" s="1061"/>
      <c r="P63" s="921"/>
      <c r="Q63" s="921"/>
      <c r="R63" s="921"/>
      <c r="S63" s="921"/>
      <c r="T63" s="921"/>
      <c r="U63" s="921"/>
      <c r="V63" s="921"/>
      <c r="W63" s="921"/>
      <c r="X63" s="921"/>
      <c r="Y63" s="921"/>
      <c r="Z63" s="921"/>
      <c r="AA63" s="921"/>
      <c r="AB63" s="555"/>
    </row>
    <row r="64" spans="1:28" ht="14.25">
      <c r="B64" s="350" t="s">
        <v>522</v>
      </c>
      <c r="C64" s="351">
        <v>17289385.351895697</v>
      </c>
      <c r="D64" s="351">
        <v>12243438.067462699</v>
      </c>
      <c r="E64" s="351">
        <v>440213.50354922097</v>
      </c>
      <c r="F64" s="351">
        <v>0</v>
      </c>
      <c r="G64" s="351">
        <v>0</v>
      </c>
      <c r="H64" s="351">
        <v>0</v>
      </c>
      <c r="I64" s="351">
        <v>0</v>
      </c>
      <c r="J64" s="351">
        <v>0</v>
      </c>
      <c r="K64" s="351">
        <v>0</v>
      </c>
      <c r="L64" s="351">
        <v>0</v>
      </c>
      <c r="M64" s="351">
        <v>0</v>
      </c>
      <c r="N64" s="351">
        <f>+SUM(C64:M64)</f>
        <v>29973036.922907617</v>
      </c>
      <c r="O64" s="1064"/>
      <c r="P64" s="921"/>
      <c r="Q64" s="921"/>
      <c r="R64" s="921"/>
      <c r="S64" s="921"/>
      <c r="T64" s="921"/>
      <c r="U64" s="921"/>
      <c r="V64" s="921"/>
      <c r="W64" s="921"/>
      <c r="X64" s="921"/>
      <c r="Y64" s="921"/>
      <c r="Z64" s="921"/>
      <c r="AA64" s="921"/>
      <c r="AB64" s="555"/>
    </row>
    <row r="65" spans="2:28" ht="15" thickBot="1">
      <c r="B65" s="357" t="s">
        <v>572</v>
      </c>
      <c r="C65" s="351">
        <v>0</v>
      </c>
      <c r="D65" s="351">
        <v>0</v>
      </c>
      <c r="E65" s="351">
        <v>0</v>
      </c>
      <c r="F65" s="351">
        <v>0</v>
      </c>
      <c r="G65" s="351">
        <v>0</v>
      </c>
      <c r="H65" s="351">
        <v>0</v>
      </c>
      <c r="I65" s="351">
        <v>0</v>
      </c>
      <c r="J65" s="351">
        <v>0</v>
      </c>
      <c r="K65" s="351">
        <v>0</v>
      </c>
      <c r="L65" s="351">
        <v>0</v>
      </c>
      <c r="M65" s="351">
        <v>0</v>
      </c>
      <c r="N65" s="351">
        <f>+SUM(C65:M65)</f>
        <v>0</v>
      </c>
      <c r="O65" s="1064"/>
      <c r="P65" s="921"/>
      <c r="Q65" s="921"/>
      <c r="R65" s="921"/>
      <c r="S65" s="921"/>
      <c r="T65" s="921"/>
      <c r="U65" s="921"/>
      <c r="V65" s="921"/>
      <c r="W65" s="921"/>
      <c r="X65" s="921"/>
      <c r="Y65" s="921"/>
      <c r="Z65" s="921"/>
      <c r="AA65" s="921"/>
      <c r="AB65" s="555"/>
    </row>
    <row r="66" spans="2:28" ht="11.25" customHeight="1" thickTop="1">
      <c r="B66" s="368"/>
      <c r="C66" s="369"/>
      <c r="D66" s="369"/>
      <c r="E66" s="369"/>
      <c r="F66" s="369"/>
      <c r="G66" s="369"/>
      <c r="H66" s="369"/>
      <c r="I66" s="369"/>
      <c r="J66" s="369"/>
      <c r="K66" s="369"/>
      <c r="L66" s="369"/>
      <c r="M66" s="369"/>
      <c r="N66" s="369"/>
      <c r="O66" s="1068"/>
      <c r="P66" s="921"/>
      <c r="Q66" s="921"/>
      <c r="R66" s="921"/>
      <c r="S66" s="921"/>
      <c r="T66" s="921"/>
      <c r="U66" s="921"/>
      <c r="V66" s="921"/>
      <c r="W66" s="921"/>
      <c r="X66" s="921"/>
      <c r="Y66" s="921"/>
      <c r="Z66" s="921"/>
      <c r="AA66" s="921"/>
      <c r="AB66" s="555"/>
    </row>
    <row r="67" spans="2:28" ht="14.25">
      <c r="B67" s="347" t="s">
        <v>491</v>
      </c>
      <c r="C67" s="356">
        <f>+C69+C70</f>
        <v>37290937.221131504</v>
      </c>
      <c r="D67" s="356">
        <f t="shared" ref="D67:N67" si="23">+D69+D70</f>
        <v>46708162.880026892</v>
      </c>
      <c r="E67" s="356">
        <f t="shared" si="23"/>
        <v>22738641.186961085</v>
      </c>
      <c r="F67" s="356">
        <f t="shared" si="23"/>
        <v>17087851.223434307</v>
      </c>
      <c r="G67" s="356">
        <f t="shared" si="23"/>
        <v>15781346.269843649</v>
      </c>
      <c r="H67" s="356">
        <f t="shared" si="23"/>
        <v>15968908.727392614</v>
      </c>
      <c r="I67" s="356">
        <f t="shared" si="23"/>
        <v>15675210.544575144</v>
      </c>
      <c r="J67" s="356">
        <f t="shared" si="23"/>
        <v>13378692.330965273</v>
      </c>
      <c r="K67" s="356">
        <f t="shared" si="23"/>
        <v>14536745.512209039</v>
      </c>
      <c r="L67" s="356">
        <f t="shared" si="23"/>
        <v>18189845.901258897</v>
      </c>
      <c r="M67" s="356">
        <f t="shared" si="23"/>
        <v>79985637.88436988</v>
      </c>
      <c r="N67" s="356">
        <f t="shared" si="23"/>
        <v>297341979.6821683</v>
      </c>
      <c r="O67" s="1060"/>
      <c r="P67" s="921"/>
      <c r="Q67" s="921"/>
      <c r="R67" s="921"/>
      <c r="S67" s="921"/>
      <c r="T67" s="921"/>
      <c r="U67" s="921"/>
      <c r="V67" s="921"/>
      <c r="W67" s="921"/>
      <c r="X67" s="921"/>
      <c r="Y67" s="921"/>
      <c r="Z67" s="921"/>
      <c r="AA67" s="921"/>
      <c r="AB67" s="555"/>
    </row>
    <row r="68" spans="2:28" ht="14.25">
      <c r="B68" s="347" t="s">
        <v>736</v>
      </c>
      <c r="C68" s="349">
        <f>+C67/$N$67</f>
        <v>0.1254143032914227</v>
      </c>
      <c r="D68" s="349">
        <f t="shared" ref="D68:N68" si="24">+D67/$N$67</f>
        <v>0.15708566590547926</v>
      </c>
      <c r="E68" s="349">
        <f t="shared" si="24"/>
        <v>7.6473026820049542E-2</v>
      </c>
      <c r="F68" s="349">
        <f t="shared" si="24"/>
        <v>5.7468680479290796E-2</v>
      </c>
      <c r="G68" s="349">
        <f t="shared" si="24"/>
        <v>5.3074733297708183E-2</v>
      </c>
      <c r="H68" s="349">
        <f t="shared" si="24"/>
        <v>5.3705530394537404E-2</v>
      </c>
      <c r="I68" s="349">
        <f t="shared" si="24"/>
        <v>5.2717784960369628E-2</v>
      </c>
      <c r="J68" s="349">
        <f t="shared" si="24"/>
        <v>4.4994293591728574E-2</v>
      </c>
      <c r="K68" s="349">
        <f t="shared" si="24"/>
        <v>4.8888978030439921E-2</v>
      </c>
      <c r="L68" s="349">
        <f t="shared" si="24"/>
        <v>6.117483283289564E-2</v>
      </c>
      <c r="M68" s="349">
        <f t="shared" si="24"/>
        <v>0.26900217039607827</v>
      </c>
      <c r="N68" s="349">
        <f t="shared" si="24"/>
        <v>1</v>
      </c>
      <c r="O68" s="1061"/>
      <c r="P68" s="921"/>
      <c r="Q68" s="921"/>
      <c r="R68" s="921"/>
      <c r="S68" s="921"/>
      <c r="T68" s="921"/>
      <c r="U68" s="921"/>
      <c r="V68" s="921"/>
      <c r="W68" s="921"/>
      <c r="X68" s="921"/>
      <c r="Y68" s="921"/>
      <c r="Z68" s="921"/>
      <c r="AA68" s="921"/>
      <c r="AB68" s="555"/>
    </row>
    <row r="69" spans="2:28" ht="14.25">
      <c r="B69" s="360" t="s">
        <v>522</v>
      </c>
      <c r="C69" s="351">
        <v>31826970.443146043</v>
      </c>
      <c r="D69" s="351">
        <v>37854932.485097103</v>
      </c>
      <c r="E69" s="351">
        <v>15582410.740275592</v>
      </c>
      <c r="F69" s="351">
        <v>10731840.974106088</v>
      </c>
      <c r="G69" s="351">
        <v>11012688.515628936</v>
      </c>
      <c r="H69" s="351">
        <v>11805527.215985183</v>
      </c>
      <c r="I69" s="351">
        <v>12243661.064505108</v>
      </c>
      <c r="J69" s="351">
        <v>10093527.951131372</v>
      </c>
      <c r="K69" s="351">
        <v>11381613.067284342</v>
      </c>
      <c r="L69" s="351">
        <v>15188574.503234008</v>
      </c>
      <c r="M69" s="351">
        <v>58500247.181880973</v>
      </c>
      <c r="N69" s="351">
        <f>+N649+N28+N23+N16+N64</f>
        <v>226221994.14227477</v>
      </c>
      <c r="O69" s="1064"/>
      <c r="P69" s="921"/>
      <c r="Q69" s="921"/>
      <c r="R69" s="921"/>
      <c r="S69" s="921"/>
      <c r="T69" s="921"/>
      <c r="U69" s="921"/>
      <c r="V69" s="921"/>
      <c r="W69" s="921"/>
      <c r="X69" s="921"/>
      <c r="Y69" s="921"/>
      <c r="Z69" s="921"/>
      <c r="AA69" s="921"/>
      <c r="AB69" s="555"/>
    </row>
    <row r="70" spans="2:28" ht="14.25">
      <c r="B70" s="360" t="s">
        <v>572</v>
      </c>
      <c r="C70" s="351">
        <v>5463966.7779854639</v>
      </c>
      <c r="D70" s="351">
        <v>8853230.3949297909</v>
      </c>
      <c r="E70" s="351">
        <v>7156230.4466854939</v>
      </c>
      <c r="F70" s="351">
        <v>6356010.2493282193</v>
      </c>
      <c r="G70" s="351">
        <v>4768657.7542147133</v>
      </c>
      <c r="H70" s="351">
        <v>4163381.5114074312</v>
      </c>
      <c r="I70" s="351">
        <v>3431549.4800700364</v>
      </c>
      <c r="J70" s="351">
        <v>3285164.3798339004</v>
      </c>
      <c r="K70" s="351">
        <v>3155132.4449246973</v>
      </c>
      <c r="L70" s="351">
        <v>3001271.3980248896</v>
      </c>
      <c r="M70" s="351">
        <v>21485390.702488907</v>
      </c>
      <c r="N70" s="351">
        <f>+N650+N29+N24+N17+N65</f>
        <v>71119985.539893553</v>
      </c>
      <c r="O70" s="1064"/>
      <c r="P70" s="921"/>
      <c r="Q70" s="921"/>
      <c r="R70" s="921"/>
      <c r="S70" s="921"/>
      <c r="T70" s="921"/>
      <c r="U70" s="921"/>
      <c r="V70" s="921"/>
      <c r="W70" s="921"/>
      <c r="X70" s="921"/>
      <c r="Y70" s="921"/>
      <c r="Z70" s="921"/>
      <c r="AA70" s="921"/>
      <c r="AB70" s="555"/>
    </row>
    <row r="71" spans="2:28" ht="15.75" thickBot="1">
      <c r="B71" s="581"/>
      <c r="C71" s="582"/>
      <c r="D71" s="582"/>
      <c r="E71" s="582"/>
      <c r="F71" s="582"/>
      <c r="G71" s="582"/>
      <c r="H71" s="582"/>
      <c r="I71" s="582"/>
      <c r="J71" s="582"/>
      <c r="K71" s="582"/>
      <c r="L71" s="582"/>
      <c r="M71" s="582"/>
      <c r="N71" s="582"/>
      <c r="O71" s="580"/>
      <c r="P71" s="921"/>
      <c r="Q71" s="921"/>
      <c r="R71" s="921"/>
      <c r="S71" s="921"/>
      <c r="T71" s="921"/>
      <c r="U71" s="921"/>
      <c r="V71" s="921"/>
      <c r="W71" s="921"/>
      <c r="X71" s="921"/>
      <c r="Y71" s="921"/>
      <c r="Z71" s="921"/>
      <c r="AA71" s="921"/>
      <c r="AB71" s="555"/>
    </row>
    <row r="72" spans="2:28" ht="7.5" customHeight="1" thickTop="1">
      <c r="B72" s="583"/>
      <c r="C72" s="583"/>
      <c r="D72" s="583"/>
      <c r="E72" s="583"/>
      <c r="F72" s="583"/>
      <c r="G72" s="583"/>
      <c r="H72" s="583"/>
      <c r="I72" s="583"/>
      <c r="J72" s="583"/>
      <c r="K72" s="583"/>
      <c r="L72" s="583"/>
      <c r="M72" s="583"/>
      <c r="N72" s="583"/>
      <c r="O72" s="583"/>
      <c r="Q72" s="555"/>
      <c r="R72" s="555"/>
      <c r="S72" s="555"/>
      <c r="T72" s="555"/>
      <c r="U72" s="555"/>
      <c r="V72" s="555"/>
      <c r="W72" s="555"/>
      <c r="X72" s="555"/>
      <c r="Y72" s="555"/>
      <c r="Z72" s="555"/>
      <c r="AB72" s="555"/>
    </row>
    <row r="73" spans="2:28" ht="13.5" customHeight="1">
      <c r="B73" s="584"/>
      <c r="C73" s="975"/>
      <c r="D73" s="975"/>
      <c r="E73" s="975"/>
      <c r="F73" s="975"/>
      <c r="G73" s="975"/>
      <c r="H73" s="975"/>
      <c r="I73" s="975"/>
      <c r="J73" s="975"/>
      <c r="K73" s="975"/>
      <c r="L73" s="975"/>
      <c r="M73" s="975"/>
      <c r="N73" s="975"/>
      <c r="O73" s="975"/>
      <c r="Q73" s="555"/>
      <c r="R73" s="555"/>
      <c r="S73" s="555"/>
      <c r="T73" s="555"/>
      <c r="U73" s="555"/>
      <c r="V73" s="555"/>
      <c r="W73" s="555"/>
      <c r="X73" s="555"/>
      <c r="Y73" s="555"/>
      <c r="Z73" s="555"/>
      <c r="AB73" s="555"/>
    </row>
    <row r="74" spans="2:28" ht="15">
      <c r="B74" s="38" t="s">
        <v>788</v>
      </c>
      <c r="C74" s="580"/>
      <c r="D74" s="580"/>
      <c r="E74" s="580"/>
      <c r="F74" s="580"/>
      <c r="G74" s="580"/>
      <c r="H74" s="580"/>
      <c r="I74" s="580"/>
      <c r="J74" s="580"/>
      <c r="K74" s="580"/>
      <c r="L74" s="580"/>
      <c r="M74" s="580"/>
      <c r="N74" s="580"/>
      <c r="O74" s="580"/>
    </row>
    <row r="75" spans="2:28" ht="15">
      <c r="B75" s="38" t="s">
        <v>876</v>
      </c>
      <c r="C75" s="580"/>
      <c r="D75" s="580"/>
      <c r="E75" s="580"/>
      <c r="F75" s="580"/>
      <c r="G75" s="580"/>
      <c r="H75" s="580"/>
      <c r="I75" s="580"/>
      <c r="J75" s="580"/>
      <c r="K75" s="580"/>
      <c r="L75" s="580"/>
      <c r="M75" s="580"/>
      <c r="N75" s="580"/>
      <c r="O75" s="580"/>
    </row>
    <row r="76" spans="2:28" ht="15">
      <c r="B76" s="38" t="s">
        <v>884</v>
      </c>
      <c r="C76" s="580"/>
      <c r="D76" s="580"/>
      <c r="E76" s="580"/>
      <c r="F76" s="580"/>
      <c r="G76" s="580"/>
      <c r="H76" s="580"/>
      <c r="I76" s="580"/>
      <c r="J76" s="580"/>
      <c r="K76" s="580"/>
      <c r="L76" s="580"/>
      <c r="M76" s="580"/>
      <c r="N76" s="580"/>
      <c r="O76" s="580"/>
    </row>
    <row r="77" spans="2:28" ht="15">
      <c r="B77" s="569"/>
      <c r="C77" s="580"/>
      <c r="D77" s="580"/>
      <c r="E77" s="580"/>
      <c r="F77" s="580"/>
      <c r="G77" s="580"/>
      <c r="H77" s="580"/>
      <c r="I77" s="580"/>
      <c r="J77" s="580"/>
      <c r="K77" s="580"/>
      <c r="L77" s="580"/>
      <c r="M77" s="580"/>
      <c r="N77" s="580"/>
      <c r="O77" s="580"/>
    </row>
  </sheetData>
  <customSheetViews>
    <customSheetView guid="{AE035438-BA58-480D-90AC-43CF75BC256A}" scale="85" showPageBreaks="1" fitToPage="1" printArea="1" showRuler="0">
      <selection activeCell="B7" sqref="B7"/>
      <pageMargins left="0.17" right="0.21" top="0.33" bottom="0.22" header="0" footer="0"/>
      <printOptions horizontalCentered="1"/>
      <pageSetup paperSize="9" scale="44" orientation="landscape" r:id="rId1"/>
      <headerFooter alignWithMargins="0"/>
    </customSheetView>
  </customSheetViews>
  <mergeCells count="15">
    <mergeCell ref="B6:N6"/>
    <mergeCell ref="B7:N7"/>
    <mergeCell ref="E10:E11"/>
    <mergeCell ref="F10:F11"/>
    <mergeCell ref="G10:G11"/>
    <mergeCell ref="H10:H11"/>
    <mergeCell ref="B10:B11"/>
    <mergeCell ref="C10:C11"/>
    <mergeCell ref="D10:D11"/>
    <mergeCell ref="M10:M11"/>
    <mergeCell ref="N10:N11"/>
    <mergeCell ref="I10:I11"/>
    <mergeCell ref="J10:J11"/>
    <mergeCell ref="K10:K11"/>
    <mergeCell ref="L10:L11"/>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61" orientation="landscape" r:id="rId2"/>
  <headerFooter differentFirst="1" scaleWithDoc="0">
    <oddFooter>&amp;R&amp;A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0"/>
  <sheetViews>
    <sheetView showGridLines="0" view="pageBreakPreview" zoomScale="85" zoomScaleSheetLayoutView="85" workbookViewId="0"/>
  </sheetViews>
  <sheetFormatPr baseColWidth="10" defaultRowHeight="12.75"/>
  <cols>
    <col min="1" max="1" width="7.140625" style="52" customWidth="1"/>
    <col min="2" max="2" width="45" style="39" customWidth="1"/>
    <col min="3" max="3" width="8.5703125" style="39" bestFit="1" customWidth="1"/>
    <col min="4" max="34" width="9.7109375" style="39" customWidth="1"/>
    <col min="35" max="35" width="14.5703125" style="39" customWidth="1"/>
    <col min="36" max="36" width="15.7109375" style="39" bestFit="1" customWidth="1"/>
    <col min="37" max="40" width="12.7109375" style="39" bestFit="1" customWidth="1"/>
    <col min="41" max="54" width="11.42578125" style="39"/>
    <col min="55" max="16384" width="11.42578125" style="302"/>
  </cols>
  <sheetData>
    <row r="1" spans="1:70">
      <c r="A1" s="204" t="s">
        <v>419</v>
      </c>
    </row>
    <row r="2" spans="1:70">
      <c r="B2" s="611"/>
    </row>
    <row r="3" spans="1:70" ht="14.25">
      <c r="B3" s="40" t="s">
        <v>569</v>
      </c>
      <c r="C3" s="40"/>
      <c r="D3" s="45"/>
      <c r="E3" s="46"/>
      <c r="F3" s="46"/>
      <c r="G3" s="46"/>
      <c r="H3" s="46"/>
      <c r="I3" s="45"/>
      <c r="J3" s="46"/>
      <c r="K3" s="46"/>
      <c r="L3" s="46"/>
      <c r="M3" s="46"/>
      <c r="N3" s="46"/>
      <c r="O3" s="46"/>
      <c r="P3" s="45"/>
      <c r="Q3" s="46"/>
      <c r="R3" s="46"/>
      <c r="S3" s="46"/>
      <c r="T3" s="46"/>
      <c r="U3" s="46"/>
      <c r="V3" s="46"/>
      <c r="W3" s="46"/>
      <c r="X3" s="46"/>
      <c r="Y3" s="46"/>
      <c r="Z3" s="46"/>
      <c r="AA3" s="46"/>
      <c r="AB3" s="46"/>
      <c r="AC3" s="46"/>
      <c r="AD3" s="46"/>
      <c r="AE3" s="46"/>
      <c r="AF3" s="46"/>
      <c r="AG3" s="46"/>
    </row>
    <row r="4" spans="1:70" ht="14.25">
      <c r="B4" s="41" t="s">
        <v>570</v>
      </c>
      <c r="C4" s="40"/>
      <c r="D4" s="46"/>
      <c r="E4" s="45"/>
      <c r="F4" s="46"/>
      <c r="G4" s="46"/>
      <c r="H4" s="45"/>
      <c r="I4" s="46"/>
      <c r="J4" s="46"/>
      <c r="K4" s="46"/>
      <c r="L4" s="46"/>
      <c r="M4" s="46"/>
      <c r="N4" s="46"/>
      <c r="O4" s="46"/>
      <c r="P4" s="46"/>
      <c r="Q4" s="46"/>
      <c r="R4" s="46"/>
      <c r="S4" s="46"/>
      <c r="T4" s="46"/>
      <c r="U4" s="46"/>
      <c r="V4" s="46"/>
      <c r="W4" s="46"/>
      <c r="X4" s="46"/>
      <c r="Y4" s="46"/>
      <c r="Z4" s="46"/>
      <c r="AA4" s="46"/>
      <c r="AB4" s="46"/>
      <c r="AC4" s="46"/>
      <c r="AD4" s="46"/>
      <c r="AE4" s="46"/>
      <c r="AF4" s="46"/>
      <c r="AG4" s="46"/>
      <c r="AI4" s="42"/>
      <c r="AJ4" s="42"/>
    </row>
    <row r="5" spans="1:70" s="266" customFormat="1" ht="13.5" thickBot="1">
      <c r="A5" s="52"/>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52"/>
      <c r="AL5" s="52"/>
      <c r="AM5" s="52"/>
      <c r="AN5" s="52"/>
      <c r="AO5" s="52"/>
      <c r="AP5" s="52"/>
      <c r="AQ5" s="52"/>
      <c r="AR5" s="52"/>
      <c r="AS5" s="52"/>
      <c r="AT5" s="52"/>
      <c r="AU5" s="52"/>
      <c r="AV5" s="52"/>
      <c r="AW5" s="52"/>
      <c r="AX5" s="52"/>
      <c r="AY5" s="52"/>
      <c r="AZ5" s="52"/>
      <c r="BA5" s="52"/>
      <c r="BB5" s="52"/>
    </row>
    <row r="6" spans="1:70" s="266" customFormat="1" ht="21" thickBot="1">
      <c r="A6" s="52"/>
      <c r="B6" s="1229" t="s">
        <v>94</v>
      </c>
      <c r="C6" s="1230"/>
      <c r="D6" s="1230"/>
      <c r="E6" s="1230"/>
      <c r="F6" s="1230"/>
      <c r="G6" s="1230"/>
      <c r="H6" s="1230"/>
      <c r="I6" s="1230"/>
      <c r="J6" s="1230"/>
      <c r="K6" s="1230"/>
      <c r="L6" s="1230"/>
      <c r="M6" s="1230"/>
      <c r="N6" s="1230"/>
      <c r="O6" s="1230"/>
      <c r="P6" s="1230"/>
      <c r="Q6" s="1230"/>
      <c r="R6" s="1230"/>
      <c r="S6" s="1230"/>
      <c r="T6" s="1230"/>
      <c r="U6" s="1230"/>
      <c r="V6" s="1230"/>
      <c r="W6" s="1230"/>
      <c r="X6" s="1230"/>
      <c r="Y6" s="1230"/>
      <c r="Z6" s="1230"/>
      <c r="AA6" s="1230"/>
      <c r="AB6" s="1230"/>
      <c r="AC6" s="1230"/>
      <c r="AD6" s="1230"/>
      <c r="AE6" s="1230"/>
      <c r="AF6" s="1230"/>
      <c r="AG6" s="1230"/>
      <c r="AH6" s="1230"/>
      <c r="AI6" s="1230"/>
      <c r="AJ6" s="1231"/>
      <c r="AK6" s="52"/>
      <c r="AL6" s="52"/>
      <c r="AM6" s="52"/>
      <c r="AN6" s="52"/>
      <c r="AO6" s="52"/>
      <c r="AP6" s="52"/>
      <c r="AQ6" s="52"/>
      <c r="AR6" s="52"/>
      <c r="AS6" s="52"/>
      <c r="AT6" s="52"/>
      <c r="AU6" s="52"/>
      <c r="AV6" s="52"/>
      <c r="AW6" s="52"/>
      <c r="AX6" s="52"/>
      <c r="AY6" s="52"/>
      <c r="AZ6" s="52"/>
      <c r="BA6" s="52"/>
      <c r="BB6" s="52"/>
    </row>
    <row r="7" spans="1:70" s="266" customFormat="1">
      <c r="A7" s="52"/>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52"/>
      <c r="AL7" s="52"/>
      <c r="AM7" s="52"/>
      <c r="AN7" s="52"/>
      <c r="AO7" s="52"/>
      <c r="AP7" s="52"/>
      <c r="AQ7" s="52"/>
      <c r="AR7" s="52"/>
      <c r="AS7" s="52"/>
      <c r="AT7" s="52"/>
      <c r="AU7" s="52"/>
      <c r="AV7" s="52"/>
      <c r="AW7" s="52"/>
      <c r="AX7" s="52"/>
      <c r="AY7" s="52"/>
      <c r="AZ7" s="52"/>
      <c r="BA7" s="52"/>
      <c r="BB7" s="52"/>
    </row>
    <row r="8" spans="1:70" s="266" customFormat="1" ht="13.5" thickBot="1">
      <c r="A8" s="52"/>
      <c r="B8" s="38" t="s">
        <v>815</v>
      </c>
      <c r="C8" s="38"/>
      <c r="D8" s="38"/>
      <c r="E8" s="38"/>
      <c r="F8" s="38"/>
      <c r="G8" s="38"/>
      <c r="H8" s="3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52"/>
      <c r="AL8" s="52"/>
      <c r="AM8" s="52"/>
      <c r="AN8" s="52"/>
      <c r="AO8" s="52"/>
      <c r="AP8" s="52"/>
      <c r="AQ8" s="52"/>
      <c r="AR8" s="52"/>
      <c r="AS8" s="52"/>
      <c r="AT8" s="52"/>
      <c r="AU8" s="52"/>
      <c r="AV8" s="52"/>
      <c r="AW8" s="52"/>
      <c r="AX8" s="52"/>
      <c r="AY8" s="52"/>
      <c r="AZ8" s="52"/>
      <c r="BA8" s="52"/>
      <c r="BB8" s="52"/>
    </row>
    <row r="9" spans="1:70" s="266" customFormat="1" ht="14.25" thickTop="1" thickBot="1">
      <c r="A9" s="52"/>
      <c r="B9" s="38"/>
      <c r="C9" s="233">
        <v>2015</v>
      </c>
      <c r="D9" s="233">
        <v>2016</v>
      </c>
      <c r="E9" s="233">
        <v>2017</v>
      </c>
      <c r="F9" s="233">
        <v>2018</v>
      </c>
      <c r="G9" s="233">
        <v>2019</v>
      </c>
      <c r="H9" s="233">
        <v>2020</v>
      </c>
      <c r="I9" s="233">
        <v>2021</v>
      </c>
      <c r="J9" s="233">
        <v>2022</v>
      </c>
      <c r="K9" s="233">
        <v>2023</v>
      </c>
      <c r="L9" s="233">
        <v>2024</v>
      </c>
      <c r="M9" s="233">
        <v>2025</v>
      </c>
      <c r="N9" s="233">
        <v>2026</v>
      </c>
      <c r="O9" s="233">
        <v>2027</v>
      </c>
      <c r="P9" s="233">
        <v>2028</v>
      </c>
      <c r="Q9" s="233">
        <v>2029</v>
      </c>
      <c r="R9" s="233">
        <v>2030</v>
      </c>
      <c r="S9" s="233">
        <v>2031</v>
      </c>
      <c r="T9" s="233">
        <v>2032</v>
      </c>
      <c r="U9" s="233">
        <v>2033</v>
      </c>
      <c r="V9" s="233">
        <v>2034</v>
      </c>
      <c r="W9" s="233">
        <v>2035</v>
      </c>
      <c r="X9" s="233">
        <v>2036</v>
      </c>
      <c r="Y9" s="233">
        <v>2037</v>
      </c>
      <c r="Z9" s="233">
        <v>2038</v>
      </c>
      <c r="AA9" s="233">
        <v>2039</v>
      </c>
      <c r="AB9" s="233">
        <v>2040</v>
      </c>
      <c r="AC9" s="233">
        <v>2041</v>
      </c>
      <c r="AD9" s="233">
        <v>2042</v>
      </c>
      <c r="AE9" s="233">
        <v>2043</v>
      </c>
      <c r="AF9" s="233">
        <v>2044</v>
      </c>
      <c r="AG9" s="233">
        <v>2045</v>
      </c>
      <c r="AH9" s="233">
        <v>2046</v>
      </c>
      <c r="AI9" s="233" t="s">
        <v>748</v>
      </c>
      <c r="AJ9" s="233" t="s">
        <v>548</v>
      </c>
      <c r="AK9" s="39"/>
      <c r="AL9" s="52"/>
      <c r="AM9" s="52"/>
      <c r="AN9" s="52"/>
      <c r="AO9" s="52"/>
      <c r="AP9" s="52"/>
      <c r="AQ9" s="52"/>
      <c r="AR9" s="52"/>
      <c r="AS9" s="52"/>
      <c r="AT9" s="52"/>
      <c r="AU9" s="52"/>
      <c r="AV9" s="52"/>
      <c r="AW9" s="52"/>
      <c r="AX9" s="52"/>
      <c r="AY9" s="52"/>
      <c r="AZ9" s="52"/>
      <c r="BA9" s="52"/>
      <c r="BB9" s="52"/>
    </row>
    <row r="10" spans="1:70" s="266" customFormat="1" ht="14.25" thickTop="1" thickBot="1">
      <c r="A10" s="52"/>
      <c r="B10" s="38"/>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39"/>
      <c r="AL10" s="52"/>
      <c r="AM10" s="52"/>
      <c r="AN10" s="52"/>
      <c r="AO10" s="52"/>
      <c r="AP10" s="52"/>
      <c r="AQ10" s="52"/>
      <c r="AR10" s="52"/>
      <c r="AS10" s="52"/>
      <c r="AT10" s="52"/>
      <c r="AU10" s="52"/>
      <c r="AV10" s="52"/>
      <c r="AW10" s="52"/>
      <c r="AX10" s="52"/>
      <c r="AY10" s="52"/>
      <c r="AZ10" s="52"/>
      <c r="BA10" s="52"/>
      <c r="BB10" s="52"/>
    </row>
    <row r="11" spans="1:70" s="266" customFormat="1" ht="13.5" thickBot="1">
      <c r="A11" s="52"/>
      <c r="B11" s="1206" t="s">
        <v>118</v>
      </c>
      <c r="C11" s="1207"/>
      <c r="D11" s="1207"/>
      <c r="E11" s="1207"/>
      <c r="F11" s="1207"/>
      <c r="G11" s="1207"/>
      <c r="H11" s="1207"/>
      <c r="I11" s="1207"/>
      <c r="J11" s="1207"/>
      <c r="K11" s="1207"/>
      <c r="L11" s="1207"/>
      <c r="M11" s="1207"/>
      <c r="N11" s="1207"/>
      <c r="O11" s="1207"/>
      <c r="P11" s="1207"/>
      <c r="Q11" s="1207"/>
      <c r="R11" s="1207"/>
      <c r="S11" s="1207"/>
      <c r="T11" s="1207"/>
      <c r="U11" s="1207"/>
      <c r="V11" s="1207"/>
      <c r="W11" s="1207"/>
      <c r="X11" s="1207"/>
      <c r="Y11" s="1207"/>
      <c r="Z11" s="1207"/>
      <c r="AA11" s="1207"/>
      <c r="AB11" s="1207"/>
      <c r="AC11" s="1207"/>
      <c r="AD11" s="1207"/>
      <c r="AE11" s="1207"/>
      <c r="AF11" s="1207"/>
      <c r="AG11" s="1207"/>
      <c r="AH11" s="1207"/>
      <c r="AI11" s="1207"/>
      <c r="AJ11" s="1232"/>
      <c r="AK11" s="39"/>
      <c r="AL11" s="52"/>
      <c r="AM11" s="52"/>
      <c r="AN11" s="52"/>
      <c r="AO11" s="52"/>
      <c r="AP11" s="52"/>
      <c r="AQ11" s="52"/>
      <c r="AR11" s="52"/>
      <c r="AS11" s="52"/>
      <c r="AT11" s="52"/>
      <c r="AU11" s="52"/>
      <c r="AV11" s="52"/>
      <c r="AW11" s="52"/>
      <c r="AX11" s="52"/>
      <c r="AY11" s="52"/>
      <c r="AZ11" s="52"/>
      <c r="BA11" s="52"/>
      <c r="BB11" s="52"/>
    </row>
    <row r="12" spans="1:70" ht="15" customHeight="1" thickBot="1"/>
    <row r="13" spans="1:70" ht="21.75" customHeight="1" thickBot="1">
      <c r="B13" s="207" t="s">
        <v>119</v>
      </c>
      <c r="C13" s="208">
        <f>+C14+C15</f>
        <v>31826.970443146049</v>
      </c>
      <c r="D13" s="208">
        <f t="shared" ref="D13:AJ13" si="0">+D14+D15</f>
        <v>37854.932485097102</v>
      </c>
      <c r="E13" s="208">
        <f t="shared" si="0"/>
        <v>15582.410740275593</v>
      </c>
      <c r="F13" s="208">
        <f t="shared" si="0"/>
        <v>10731.840974106088</v>
      </c>
      <c r="G13" s="208">
        <f t="shared" si="0"/>
        <v>11012.688515628937</v>
      </c>
      <c r="H13" s="208">
        <f t="shared" si="0"/>
        <v>11805.527215985179</v>
      </c>
      <c r="I13" s="208">
        <f t="shared" si="0"/>
        <v>12243.661064505106</v>
      </c>
      <c r="J13" s="208">
        <f t="shared" si="0"/>
        <v>10093.527951131371</v>
      </c>
      <c r="K13" s="208">
        <f t="shared" si="0"/>
        <v>11381.613067284341</v>
      </c>
      <c r="L13" s="208">
        <f t="shared" si="0"/>
        <v>15188.574503234006</v>
      </c>
      <c r="M13" s="208">
        <f t="shared" si="0"/>
        <v>5226.1672133860202</v>
      </c>
      <c r="N13" s="208">
        <f t="shared" si="0"/>
        <v>3175.5313577040201</v>
      </c>
      <c r="O13" s="208">
        <f t="shared" si="0"/>
        <v>3329.7882103355096</v>
      </c>
      <c r="P13" s="208">
        <f t="shared" si="0"/>
        <v>3095.5273064840194</v>
      </c>
      <c r="Q13" s="208">
        <f t="shared" si="0"/>
        <v>3840.9286922287633</v>
      </c>
      <c r="R13" s="208">
        <f t="shared" si="0"/>
        <v>4617.717140593154</v>
      </c>
      <c r="S13" s="208">
        <f t="shared" si="0"/>
        <v>5280.1840282499979</v>
      </c>
      <c r="T13" s="208">
        <f t="shared" si="0"/>
        <v>4385.2193786234966</v>
      </c>
      <c r="U13" s="208">
        <f t="shared" si="0"/>
        <v>4305.3791214914972</v>
      </c>
      <c r="V13" s="208">
        <f t="shared" si="0"/>
        <v>1875.4324762046169</v>
      </c>
      <c r="W13" s="208">
        <f t="shared" si="0"/>
        <v>1821.307337977617</v>
      </c>
      <c r="X13" s="208">
        <f t="shared" si="0"/>
        <v>2945.0978250547068</v>
      </c>
      <c r="Y13" s="208">
        <f t="shared" si="0"/>
        <v>2888.9783944097071</v>
      </c>
      <c r="Z13" s="208">
        <f t="shared" si="0"/>
        <v>3569.9642722300091</v>
      </c>
      <c r="AA13" s="208">
        <f t="shared" si="0"/>
        <v>1171.9231545632294</v>
      </c>
      <c r="AB13" s="208">
        <f t="shared" si="0"/>
        <v>1154.4241715112294</v>
      </c>
      <c r="AC13" s="208">
        <f t="shared" si="0"/>
        <v>1152.7043017319409</v>
      </c>
      <c r="AD13" s="208">
        <f t="shared" si="0"/>
        <v>1151.208196632286</v>
      </c>
      <c r="AE13" s="208">
        <f t="shared" si="0"/>
        <v>1150.5455425291796</v>
      </c>
      <c r="AF13" s="208">
        <f t="shared" si="0"/>
        <v>1149.8828888046498</v>
      </c>
      <c r="AG13" s="208">
        <f t="shared" si="0"/>
        <v>1149.8828888046498</v>
      </c>
      <c r="AH13" s="208">
        <f t="shared" si="0"/>
        <v>1.316898142563143</v>
      </c>
      <c r="AI13" s="208">
        <f t="shared" si="0"/>
        <v>61.136384188081216</v>
      </c>
      <c r="AJ13" s="208">
        <f t="shared" si="0"/>
        <v>226221.99414227478</v>
      </c>
      <c r="BC13" s="39"/>
      <c r="BD13" s="39"/>
      <c r="BE13" s="39"/>
      <c r="BF13" s="39"/>
      <c r="BG13" s="39"/>
      <c r="BH13" s="39"/>
      <c r="BI13" s="39"/>
      <c r="BJ13" s="39"/>
      <c r="BK13" s="39"/>
      <c r="BL13" s="39"/>
      <c r="BM13" s="39"/>
      <c r="BN13" s="39"/>
      <c r="BO13" s="39"/>
      <c r="BP13" s="39"/>
      <c r="BQ13" s="39"/>
      <c r="BR13" s="39"/>
    </row>
    <row r="14" spans="1:70" ht="13.5">
      <c r="B14" s="209" t="s">
        <v>120</v>
      </c>
      <c r="C14" s="210">
        <v>15997.62649042239</v>
      </c>
      <c r="D14" s="210">
        <v>6449.1278269960922</v>
      </c>
      <c r="E14" s="210">
        <v>0</v>
      </c>
      <c r="F14" s="210">
        <v>0</v>
      </c>
      <c r="G14" s="210">
        <v>0</v>
      </c>
      <c r="H14" s="210">
        <v>0</v>
      </c>
      <c r="I14" s="210">
        <v>0</v>
      </c>
      <c r="J14" s="210">
        <v>0</v>
      </c>
      <c r="K14" s="210">
        <v>0</v>
      </c>
      <c r="L14" s="210">
        <v>0</v>
      </c>
      <c r="M14" s="210">
        <v>0</v>
      </c>
      <c r="N14" s="210">
        <v>0</v>
      </c>
      <c r="O14" s="210">
        <v>0</v>
      </c>
      <c r="P14" s="210">
        <v>0</v>
      </c>
      <c r="Q14" s="210">
        <v>0</v>
      </c>
      <c r="R14" s="210">
        <v>0</v>
      </c>
      <c r="S14" s="210">
        <v>0</v>
      </c>
      <c r="T14" s="210">
        <v>0</v>
      </c>
      <c r="U14" s="210">
        <v>0</v>
      </c>
      <c r="V14" s="210">
        <v>0</v>
      </c>
      <c r="W14" s="210">
        <v>0</v>
      </c>
      <c r="X14" s="210">
        <v>0</v>
      </c>
      <c r="Y14" s="210">
        <v>0</v>
      </c>
      <c r="Z14" s="210">
        <v>0</v>
      </c>
      <c r="AA14" s="210">
        <v>0</v>
      </c>
      <c r="AB14" s="210">
        <v>0</v>
      </c>
      <c r="AC14" s="210">
        <v>0</v>
      </c>
      <c r="AD14" s="210">
        <v>0</v>
      </c>
      <c r="AE14" s="210">
        <v>0</v>
      </c>
      <c r="AF14" s="210">
        <v>0</v>
      </c>
      <c r="AG14" s="210">
        <v>0</v>
      </c>
      <c r="AH14" s="210">
        <v>0</v>
      </c>
      <c r="AI14" s="210">
        <v>0</v>
      </c>
      <c r="AJ14" s="210">
        <f>+SUM(C14:AI14)</f>
        <v>22446.754317418483</v>
      </c>
      <c r="BC14" s="39"/>
      <c r="BD14" s="39"/>
      <c r="BE14" s="39"/>
      <c r="BF14" s="39"/>
      <c r="BG14" s="39"/>
      <c r="BH14" s="39"/>
      <c r="BI14" s="39"/>
      <c r="BJ14" s="39"/>
      <c r="BK14" s="39"/>
      <c r="BL14" s="39"/>
      <c r="BM14" s="39"/>
      <c r="BN14" s="39"/>
      <c r="BO14" s="39"/>
      <c r="BP14" s="39"/>
      <c r="BQ14" s="39"/>
      <c r="BR14" s="39"/>
    </row>
    <row r="15" spans="1:70" ht="13.5">
      <c r="B15" s="209" t="s">
        <v>121</v>
      </c>
      <c r="C15" s="210">
        <v>15829.343952723657</v>
      </c>
      <c r="D15" s="210">
        <v>31405.804658101013</v>
      </c>
      <c r="E15" s="210">
        <v>15582.410740275593</v>
      </c>
      <c r="F15" s="210">
        <v>10731.840974106088</v>
      </c>
      <c r="G15" s="210">
        <v>11012.688515628937</v>
      </c>
      <c r="H15" s="210">
        <v>11805.527215985179</v>
      </c>
      <c r="I15" s="210">
        <v>12243.661064505106</v>
      </c>
      <c r="J15" s="210">
        <v>10093.527951131371</v>
      </c>
      <c r="K15" s="210">
        <v>11381.613067284341</v>
      </c>
      <c r="L15" s="210">
        <v>15188.574503234006</v>
      </c>
      <c r="M15" s="210">
        <v>5226.1672133860202</v>
      </c>
      <c r="N15" s="210">
        <v>3175.5313577040201</v>
      </c>
      <c r="O15" s="210">
        <v>3329.7882103355096</v>
      </c>
      <c r="P15" s="210">
        <v>3095.5273064840194</v>
      </c>
      <c r="Q15" s="210">
        <v>3840.9286922287633</v>
      </c>
      <c r="R15" s="210">
        <v>4617.717140593154</v>
      </c>
      <c r="S15" s="210">
        <v>5280.1840282499979</v>
      </c>
      <c r="T15" s="210">
        <v>4385.2193786234966</v>
      </c>
      <c r="U15" s="210">
        <v>4305.3791214914972</v>
      </c>
      <c r="V15" s="210">
        <v>1875.4324762046169</v>
      </c>
      <c r="W15" s="210">
        <v>1821.307337977617</v>
      </c>
      <c r="X15" s="210">
        <v>2945.0978250547068</v>
      </c>
      <c r="Y15" s="210">
        <v>2888.9783944097071</v>
      </c>
      <c r="Z15" s="210">
        <v>3569.9642722300091</v>
      </c>
      <c r="AA15" s="210">
        <v>1171.9231545632294</v>
      </c>
      <c r="AB15" s="210">
        <v>1154.4241715112294</v>
      </c>
      <c r="AC15" s="210">
        <v>1152.7043017319409</v>
      </c>
      <c r="AD15" s="210">
        <v>1151.208196632286</v>
      </c>
      <c r="AE15" s="210">
        <v>1150.5455425291796</v>
      </c>
      <c r="AF15" s="210">
        <v>1149.8828888046498</v>
      </c>
      <c r="AG15" s="210">
        <v>1149.8828888046498</v>
      </c>
      <c r="AH15" s="210">
        <v>1.316898142563143</v>
      </c>
      <c r="AI15" s="210">
        <v>61.136384188081216</v>
      </c>
      <c r="AJ15" s="210">
        <f>+SUM(C15:AI15)</f>
        <v>203775.23982485628</v>
      </c>
      <c r="BC15" s="39"/>
      <c r="BD15" s="39"/>
      <c r="BE15" s="39"/>
      <c r="BF15" s="39"/>
      <c r="BG15" s="39"/>
      <c r="BH15" s="39"/>
      <c r="BI15" s="39"/>
      <c r="BJ15" s="39"/>
      <c r="BK15" s="39"/>
      <c r="BL15" s="39"/>
      <c r="BM15" s="39"/>
      <c r="BN15" s="39"/>
      <c r="BO15" s="39"/>
      <c r="BP15" s="39"/>
      <c r="BQ15" s="39"/>
      <c r="BR15" s="39"/>
    </row>
    <row r="16" spans="1:70" ht="13.5" thickBot="1">
      <c r="B16" s="425"/>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BC16" s="39"/>
      <c r="BD16" s="39"/>
      <c r="BE16" s="39"/>
      <c r="BF16" s="39"/>
      <c r="BG16" s="39"/>
      <c r="BH16" s="39"/>
      <c r="BI16" s="39"/>
      <c r="BJ16" s="39"/>
      <c r="BK16" s="39"/>
      <c r="BL16" s="39"/>
      <c r="BM16" s="39"/>
      <c r="BN16" s="39"/>
      <c r="BO16" s="39"/>
      <c r="BP16" s="39"/>
      <c r="BQ16" s="39"/>
      <c r="BR16" s="39"/>
    </row>
    <row r="17" spans="2:70" ht="13.5" thickBot="1">
      <c r="B17" s="212" t="s">
        <v>101</v>
      </c>
      <c r="C17" s="213">
        <v>20429.389429697578</v>
      </c>
      <c r="D17" s="213">
        <v>18223.718770770298</v>
      </c>
      <c r="E17" s="213">
        <v>5755.6495670690292</v>
      </c>
      <c r="F17" s="213">
        <v>4190.0478327064793</v>
      </c>
      <c r="G17" s="213">
        <v>3903.5489592352455</v>
      </c>
      <c r="H17" s="213">
        <v>1720.630123301383</v>
      </c>
      <c r="I17" s="213">
        <v>1545.5624315194075</v>
      </c>
      <c r="J17" s="213">
        <v>1246.5474544607307</v>
      </c>
      <c r="K17" s="213">
        <v>985.78359882584243</v>
      </c>
      <c r="L17" s="213">
        <v>944.68964637100703</v>
      </c>
      <c r="M17" s="213">
        <v>880.59003196657943</v>
      </c>
      <c r="N17" s="213">
        <v>784.95417628457949</v>
      </c>
      <c r="O17" s="213">
        <v>938.67502890606943</v>
      </c>
      <c r="P17" s="213">
        <v>704.95012506457954</v>
      </c>
      <c r="Q17" s="213">
        <v>695.75643968053328</v>
      </c>
      <c r="R17" s="213">
        <v>717.9498169161443</v>
      </c>
      <c r="S17" s="213">
        <v>1380.416704572988</v>
      </c>
      <c r="T17" s="213">
        <v>485.4520549464869</v>
      </c>
      <c r="U17" s="213">
        <v>405.61179781448698</v>
      </c>
      <c r="V17" s="213">
        <v>365.27225340448695</v>
      </c>
      <c r="W17" s="213">
        <v>311.14711517748697</v>
      </c>
      <c r="X17" s="213">
        <v>286.37161159248694</v>
      </c>
      <c r="Y17" s="213">
        <v>230.25218094748698</v>
      </c>
      <c r="Z17" s="213">
        <v>156.64298763900877</v>
      </c>
      <c r="AA17" s="213">
        <v>22.387083358579453</v>
      </c>
      <c r="AB17" s="213">
        <v>4.8881003065794504</v>
      </c>
      <c r="AC17" s="213">
        <v>3.1682305272909499</v>
      </c>
      <c r="AD17" s="213">
        <v>1.6721254276361199</v>
      </c>
      <c r="AE17" s="213">
        <v>1.009471324529563</v>
      </c>
      <c r="AF17" s="213">
        <v>0.3468176</v>
      </c>
      <c r="AG17" s="213">
        <v>0.3468176</v>
      </c>
      <c r="AH17" s="213">
        <v>0.3468176</v>
      </c>
      <c r="AI17" s="213">
        <v>2.1309999999999999E-2</v>
      </c>
      <c r="AJ17" s="213">
        <f t="shared" ref="AJ17" si="1">+AJ18+AJ22+AJ25+AJ32+AJ33+AJ41+AJ44</f>
        <v>67323.796912614998</v>
      </c>
      <c r="BC17" s="39"/>
      <c r="BD17" s="39"/>
      <c r="BE17" s="39"/>
      <c r="BF17" s="39"/>
      <c r="BG17" s="39"/>
      <c r="BH17" s="39"/>
      <c r="BI17" s="39"/>
      <c r="BJ17" s="39"/>
      <c r="BK17" s="39"/>
      <c r="BL17" s="39"/>
      <c r="BM17" s="39"/>
      <c r="BN17" s="39"/>
      <c r="BO17" s="39"/>
      <c r="BP17" s="39"/>
      <c r="BQ17" s="39"/>
      <c r="BR17" s="39"/>
    </row>
    <row r="18" spans="2:70">
      <c r="B18" s="478" t="s">
        <v>122</v>
      </c>
      <c r="C18" s="215">
        <v>910.01000869231768</v>
      </c>
      <c r="D18" s="215">
        <v>1837.2058936994522</v>
      </c>
      <c r="E18" s="215">
        <v>1757.8521514958845</v>
      </c>
      <c r="F18" s="215">
        <v>1744.6228759007313</v>
      </c>
      <c r="G18" s="215">
        <v>1525.8144303310901</v>
      </c>
      <c r="H18" s="215">
        <v>1413.7013905188212</v>
      </c>
      <c r="I18" s="215">
        <v>1282.4702376504642</v>
      </c>
      <c r="J18" s="215">
        <v>1046.4479800679692</v>
      </c>
      <c r="K18" s="215">
        <v>897.322853599263</v>
      </c>
      <c r="L18" s="215">
        <v>856.57496617442757</v>
      </c>
      <c r="M18" s="215">
        <v>793.67684996000003</v>
      </c>
      <c r="N18" s="215">
        <v>707.28569887800006</v>
      </c>
      <c r="O18" s="215">
        <v>653.613388826</v>
      </c>
      <c r="P18" s="215">
        <v>627.85317826800008</v>
      </c>
      <c r="Q18" s="215">
        <v>592.77684922300011</v>
      </c>
      <c r="R18" s="215">
        <v>584.45965816000012</v>
      </c>
      <c r="S18" s="215">
        <v>563.347333585</v>
      </c>
      <c r="T18" s="215">
        <v>430.86535428799999</v>
      </c>
      <c r="U18" s="215">
        <v>351.02509715600002</v>
      </c>
      <c r="V18" s="215">
        <v>310.68555274600004</v>
      </c>
      <c r="W18" s="215">
        <v>256.56041451900001</v>
      </c>
      <c r="X18" s="215">
        <v>231.78491093399998</v>
      </c>
      <c r="Y18" s="215">
        <v>175.66548028900002</v>
      </c>
      <c r="Z18" s="215">
        <v>76.173643189000003</v>
      </c>
      <c r="AA18" s="215">
        <v>19.565670242000003</v>
      </c>
      <c r="AB18" s="215">
        <v>2.0666871900000001</v>
      </c>
      <c r="AC18" s="215">
        <v>0.3468176</v>
      </c>
      <c r="AD18" s="215">
        <v>0.3468176</v>
      </c>
      <c r="AE18" s="215">
        <v>0.3468176</v>
      </c>
      <c r="AF18" s="215">
        <v>0.3468176</v>
      </c>
      <c r="AG18" s="215">
        <v>0.3468176</v>
      </c>
      <c r="AH18" s="215">
        <v>0.3468176</v>
      </c>
      <c r="AI18" s="215">
        <v>2.1309999999999999E-2</v>
      </c>
      <c r="AJ18" s="215">
        <f>+SUM(C18:AI18)</f>
        <v>19651.53077118341</v>
      </c>
      <c r="BC18" s="39"/>
      <c r="BD18" s="39"/>
      <c r="BE18" s="39"/>
      <c r="BF18" s="39"/>
      <c r="BG18" s="39"/>
      <c r="BH18" s="39"/>
      <c r="BI18" s="39"/>
      <c r="BJ18" s="39"/>
      <c r="BK18" s="39"/>
      <c r="BL18" s="39"/>
      <c r="BM18" s="39"/>
      <c r="BN18" s="39"/>
      <c r="BO18" s="39"/>
      <c r="BP18" s="39"/>
      <c r="BQ18" s="39"/>
      <c r="BR18" s="39"/>
    </row>
    <row r="19" spans="2:70">
      <c r="B19" s="479" t="s">
        <v>123</v>
      </c>
      <c r="C19" s="884">
        <v>364.28606602762801</v>
      </c>
      <c r="D19" s="884">
        <v>733.23182462207194</v>
      </c>
      <c r="E19" s="884">
        <v>610.48266168223097</v>
      </c>
      <c r="F19" s="884">
        <v>644.44063996510511</v>
      </c>
      <c r="G19" s="884">
        <v>453.34895558944703</v>
      </c>
      <c r="H19" s="884">
        <v>387.279414708356</v>
      </c>
      <c r="I19" s="884">
        <v>327.419330484</v>
      </c>
      <c r="J19" s="884">
        <v>198.99906437000001</v>
      </c>
      <c r="K19" s="884">
        <v>144.34357933999999</v>
      </c>
      <c r="L19" s="884">
        <v>139.07082580000002</v>
      </c>
      <c r="M19" s="884">
        <v>139.07082580000002</v>
      </c>
      <c r="N19" s="884">
        <v>139.07082580000002</v>
      </c>
      <c r="O19" s="884">
        <v>139.07082580000002</v>
      </c>
      <c r="P19" s="884">
        <v>139.07082580000002</v>
      </c>
      <c r="Q19" s="884">
        <v>139.07082580000002</v>
      </c>
      <c r="R19" s="884">
        <v>139.07082580000002</v>
      </c>
      <c r="S19" s="884">
        <v>139.07082580000002</v>
      </c>
      <c r="T19" s="884">
        <v>139.07082580000002</v>
      </c>
      <c r="U19" s="884">
        <v>139.07082580000002</v>
      </c>
      <c r="V19" s="884">
        <v>139.07082580000002</v>
      </c>
      <c r="W19" s="884">
        <v>139.07082580000002</v>
      </c>
      <c r="X19" s="884">
        <v>139.14556343799998</v>
      </c>
      <c r="Y19" s="884">
        <v>115.36734749600001</v>
      </c>
      <c r="Z19" s="884">
        <v>52.609841742</v>
      </c>
      <c r="AA19" s="884">
        <v>14.659970152000001</v>
      </c>
      <c r="AB19" s="884">
        <v>1.69660973</v>
      </c>
      <c r="AC19" s="884">
        <v>0.3468176</v>
      </c>
      <c r="AD19" s="884">
        <v>0.3468176</v>
      </c>
      <c r="AE19" s="884">
        <v>0.3468176</v>
      </c>
      <c r="AF19" s="884">
        <v>0.3468176</v>
      </c>
      <c r="AG19" s="884">
        <v>0.3468176</v>
      </c>
      <c r="AH19" s="884">
        <v>0.3468176</v>
      </c>
      <c r="AI19" s="884">
        <v>2.1309999999999999E-2</v>
      </c>
      <c r="AJ19" s="217">
        <f t="shared" ref="AJ19:AJ82" si="2">+SUM(C19:AI19)</f>
        <v>5858.2629945468407</v>
      </c>
      <c r="BC19" s="39"/>
      <c r="BD19" s="39"/>
      <c r="BE19" s="39"/>
      <c r="BF19" s="39"/>
      <c r="BG19" s="39"/>
      <c r="BH19" s="39"/>
      <c r="BI19" s="39"/>
      <c r="BJ19" s="39"/>
      <c r="BK19" s="39"/>
      <c r="BL19" s="39"/>
      <c r="BM19" s="39"/>
      <c r="BN19" s="39"/>
      <c r="BO19" s="39"/>
      <c r="BP19" s="39"/>
      <c r="BQ19" s="39"/>
      <c r="BR19" s="39"/>
    </row>
    <row r="20" spans="2:70">
      <c r="B20" s="480" t="s">
        <v>124</v>
      </c>
      <c r="C20" s="914">
        <v>425.38293607087701</v>
      </c>
      <c r="D20" s="914">
        <v>855.77728265975497</v>
      </c>
      <c r="E20" s="914">
        <v>863.70421874602789</v>
      </c>
      <c r="F20" s="914">
        <v>807.30245351300096</v>
      </c>
      <c r="G20" s="914">
        <v>773.57573819000004</v>
      </c>
      <c r="H20" s="914">
        <v>735.76513942400095</v>
      </c>
      <c r="I20" s="914">
        <v>694.94962615999998</v>
      </c>
      <c r="J20" s="914">
        <v>614.63552883</v>
      </c>
      <c r="K20" s="914">
        <v>594.96678003</v>
      </c>
      <c r="L20" s="914">
        <v>573.77187008999999</v>
      </c>
      <c r="M20" s="914">
        <v>532.10206081000001</v>
      </c>
      <c r="N20" s="914">
        <v>506.87266842000002</v>
      </c>
      <c r="O20" s="914">
        <v>466.10204596</v>
      </c>
      <c r="P20" s="914">
        <v>466.10204603</v>
      </c>
      <c r="Q20" s="914">
        <v>434.95258486</v>
      </c>
      <c r="R20" s="914">
        <v>434.95258486</v>
      </c>
      <c r="S20" s="914">
        <v>419.04084903500001</v>
      </c>
      <c r="T20" s="914">
        <v>291.79452848799997</v>
      </c>
      <c r="U20" s="914">
        <v>211.95427135599999</v>
      </c>
      <c r="V20" s="914">
        <v>171.61472694600002</v>
      </c>
      <c r="W20" s="914">
        <v>117.489588719</v>
      </c>
      <c r="X20" s="914">
        <v>92.639347496000013</v>
      </c>
      <c r="Y20" s="914">
        <v>60.298132793000001</v>
      </c>
      <c r="Z20" s="914">
        <v>23.563801446999999</v>
      </c>
      <c r="AA20" s="914">
        <v>4.9057000899999998</v>
      </c>
      <c r="AB20" s="914">
        <v>0.37007746000000002</v>
      </c>
      <c r="AC20" s="914">
        <v>0</v>
      </c>
      <c r="AD20" s="914">
        <v>0</v>
      </c>
      <c r="AE20" s="914">
        <v>0</v>
      </c>
      <c r="AF20" s="914">
        <v>0</v>
      </c>
      <c r="AG20" s="914">
        <v>0</v>
      </c>
      <c r="AH20" s="914">
        <v>0</v>
      </c>
      <c r="AI20" s="914">
        <v>0</v>
      </c>
      <c r="AJ20" s="219">
        <f t="shared" si="2"/>
        <v>11174.586588483664</v>
      </c>
      <c r="BC20" s="39"/>
      <c r="BD20" s="39"/>
      <c r="BE20" s="39"/>
      <c r="BF20" s="39"/>
      <c r="BG20" s="39"/>
      <c r="BH20" s="39"/>
      <c r="BI20" s="39"/>
      <c r="BJ20" s="39"/>
      <c r="BK20" s="39"/>
      <c r="BL20" s="39"/>
      <c r="BM20" s="39"/>
      <c r="BN20" s="39"/>
      <c r="BO20" s="39"/>
      <c r="BP20" s="39"/>
      <c r="BQ20" s="39"/>
      <c r="BR20" s="39"/>
    </row>
    <row r="21" spans="2:70">
      <c r="B21" s="480" t="s">
        <v>125</v>
      </c>
      <c r="C21" s="914">
        <v>120.34100659381275</v>
      </c>
      <c r="D21" s="914">
        <v>248.19678641762547</v>
      </c>
      <c r="E21" s="914">
        <v>283.6652710676255</v>
      </c>
      <c r="F21" s="914">
        <v>292.87978242262545</v>
      </c>
      <c r="G21" s="914">
        <v>298.88973655164284</v>
      </c>
      <c r="H21" s="914">
        <v>290.65683638646414</v>
      </c>
      <c r="I21" s="914">
        <v>260.10128100646415</v>
      </c>
      <c r="J21" s="914">
        <v>232.81338686796906</v>
      </c>
      <c r="K21" s="914">
        <v>158.01249422926301</v>
      </c>
      <c r="L21" s="914">
        <v>143.73227028442756</v>
      </c>
      <c r="M21" s="914">
        <v>122.50396334999999</v>
      </c>
      <c r="N21" s="914">
        <v>61.342204658</v>
      </c>
      <c r="O21" s="914">
        <v>48.440517065999998</v>
      </c>
      <c r="P21" s="914">
        <v>22.680306438000002</v>
      </c>
      <c r="Q21" s="914">
        <v>18.753438563</v>
      </c>
      <c r="R21" s="914">
        <v>10.4362475</v>
      </c>
      <c r="S21" s="914">
        <v>5.2356587499999998</v>
      </c>
      <c r="T21" s="914">
        <v>0</v>
      </c>
      <c r="U21" s="914">
        <v>0</v>
      </c>
      <c r="V21" s="914">
        <v>0</v>
      </c>
      <c r="W21" s="914">
        <v>0</v>
      </c>
      <c r="X21" s="914">
        <v>0</v>
      </c>
      <c r="Y21" s="914">
        <v>0</v>
      </c>
      <c r="Z21" s="914">
        <v>0</v>
      </c>
      <c r="AA21" s="914">
        <v>0</v>
      </c>
      <c r="AB21" s="914">
        <v>0</v>
      </c>
      <c r="AC21" s="914">
        <v>0</v>
      </c>
      <c r="AD21" s="914">
        <v>0</v>
      </c>
      <c r="AE21" s="914">
        <v>0</v>
      </c>
      <c r="AF21" s="914">
        <v>0</v>
      </c>
      <c r="AG21" s="914">
        <v>0</v>
      </c>
      <c r="AH21" s="914">
        <v>0</v>
      </c>
      <c r="AI21" s="914">
        <v>0</v>
      </c>
      <c r="AJ21" s="219">
        <f t="shared" si="2"/>
        <v>2618.6811881529202</v>
      </c>
      <c r="BC21" s="39"/>
      <c r="BD21" s="39"/>
      <c r="BE21" s="39"/>
      <c r="BF21" s="39"/>
      <c r="BG21" s="39"/>
      <c r="BH21" s="39"/>
      <c r="BI21" s="39"/>
      <c r="BJ21" s="39"/>
      <c r="BK21" s="39"/>
      <c r="BL21" s="39"/>
      <c r="BM21" s="39"/>
      <c r="BN21" s="39"/>
      <c r="BO21" s="39"/>
      <c r="BP21" s="39"/>
      <c r="BQ21" s="39"/>
      <c r="BR21" s="39"/>
    </row>
    <row r="22" spans="2:70">
      <c r="B22" s="278" t="s">
        <v>126</v>
      </c>
      <c r="C22" s="221">
        <v>0.18739824662932192</v>
      </c>
      <c r="D22" s="221">
        <v>493.35345260282799</v>
      </c>
      <c r="E22" s="221">
        <v>930.87042998307095</v>
      </c>
      <c r="F22" s="221">
        <v>255.10038020314894</v>
      </c>
      <c r="G22" s="221">
        <v>22.460639670168753</v>
      </c>
      <c r="H22" s="221">
        <v>27.687906122092198</v>
      </c>
      <c r="I22" s="221">
        <v>0</v>
      </c>
      <c r="J22" s="221">
        <v>0</v>
      </c>
      <c r="K22" s="221">
        <v>0</v>
      </c>
      <c r="L22" s="221">
        <v>0</v>
      </c>
      <c r="M22" s="221">
        <v>0</v>
      </c>
      <c r="N22" s="221">
        <v>0</v>
      </c>
      <c r="O22" s="221">
        <v>207.96469328348999</v>
      </c>
      <c r="P22" s="221">
        <v>0</v>
      </c>
      <c r="Q22" s="221">
        <v>0</v>
      </c>
      <c r="R22" s="221">
        <v>56.4034580976573</v>
      </c>
      <c r="S22" s="221">
        <v>762.48267032950105</v>
      </c>
      <c r="T22" s="221">
        <v>0</v>
      </c>
      <c r="U22" s="221">
        <v>0</v>
      </c>
      <c r="V22" s="221">
        <v>0</v>
      </c>
      <c r="W22" s="221">
        <v>0</v>
      </c>
      <c r="X22" s="221">
        <v>0</v>
      </c>
      <c r="Y22" s="221">
        <v>0</v>
      </c>
      <c r="Z22" s="221">
        <v>0</v>
      </c>
      <c r="AA22" s="221">
        <v>0</v>
      </c>
      <c r="AB22" s="221">
        <v>0</v>
      </c>
      <c r="AC22" s="221">
        <v>0</v>
      </c>
      <c r="AD22" s="221">
        <v>0</v>
      </c>
      <c r="AE22" s="221">
        <v>0</v>
      </c>
      <c r="AF22" s="221">
        <v>0</v>
      </c>
      <c r="AG22" s="221">
        <v>0</v>
      </c>
      <c r="AH22" s="221">
        <v>0</v>
      </c>
      <c r="AI22" s="221">
        <v>0</v>
      </c>
      <c r="AJ22" s="221">
        <f t="shared" si="2"/>
        <v>2756.5110285385867</v>
      </c>
      <c r="BC22" s="39"/>
      <c r="BD22" s="39"/>
      <c r="BE22" s="39"/>
      <c r="BF22" s="39"/>
      <c r="BG22" s="39"/>
      <c r="BH22" s="39"/>
      <c r="BI22" s="39"/>
      <c r="BJ22" s="39"/>
      <c r="BK22" s="39"/>
      <c r="BL22" s="39"/>
      <c r="BM22" s="39"/>
      <c r="BN22" s="39"/>
      <c r="BO22" s="39"/>
      <c r="BP22" s="39"/>
      <c r="BQ22" s="39"/>
      <c r="BR22" s="39"/>
    </row>
    <row r="23" spans="2:70">
      <c r="B23" s="479" t="s">
        <v>127</v>
      </c>
      <c r="C23" s="884">
        <v>0.17575240389559602</v>
      </c>
      <c r="D23" s="884">
        <v>493.32550258026703</v>
      </c>
      <c r="E23" s="884">
        <v>930.84247996050999</v>
      </c>
      <c r="F23" s="884">
        <v>255.07243018058801</v>
      </c>
      <c r="G23" s="884">
        <v>22.460528757275998</v>
      </c>
      <c r="H23" s="884">
        <v>27.687906122092198</v>
      </c>
      <c r="I23" s="884">
        <v>0</v>
      </c>
      <c r="J23" s="884">
        <v>0</v>
      </c>
      <c r="K23" s="884">
        <v>0</v>
      </c>
      <c r="L23" s="884">
        <v>0</v>
      </c>
      <c r="M23" s="884">
        <v>0</v>
      </c>
      <c r="N23" s="884">
        <v>0</v>
      </c>
      <c r="O23" s="884">
        <v>207.96469328348999</v>
      </c>
      <c r="P23" s="884">
        <v>0</v>
      </c>
      <c r="Q23" s="884">
        <v>0</v>
      </c>
      <c r="R23" s="884">
        <v>56.4034580976573</v>
      </c>
      <c r="S23" s="884">
        <v>762.48267032950105</v>
      </c>
      <c r="T23" s="884">
        <v>2756.4154217152773</v>
      </c>
      <c r="U23" s="884">
        <v>0</v>
      </c>
      <c r="V23" s="884">
        <v>0</v>
      </c>
      <c r="W23" s="884">
        <v>0</v>
      </c>
      <c r="X23" s="884">
        <v>0</v>
      </c>
      <c r="Y23" s="884">
        <v>0</v>
      </c>
      <c r="Z23" s="884">
        <v>0</v>
      </c>
      <c r="AA23" s="884">
        <v>0</v>
      </c>
      <c r="AB23" s="884">
        <v>0</v>
      </c>
      <c r="AC23" s="884">
        <v>0</v>
      </c>
      <c r="AD23" s="884">
        <v>0</v>
      </c>
      <c r="AE23" s="884">
        <v>0</v>
      </c>
      <c r="AF23" s="884">
        <v>0</v>
      </c>
      <c r="AG23" s="884">
        <v>0</v>
      </c>
      <c r="AH23" s="884">
        <v>0</v>
      </c>
      <c r="AI23" s="884">
        <v>0</v>
      </c>
      <c r="AJ23" s="217">
        <f t="shared" si="2"/>
        <v>5512.8308434305545</v>
      </c>
      <c r="BC23" s="39"/>
      <c r="BD23" s="39"/>
      <c r="BE23" s="39"/>
      <c r="BF23" s="39"/>
      <c r="BG23" s="39"/>
      <c r="BH23" s="39"/>
      <c r="BI23" s="39"/>
      <c r="BJ23" s="39"/>
      <c r="BK23" s="39"/>
      <c r="BL23" s="39"/>
      <c r="BM23" s="39"/>
      <c r="BN23" s="39"/>
      <c r="BO23" s="39"/>
      <c r="BP23" s="39"/>
      <c r="BQ23" s="39"/>
      <c r="BR23" s="39"/>
    </row>
    <row r="24" spans="2:70">
      <c r="B24" s="481" t="s">
        <v>128</v>
      </c>
      <c r="C24" s="915">
        <v>1.1645842733725899E-2</v>
      </c>
      <c r="D24" s="915">
        <v>2.79500225609421E-2</v>
      </c>
      <c r="E24" s="915">
        <v>2.79500225609421E-2</v>
      </c>
      <c r="F24" s="915">
        <v>2.79500225609421E-2</v>
      </c>
      <c r="G24" s="915">
        <v>1.1091289275298501E-4</v>
      </c>
      <c r="H24" s="915">
        <v>0</v>
      </c>
      <c r="I24" s="915">
        <v>0</v>
      </c>
      <c r="J24" s="915">
        <v>0</v>
      </c>
      <c r="K24" s="915">
        <v>0</v>
      </c>
      <c r="L24" s="915">
        <v>0</v>
      </c>
      <c r="M24" s="915">
        <v>0</v>
      </c>
      <c r="N24" s="915">
        <v>0</v>
      </c>
      <c r="O24" s="915">
        <v>0</v>
      </c>
      <c r="P24" s="915">
        <v>0</v>
      </c>
      <c r="Q24" s="915">
        <v>0</v>
      </c>
      <c r="R24" s="915">
        <v>0</v>
      </c>
      <c r="S24" s="915">
        <v>0</v>
      </c>
      <c r="T24" s="915">
        <v>9.5606823309305186E-2</v>
      </c>
      <c r="U24" s="915">
        <v>0</v>
      </c>
      <c r="V24" s="915">
        <v>0</v>
      </c>
      <c r="W24" s="915">
        <v>0</v>
      </c>
      <c r="X24" s="915">
        <v>0</v>
      </c>
      <c r="Y24" s="915">
        <v>0</v>
      </c>
      <c r="Z24" s="915">
        <v>0</v>
      </c>
      <c r="AA24" s="915">
        <v>0</v>
      </c>
      <c r="AB24" s="915">
        <v>0</v>
      </c>
      <c r="AC24" s="915">
        <v>0</v>
      </c>
      <c r="AD24" s="915">
        <v>0</v>
      </c>
      <c r="AE24" s="915">
        <v>0</v>
      </c>
      <c r="AF24" s="915">
        <v>0</v>
      </c>
      <c r="AG24" s="915">
        <v>0</v>
      </c>
      <c r="AH24" s="915">
        <v>0</v>
      </c>
      <c r="AI24" s="915">
        <v>0</v>
      </c>
      <c r="AJ24" s="217">
        <f t="shared" si="2"/>
        <v>0.19121364661861037</v>
      </c>
      <c r="BC24" s="39"/>
      <c r="BD24" s="39"/>
      <c r="BE24" s="39"/>
      <c r="BF24" s="39"/>
      <c r="BG24" s="39"/>
      <c r="BH24" s="39"/>
      <c r="BI24" s="39"/>
      <c r="BJ24" s="39"/>
      <c r="BK24" s="39"/>
      <c r="BL24" s="39"/>
      <c r="BM24" s="39"/>
      <c r="BN24" s="39"/>
      <c r="BO24" s="39"/>
      <c r="BP24" s="39"/>
      <c r="BQ24" s="39"/>
      <c r="BR24" s="39"/>
    </row>
    <row r="25" spans="2:70">
      <c r="B25" s="278" t="s">
        <v>129</v>
      </c>
      <c r="C25" s="221">
        <v>2035.8816061056493</v>
      </c>
      <c r="D25" s="221">
        <v>1336.4271176541895</v>
      </c>
      <c r="E25" s="221">
        <v>459.26856757804836</v>
      </c>
      <c r="F25" s="221">
        <v>19.068670986885458</v>
      </c>
      <c r="G25" s="221">
        <v>19.08163310300176</v>
      </c>
      <c r="H25" s="221">
        <v>6.8656781398644275</v>
      </c>
      <c r="I25" s="221">
        <v>0.12613115999999999</v>
      </c>
      <c r="J25" s="221">
        <v>0.13510731000000001</v>
      </c>
      <c r="K25" s="221">
        <v>3.5255330000000001E-2</v>
      </c>
      <c r="L25" s="221">
        <v>0</v>
      </c>
      <c r="M25" s="221">
        <v>0</v>
      </c>
      <c r="N25" s="221">
        <v>0</v>
      </c>
      <c r="O25" s="221">
        <v>0</v>
      </c>
      <c r="P25" s="221">
        <v>0</v>
      </c>
      <c r="Q25" s="221">
        <v>0</v>
      </c>
      <c r="R25" s="221">
        <v>0</v>
      </c>
      <c r="S25" s="221">
        <v>0</v>
      </c>
      <c r="T25" s="221">
        <v>0</v>
      </c>
      <c r="U25" s="221">
        <v>0</v>
      </c>
      <c r="V25" s="221">
        <v>0</v>
      </c>
      <c r="W25" s="221">
        <v>0</v>
      </c>
      <c r="X25" s="221">
        <v>0</v>
      </c>
      <c r="Y25" s="221">
        <v>0</v>
      </c>
      <c r="Z25" s="221">
        <v>0</v>
      </c>
      <c r="AA25" s="221">
        <v>0</v>
      </c>
      <c r="AB25" s="221">
        <v>0</v>
      </c>
      <c r="AC25" s="221">
        <v>0</v>
      </c>
      <c r="AD25" s="221">
        <v>0</v>
      </c>
      <c r="AE25" s="221">
        <v>0</v>
      </c>
      <c r="AF25" s="221">
        <v>0</v>
      </c>
      <c r="AG25" s="221">
        <v>0</v>
      </c>
      <c r="AH25" s="221">
        <v>0</v>
      </c>
      <c r="AI25" s="221">
        <v>0</v>
      </c>
      <c r="AJ25" s="217">
        <f t="shared" si="2"/>
        <v>3876.8897673676393</v>
      </c>
      <c r="BC25" s="39"/>
      <c r="BD25" s="39"/>
      <c r="BE25" s="39"/>
      <c r="BF25" s="39"/>
      <c r="BG25" s="39"/>
      <c r="BH25" s="39"/>
      <c r="BI25" s="39"/>
      <c r="BJ25" s="39"/>
      <c r="BK25" s="39"/>
      <c r="BL25" s="39"/>
      <c r="BM25" s="39"/>
      <c r="BN25" s="39"/>
      <c r="BO25" s="39"/>
      <c r="BP25" s="39"/>
      <c r="BQ25" s="39"/>
      <c r="BR25" s="39"/>
    </row>
    <row r="26" spans="2:70">
      <c r="B26" s="479" t="s">
        <v>127</v>
      </c>
      <c r="C26" s="217">
        <v>0</v>
      </c>
      <c r="D26" s="217">
        <v>0</v>
      </c>
      <c r="E26" s="217">
        <v>0</v>
      </c>
      <c r="F26" s="217">
        <v>0</v>
      </c>
      <c r="G26" s="217">
        <v>0</v>
      </c>
      <c r="H26" s="217">
        <v>0</v>
      </c>
      <c r="I26" s="217">
        <v>0</v>
      </c>
      <c r="J26" s="217">
        <v>0</v>
      </c>
      <c r="K26" s="217">
        <v>0</v>
      </c>
      <c r="L26" s="217">
        <v>0</v>
      </c>
      <c r="M26" s="217">
        <v>0</v>
      </c>
      <c r="N26" s="217">
        <v>0</v>
      </c>
      <c r="O26" s="217">
        <v>0</v>
      </c>
      <c r="P26" s="217">
        <v>0</v>
      </c>
      <c r="Q26" s="217">
        <v>0</v>
      </c>
      <c r="R26" s="217">
        <v>0</v>
      </c>
      <c r="S26" s="217">
        <v>0</v>
      </c>
      <c r="T26" s="217">
        <v>0</v>
      </c>
      <c r="U26" s="217">
        <v>0</v>
      </c>
      <c r="V26" s="217">
        <v>0</v>
      </c>
      <c r="W26" s="217">
        <v>0</v>
      </c>
      <c r="X26" s="217">
        <v>0</v>
      </c>
      <c r="Y26" s="217">
        <v>0</v>
      </c>
      <c r="Z26" s="217">
        <v>0</v>
      </c>
      <c r="AA26" s="217">
        <v>0</v>
      </c>
      <c r="AB26" s="217">
        <v>0</v>
      </c>
      <c r="AC26" s="217">
        <v>0</v>
      </c>
      <c r="AD26" s="217">
        <v>0</v>
      </c>
      <c r="AE26" s="217">
        <v>0</v>
      </c>
      <c r="AF26" s="217">
        <v>0</v>
      </c>
      <c r="AG26" s="217">
        <v>0</v>
      </c>
      <c r="AH26" s="217">
        <v>0</v>
      </c>
      <c r="AI26" s="217">
        <v>0</v>
      </c>
      <c r="AJ26" s="217">
        <f t="shared" si="2"/>
        <v>0</v>
      </c>
      <c r="BC26" s="39"/>
      <c r="BD26" s="39"/>
      <c r="BE26" s="39"/>
      <c r="BF26" s="39"/>
      <c r="BG26" s="39"/>
      <c r="BH26" s="39"/>
      <c r="BI26" s="39"/>
      <c r="BJ26" s="39"/>
      <c r="BK26" s="39"/>
      <c r="BL26" s="39"/>
      <c r="BM26" s="39"/>
      <c r="BN26" s="39"/>
      <c r="BO26" s="39"/>
      <c r="BP26" s="39"/>
      <c r="BQ26" s="39"/>
      <c r="BR26" s="39"/>
    </row>
    <row r="27" spans="2:70">
      <c r="B27" s="616" t="s">
        <v>128</v>
      </c>
      <c r="C27" s="219">
        <v>2023.6255233060024</v>
      </c>
      <c r="D27" s="219">
        <v>1324.0757238716765</v>
      </c>
      <c r="E27" s="219">
        <v>446.90472994002135</v>
      </c>
      <c r="F27" s="219">
        <v>6.6912263863973998</v>
      </c>
      <c r="G27" s="219">
        <v>6.6912263863973998</v>
      </c>
      <c r="H27" s="219">
        <v>6.6912263346723195</v>
      </c>
      <c r="I27" s="219">
        <v>0</v>
      </c>
      <c r="J27" s="219">
        <v>0</v>
      </c>
      <c r="K27" s="219">
        <v>0</v>
      </c>
      <c r="L27" s="219">
        <v>0</v>
      </c>
      <c r="M27" s="219">
        <v>0</v>
      </c>
      <c r="N27" s="219">
        <v>0</v>
      </c>
      <c r="O27" s="219">
        <v>0</v>
      </c>
      <c r="P27" s="219">
        <v>0</v>
      </c>
      <c r="Q27" s="219">
        <v>0</v>
      </c>
      <c r="R27" s="219">
        <v>0</v>
      </c>
      <c r="S27" s="219">
        <v>0</v>
      </c>
      <c r="T27" s="219">
        <v>0</v>
      </c>
      <c r="U27" s="219">
        <v>0</v>
      </c>
      <c r="V27" s="219">
        <v>0</v>
      </c>
      <c r="W27" s="219">
        <v>0</v>
      </c>
      <c r="X27" s="219">
        <v>0</v>
      </c>
      <c r="Y27" s="219">
        <v>0</v>
      </c>
      <c r="Z27" s="219">
        <v>0</v>
      </c>
      <c r="AA27" s="219">
        <v>0</v>
      </c>
      <c r="AB27" s="219">
        <v>0</v>
      </c>
      <c r="AC27" s="219">
        <v>0</v>
      </c>
      <c r="AD27" s="219">
        <v>0</v>
      </c>
      <c r="AE27" s="219">
        <v>0</v>
      </c>
      <c r="AF27" s="219">
        <v>0</v>
      </c>
      <c r="AG27" s="219">
        <v>0</v>
      </c>
      <c r="AH27" s="219">
        <v>0</v>
      </c>
      <c r="AI27" s="219">
        <v>0</v>
      </c>
      <c r="AJ27" s="219">
        <f t="shared" si="2"/>
        <v>3814.679656225167</v>
      </c>
      <c r="BC27" s="39"/>
      <c r="BD27" s="39"/>
      <c r="BE27" s="39"/>
      <c r="BF27" s="39"/>
      <c r="BG27" s="39"/>
      <c r="BH27" s="39"/>
      <c r="BI27" s="39"/>
      <c r="BJ27" s="39"/>
      <c r="BK27" s="39"/>
      <c r="BL27" s="39"/>
      <c r="BM27" s="39"/>
      <c r="BN27" s="39"/>
      <c r="BO27" s="39"/>
      <c r="BP27" s="39"/>
      <c r="BQ27" s="39"/>
      <c r="BR27" s="39"/>
    </row>
    <row r="28" spans="2:70">
      <c r="B28" s="625" t="s">
        <v>173</v>
      </c>
      <c r="C28" s="224">
        <v>2023.6255233060024</v>
      </c>
      <c r="D28" s="224">
        <v>1324.0757238716765</v>
      </c>
      <c r="E28" s="224">
        <v>446.90472994002135</v>
      </c>
      <c r="F28" s="224">
        <v>6.6912263863973998</v>
      </c>
      <c r="G28" s="224">
        <v>6.6912263863973998</v>
      </c>
      <c r="H28" s="224">
        <v>6.6912263346723195</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f t="shared" si="2"/>
        <v>3814.679656225167</v>
      </c>
      <c r="BC28" s="39"/>
      <c r="BD28" s="39"/>
      <c r="BE28" s="39"/>
      <c r="BF28" s="39"/>
      <c r="BG28" s="39"/>
      <c r="BH28" s="39"/>
      <c r="BI28" s="39"/>
      <c r="BJ28" s="39"/>
      <c r="BK28" s="39"/>
      <c r="BL28" s="39"/>
      <c r="BM28" s="39"/>
      <c r="BN28" s="39"/>
      <c r="BO28" s="39"/>
      <c r="BP28" s="39"/>
      <c r="BQ28" s="39"/>
      <c r="BR28" s="39"/>
    </row>
    <row r="29" spans="2:70">
      <c r="B29" s="616" t="s">
        <v>130</v>
      </c>
      <c r="C29" s="219">
        <v>12.256082799646936</v>
      </c>
      <c r="D29" s="219">
        <v>12.351393782512979</v>
      </c>
      <c r="E29" s="219">
        <v>12.363837638026997</v>
      </c>
      <c r="F29" s="219">
        <v>12.377444600488058</v>
      </c>
      <c r="G29" s="219">
        <v>12.39040671660436</v>
      </c>
      <c r="H29" s="219">
        <v>0.17445180519210801</v>
      </c>
      <c r="I29" s="219">
        <v>0.12613115999999999</v>
      </c>
      <c r="J29" s="219">
        <v>0.13510731000000001</v>
      </c>
      <c r="K29" s="219">
        <v>3.5255330000000001E-2</v>
      </c>
      <c r="L29" s="219">
        <v>0</v>
      </c>
      <c r="M29" s="219">
        <v>0</v>
      </c>
      <c r="N29" s="219">
        <v>0</v>
      </c>
      <c r="O29" s="219">
        <v>0</v>
      </c>
      <c r="P29" s="219">
        <v>0</v>
      </c>
      <c r="Q29" s="219">
        <v>0</v>
      </c>
      <c r="R29" s="219">
        <v>0</v>
      </c>
      <c r="S29" s="219">
        <v>0</v>
      </c>
      <c r="T29" s="219">
        <v>0</v>
      </c>
      <c r="U29" s="219">
        <v>0</v>
      </c>
      <c r="V29" s="219">
        <v>0</v>
      </c>
      <c r="W29" s="219">
        <v>0</v>
      </c>
      <c r="X29" s="219">
        <v>0</v>
      </c>
      <c r="Y29" s="219">
        <v>0</v>
      </c>
      <c r="Z29" s="219">
        <v>0</v>
      </c>
      <c r="AA29" s="219">
        <v>0</v>
      </c>
      <c r="AB29" s="219">
        <v>0</v>
      </c>
      <c r="AC29" s="219">
        <v>0</v>
      </c>
      <c r="AD29" s="219">
        <v>0</v>
      </c>
      <c r="AE29" s="219">
        <v>0</v>
      </c>
      <c r="AF29" s="219">
        <v>0</v>
      </c>
      <c r="AG29" s="219">
        <v>0</v>
      </c>
      <c r="AH29" s="219">
        <v>0</v>
      </c>
      <c r="AI29" s="219">
        <v>0</v>
      </c>
      <c r="AJ29" s="219">
        <f t="shared" si="2"/>
        <v>62.21011114247144</v>
      </c>
      <c r="BC29" s="39"/>
      <c r="BD29" s="39"/>
      <c r="BE29" s="39"/>
      <c r="BF29" s="39"/>
      <c r="BG29" s="39"/>
      <c r="BH29" s="39"/>
      <c r="BI29" s="39"/>
      <c r="BJ29" s="39"/>
      <c r="BK29" s="39"/>
      <c r="BL29" s="39"/>
      <c r="BM29" s="39"/>
      <c r="BN29" s="39"/>
      <c r="BO29" s="39"/>
      <c r="BP29" s="39"/>
      <c r="BQ29" s="39"/>
      <c r="BR29" s="39"/>
    </row>
    <row r="30" spans="2:70">
      <c r="B30" s="248" t="s">
        <v>173</v>
      </c>
      <c r="C30" s="602">
        <v>0</v>
      </c>
      <c r="D30" s="602">
        <v>0</v>
      </c>
      <c r="E30" s="602">
        <v>0</v>
      </c>
      <c r="F30" s="602">
        <v>0</v>
      </c>
      <c r="G30" s="602">
        <v>0</v>
      </c>
      <c r="H30" s="602">
        <v>0</v>
      </c>
      <c r="I30" s="602">
        <v>0</v>
      </c>
      <c r="J30" s="602">
        <v>0</v>
      </c>
      <c r="K30" s="602">
        <v>0</v>
      </c>
      <c r="L30" s="602">
        <v>0</v>
      </c>
      <c r="M30" s="602">
        <v>0</v>
      </c>
      <c r="N30" s="602">
        <v>0</v>
      </c>
      <c r="O30" s="602">
        <v>0</v>
      </c>
      <c r="P30" s="602">
        <v>0</v>
      </c>
      <c r="Q30" s="602">
        <v>0</v>
      </c>
      <c r="R30" s="602">
        <v>0</v>
      </c>
      <c r="S30" s="602">
        <v>0</v>
      </c>
      <c r="T30" s="602">
        <v>0</v>
      </c>
      <c r="U30" s="602">
        <v>0</v>
      </c>
      <c r="V30" s="602">
        <v>0</v>
      </c>
      <c r="W30" s="602">
        <v>0</v>
      </c>
      <c r="X30" s="602">
        <v>0</v>
      </c>
      <c r="Y30" s="602">
        <v>0</v>
      </c>
      <c r="Z30" s="602">
        <v>0</v>
      </c>
      <c r="AA30" s="602">
        <v>0</v>
      </c>
      <c r="AB30" s="602">
        <v>0</v>
      </c>
      <c r="AC30" s="602">
        <v>0</v>
      </c>
      <c r="AD30" s="602">
        <v>0</v>
      </c>
      <c r="AE30" s="602">
        <v>0</v>
      </c>
      <c r="AF30" s="602">
        <v>0</v>
      </c>
      <c r="AG30" s="602">
        <v>0</v>
      </c>
      <c r="AH30" s="602">
        <v>0</v>
      </c>
      <c r="AI30" s="602">
        <v>0</v>
      </c>
      <c r="AJ30" s="224">
        <f t="shared" si="2"/>
        <v>0</v>
      </c>
      <c r="BC30" s="39"/>
      <c r="BD30" s="39"/>
      <c r="BE30" s="39"/>
      <c r="BF30" s="39"/>
      <c r="BG30" s="39"/>
      <c r="BH30" s="39"/>
      <c r="BI30" s="39"/>
      <c r="BJ30" s="39"/>
      <c r="BK30" s="39"/>
      <c r="BL30" s="39"/>
      <c r="BM30" s="39"/>
      <c r="BN30" s="39"/>
      <c r="BO30" s="39"/>
      <c r="BP30" s="39"/>
      <c r="BQ30" s="39"/>
      <c r="BR30" s="39"/>
    </row>
    <row r="31" spans="2:70">
      <c r="B31" s="249" t="s">
        <v>174</v>
      </c>
      <c r="C31" s="602">
        <v>12.256082799646936</v>
      </c>
      <c r="D31" s="602">
        <v>12.351393782512979</v>
      </c>
      <c r="E31" s="602">
        <v>12.363837638026997</v>
      </c>
      <c r="F31" s="602">
        <v>12.377444600488058</v>
      </c>
      <c r="G31" s="602">
        <v>12.39040671660436</v>
      </c>
      <c r="H31" s="602">
        <v>0.17445180519210801</v>
      </c>
      <c r="I31" s="602">
        <v>0.12613115999999999</v>
      </c>
      <c r="J31" s="602">
        <v>0.13510731000000001</v>
      </c>
      <c r="K31" s="602">
        <v>3.5255330000000001E-2</v>
      </c>
      <c r="L31" s="602">
        <v>0</v>
      </c>
      <c r="M31" s="602">
        <v>0</v>
      </c>
      <c r="N31" s="602">
        <v>0</v>
      </c>
      <c r="O31" s="602">
        <v>0</v>
      </c>
      <c r="P31" s="602">
        <v>0</v>
      </c>
      <c r="Q31" s="602">
        <v>0</v>
      </c>
      <c r="R31" s="602">
        <v>0</v>
      </c>
      <c r="S31" s="602">
        <v>0</v>
      </c>
      <c r="T31" s="602">
        <v>0</v>
      </c>
      <c r="U31" s="602">
        <v>0</v>
      </c>
      <c r="V31" s="602">
        <v>0</v>
      </c>
      <c r="W31" s="602">
        <v>0</v>
      </c>
      <c r="X31" s="602">
        <v>0</v>
      </c>
      <c r="Y31" s="602">
        <v>0</v>
      </c>
      <c r="Z31" s="602">
        <v>0</v>
      </c>
      <c r="AA31" s="602">
        <v>0</v>
      </c>
      <c r="AB31" s="602">
        <v>0</v>
      </c>
      <c r="AC31" s="602">
        <v>0</v>
      </c>
      <c r="AD31" s="602">
        <v>0</v>
      </c>
      <c r="AE31" s="602">
        <v>0</v>
      </c>
      <c r="AF31" s="602">
        <v>0</v>
      </c>
      <c r="AG31" s="602">
        <v>0</v>
      </c>
      <c r="AH31" s="602">
        <v>0</v>
      </c>
      <c r="AI31" s="602">
        <v>0</v>
      </c>
      <c r="AJ31" s="224">
        <f t="shared" si="2"/>
        <v>62.21011114247144</v>
      </c>
      <c r="BC31" s="39"/>
      <c r="BD31" s="39"/>
      <c r="BE31" s="39"/>
      <c r="BF31" s="39"/>
      <c r="BG31" s="39"/>
      <c r="BH31" s="39"/>
      <c r="BI31" s="39"/>
      <c r="BJ31" s="39"/>
      <c r="BK31" s="39"/>
      <c r="BL31" s="39"/>
      <c r="BM31" s="39"/>
      <c r="BN31" s="39"/>
      <c r="BO31" s="39"/>
      <c r="BP31" s="39"/>
      <c r="BQ31" s="39"/>
      <c r="BR31" s="39"/>
    </row>
    <row r="32" spans="2:70">
      <c r="B32" s="220" t="s">
        <v>131</v>
      </c>
      <c r="C32" s="221">
        <v>82.265177555680097</v>
      </c>
      <c r="D32" s="221">
        <v>2102.88072732111</v>
      </c>
      <c r="E32" s="221">
        <v>2028.8457355628043</v>
      </c>
      <c r="F32" s="221">
        <v>2025.4971648357139</v>
      </c>
      <c r="G32" s="221">
        <v>1650.349450198041</v>
      </c>
      <c r="H32" s="221">
        <v>121.54871585060499</v>
      </c>
      <c r="I32" s="221">
        <v>120.378720408943</v>
      </c>
      <c r="J32" s="221">
        <v>97.788240392761395</v>
      </c>
      <c r="K32" s="221">
        <v>87.277544336579396</v>
      </c>
      <c r="L32" s="221">
        <v>86.966734636579389</v>
      </c>
      <c r="M32" s="221">
        <v>85.765236446579394</v>
      </c>
      <c r="N32" s="221">
        <v>77.190166596579402</v>
      </c>
      <c r="O32" s="221">
        <v>77.096946796579502</v>
      </c>
      <c r="P32" s="221">
        <v>77.096946796579502</v>
      </c>
      <c r="Q32" s="221">
        <v>77.0969466865795</v>
      </c>
      <c r="R32" s="221">
        <v>25.3214131165794</v>
      </c>
      <c r="S32" s="221">
        <v>2.8214131165794503</v>
      </c>
      <c r="T32" s="221">
        <v>2.8214131165794503</v>
      </c>
      <c r="U32" s="221">
        <v>2.8214131165794503</v>
      </c>
      <c r="V32" s="221">
        <v>2.8214131165794503</v>
      </c>
      <c r="W32" s="221">
        <v>2.8214131165794503</v>
      </c>
      <c r="X32" s="221">
        <v>2.8214131165794503</v>
      </c>
      <c r="Y32" s="221">
        <v>2.8214131165794503</v>
      </c>
      <c r="Z32" s="221">
        <v>2.8214131165794503</v>
      </c>
      <c r="AA32" s="221">
        <v>2.8214131165794503</v>
      </c>
      <c r="AB32" s="221">
        <v>2.8214131165794503</v>
      </c>
      <c r="AC32" s="221">
        <v>2.8214129272909498</v>
      </c>
      <c r="AD32" s="221">
        <v>1.3253078276361199</v>
      </c>
      <c r="AE32" s="221">
        <v>0.66265372452956295</v>
      </c>
      <c r="AF32" s="221">
        <v>0</v>
      </c>
      <c r="AG32" s="221">
        <v>0</v>
      </c>
      <c r="AH32" s="221">
        <v>0</v>
      </c>
      <c r="AI32" s="221">
        <v>0</v>
      </c>
      <c r="AJ32" s="221">
        <f t="shared" si="2"/>
        <v>8856.3893731835342</v>
      </c>
      <c r="BC32" s="39"/>
      <c r="BD32" s="39"/>
      <c r="BE32" s="39"/>
      <c r="BF32" s="39"/>
      <c r="BG32" s="39"/>
      <c r="BH32" s="39"/>
      <c r="BI32" s="39"/>
      <c r="BJ32" s="39"/>
      <c r="BK32" s="39"/>
      <c r="BL32" s="39"/>
      <c r="BM32" s="39"/>
      <c r="BN32" s="39"/>
      <c r="BO32" s="39"/>
      <c r="BP32" s="39"/>
      <c r="BQ32" s="39"/>
      <c r="BR32" s="39"/>
    </row>
    <row r="33" spans="2:70" s="38" customFormat="1">
      <c r="B33" s="879" t="s">
        <v>795</v>
      </c>
      <c r="C33" s="221">
        <v>68.755405561599076</v>
      </c>
      <c r="D33" s="221">
        <v>125.2735799</v>
      </c>
      <c r="E33" s="221">
        <v>39.077704869999998</v>
      </c>
      <c r="F33" s="221">
        <v>36.399928119999998</v>
      </c>
      <c r="G33" s="221">
        <v>565.66292074294415</v>
      </c>
      <c r="H33" s="221">
        <v>16.68945355</v>
      </c>
      <c r="I33" s="221">
        <v>1.1811965099999999</v>
      </c>
      <c r="J33" s="221">
        <v>0</v>
      </c>
      <c r="K33" s="221">
        <v>0</v>
      </c>
      <c r="L33" s="221">
        <v>0</v>
      </c>
      <c r="M33" s="221">
        <v>0</v>
      </c>
      <c r="N33" s="221">
        <v>0</v>
      </c>
      <c r="O33" s="221">
        <v>0</v>
      </c>
      <c r="P33" s="221">
        <v>0</v>
      </c>
      <c r="Q33" s="221">
        <v>25.882643770953699</v>
      </c>
      <c r="R33" s="221">
        <v>51.765287541907497</v>
      </c>
      <c r="S33" s="221">
        <v>51.765287541907497</v>
      </c>
      <c r="T33" s="221">
        <v>51.765287541907497</v>
      </c>
      <c r="U33" s="221">
        <v>51.765287541907497</v>
      </c>
      <c r="V33" s="221">
        <v>51.765287541907497</v>
      </c>
      <c r="W33" s="221">
        <v>51.765287541907497</v>
      </c>
      <c r="X33" s="221">
        <v>51.765287541907497</v>
      </c>
      <c r="Y33" s="221">
        <v>51.765287541907497</v>
      </c>
      <c r="Z33" s="221">
        <v>77.647931333429312</v>
      </c>
      <c r="AA33" s="221">
        <v>0</v>
      </c>
      <c r="AB33" s="221">
        <v>0</v>
      </c>
      <c r="AC33" s="221">
        <v>0</v>
      </c>
      <c r="AD33" s="221">
        <v>0</v>
      </c>
      <c r="AE33" s="221">
        <v>0</v>
      </c>
      <c r="AF33" s="221">
        <v>0</v>
      </c>
      <c r="AG33" s="221">
        <v>0</v>
      </c>
      <c r="AH33" s="221">
        <v>0</v>
      </c>
      <c r="AI33" s="221">
        <v>0</v>
      </c>
      <c r="AJ33" s="221">
        <f t="shared" si="2"/>
        <v>1370.6930646941867</v>
      </c>
      <c r="AL33" s="89"/>
      <c r="AM33" s="960"/>
    </row>
    <row r="34" spans="2:70" s="38" customFormat="1">
      <c r="B34" s="961" t="s">
        <v>796</v>
      </c>
      <c r="C34" s="940">
        <v>0</v>
      </c>
      <c r="D34" s="940">
        <v>0</v>
      </c>
      <c r="E34" s="940">
        <v>0</v>
      </c>
      <c r="F34" s="940">
        <v>0</v>
      </c>
      <c r="G34" s="940">
        <v>0</v>
      </c>
      <c r="H34" s="940">
        <v>0</v>
      </c>
      <c r="I34" s="940">
        <v>0</v>
      </c>
      <c r="J34" s="940">
        <v>0</v>
      </c>
      <c r="K34" s="940">
        <v>0</v>
      </c>
      <c r="L34" s="940">
        <v>0</v>
      </c>
      <c r="M34" s="940">
        <v>0</v>
      </c>
      <c r="N34" s="940">
        <v>0</v>
      </c>
      <c r="O34" s="940">
        <v>0</v>
      </c>
      <c r="P34" s="940">
        <v>0</v>
      </c>
      <c r="Q34" s="940">
        <v>25.882643770953699</v>
      </c>
      <c r="R34" s="940">
        <v>51.765287541907497</v>
      </c>
      <c r="S34" s="940">
        <v>51.765287541907497</v>
      </c>
      <c r="T34" s="940">
        <v>51.765287541907497</v>
      </c>
      <c r="U34" s="940">
        <v>51.765287541907497</v>
      </c>
      <c r="V34" s="940">
        <v>51.765287541907497</v>
      </c>
      <c r="W34" s="940">
        <v>51.765287541907497</v>
      </c>
      <c r="X34" s="940">
        <v>51.765287541907497</v>
      </c>
      <c r="Y34" s="940">
        <v>51.765287541907497</v>
      </c>
      <c r="Z34" s="940">
        <v>77.647931333429312</v>
      </c>
      <c r="AA34" s="940">
        <v>0</v>
      </c>
      <c r="AB34" s="940">
        <v>0</v>
      </c>
      <c r="AC34" s="940">
        <v>0</v>
      </c>
      <c r="AD34" s="940">
        <v>0</v>
      </c>
      <c r="AE34" s="940">
        <v>0</v>
      </c>
      <c r="AF34" s="940">
        <v>0</v>
      </c>
      <c r="AG34" s="940">
        <v>0</v>
      </c>
      <c r="AH34" s="940">
        <v>0</v>
      </c>
      <c r="AI34" s="940">
        <v>0</v>
      </c>
      <c r="AJ34" s="940">
        <f t="shared" si="2"/>
        <v>517.65287543964291</v>
      </c>
      <c r="AL34" s="89"/>
      <c r="AM34" s="89"/>
    </row>
    <row r="35" spans="2:70" s="38" customFormat="1">
      <c r="B35" s="962" t="s">
        <v>797</v>
      </c>
      <c r="C35" s="942">
        <v>0</v>
      </c>
      <c r="D35" s="942">
        <v>0</v>
      </c>
      <c r="E35" s="942">
        <v>0</v>
      </c>
      <c r="F35" s="942">
        <v>0</v>
      </c>
      <c r="G35" s="942">
        <v>0</v>
      </c>
      <c r="H35" s="942">
        <v>0</v>
      </c>
      <c r="I35" s="942">
        <v>0</v>
      </c>
      <c r="J35" s="942">
        <v>0</v>
      </c>
      <c r="K35" s="942">
        <v>0</v>
      </c>
      <c r="L35" s="942">
        <v>0</v>
      </c>
      <c r="M35" s="942">
        <v>0</v>
      </c>
      <c r="N35" s="942">
        <v>0</v>
      </c>
      <c r="O35" s="942">
        <v>0</v>
      </c>
      <c r="P35" s="942">
        <v>0</v>
      </c>
      <c r="Q35" s="942">
        <v>25.882643770953699</v>
      </c>
      <c r="R35" s="942">
        <v>51.765287541907497</v>
      </c>
      <c r="S35" s="942">
        <v>51.765287541907497</v>
      </c>
      <c r="T35" s="942">
        <v>51.765287541907497</v>
      </c>
      <c r="U35" s="942">
        <v>51.765287541907497</v>
      </c>
      <c r="V35" s="942">
        <v>51.765287541907497</v>
      </c>
      <c r="W35" s="942">
        <v>51.765287541907497</v>
      </c>
      <c r="X35" s="942">
        <v>51.765287541907497</v>
      </c>
      <c r="Y35" s="942">
        <v>51.765287541907497</v>
      </c>
      <c r="Z35" s="942">
        <v>77.647931333429312</v>
      </c>
      <c r="AA35" s="942">
        <v>0</v>
      </c>
      <c r="AB35" s="942">
        <v>0</v>
      </c>
      <c r="AC35" s="942">
        <v>0</v>
      </c>
      <c r="AD35" s="942">
        <v>0</v>
      </c>
      <c r="AE35" s="942">
        <v>0</v>
      </c>
      <c r="AF35" s="942">
        <v>0</v>
      </c>
      <c r="AG35" s="942">
        <v>0</v>
      </c>
      <c r="AH35" s="942">
        <v>0</v>
      </c>
      <c r="AI35" s="942">
        <v>0</v>
      </c>
      <c r="AJ35" s="942">
        <f t="shared" si="2"/>
        <v>517.65287543964291</v>
      </c>
      <c r="AL35" s="89"/>
      <c r="AM35" s="89"/>
    </row>
    <row r="36" spans="2:70" s="38" customFormat="1">
      <c r="B36" s="963" t="s">
        <v>798</v>
      </c>
      <c r="C36" s="942">
        <v>0</v>
      </c>
      <c r="D36" s="942">
        <v>0</v>
      </c>
      <c r="E36" s="942">
        <v>0</v>
      </c>
      <c r="F36" s="942">
        <v>0</v>
      </c>
      <c r="G36" s="942">
        <v>0</v>
      </c>
      <c r="H36" s="942">
        <v>0</v>
      </c>
      <c r="I36" s="942">
        <v>0</v>
      </c>
      <c r="J36" s="942">
        <v>0</v>
      </c>
      <c r="K36" s="942">
        <v>0</v>
      </c>
      <c r="L36" s="942">
        <v>0</v>
      </c>
      <c r="M36" s="942">
        <v>0</v>
      </c>
      <c r="N36" s="942">
        <v>0</v>
      </c>
      <c r="O36" s="942">
        <v>0</v>
      </c>
      <c r="P36" s="942">
        <v>0</v>
      </c>
      <c r="Q36" s="942">
        <v>0</v>
      </c>
      <c r="R36" s="942">
        <v>0</v>
      </c>
      <c r="S36" s="942">
        <v>0</v>
      </c>
      <c r="T36" s="942">
        <v>0</v>
      </c>
      <c r="U36" s="942">
        <v>0</v>
      </c>
      <c r="V36" s="942">
        <v>0</v>
      </c>
      <c r="W36" s="942">
        <v>0</v>
      </c>
      <c r="X36" s="942">
        <v>0</v>
      </c>
      <c r="Y36" s="942">
        <v>0</v>
      </c>
      <c r="Z36" s="942">
        <v>0</v>
      </c>
      <c r="AA36" s="942">
        <v>0</v>
      </c>
      <c r="AB36" s="942">
        <v>0</v>
      </c>
      <c r="AC36" s="942">
        <v>0</v>
      </c>
      <c r="AD36" s="942">
        <v>0</v>
      </c>
      <c r="AE36" s="942">
        <v>0</v>
      </c>
      <c r="AF36" s="942">
        <v>0</v>
      </c>
      <c r="AG36" s="942">
        <v>0</v>
      </c>
      <c r="AH36" s="942">
        <v>0</v>
      </c>
      <c r="AI36" s="942">
        <v>0</v>
      </c>
      <c r="AJ36" s="942">
        <f t="shared" si="2"/>
        <v>0</v>
      </c>
      <c r="AL36" s="964"/>
      <c r="AM36" s="964"/>
    </row>
    <row r="37" spans="2:70" s="38" customFormat="1">
      <c r="B37" s="962" t="s">
        <v>799</v>
      </c>
      <c r="C37" s="942">
        <v>66.78939278</v>
      </c>
      <c r="D37" s="942">
        <v>125.2735799</v>
      </c>
      <c r="E37" s="942">
        <v>39.077704869999998</v>
      </c>
      <c r="F37" s="942">
        <v>36.399928119999998</v>
      </c>
      <c r="G37" s="942">
        <v>30.117512609999999</v>
      </c>
      <c r="H37" s="942">
        <v>16.68945355</v>
      </c>
      <c r="I37" s="942">
        <v>1.1811965099999999</v>
      </c>
      <c r="J37" s="942">
        <v>0</v>
      </c>
      <c r="K37" s="942">
        <v>0</v>
      </c>
      <c r="L37" s="942">
        <v>0</v>
      </c>
      <c r="M37" s="942">
        <v>0</v>
      </c>
      <c r="N37" s="942">
        <v>0</v>
      </c>
      <c r="O37" s="942">
        <v>0</v>
      </c>
      <c r="P37" s="942">
        <v>0</v>
      </c>
      <c r="Q37" s="942">
        <v>0</v>
      </c>
      <c r="R37" s="942">
        <v>0</v>
      </c>
      <c r="S37" s="942">
        <v>0</v>
      </c>
      <c r="T37" s="942">
        <v>0</v>
      </c>
      <c r="U37" s="942">
        <v>0</v>
      </c>
      <c r="V37" s="942">
        <v>0</v>
      </c>
      <c r="W37" s="942">
        <v>0</v>
      </c>
      <c r="X37" s="942">
        <v>0</v>
      </c>
      <c r="Y37" s="942">
        <v>0</v>
      </c>
      <c r="Z37" s="942">
        <v>0</v>
      </c>
      <c r="AA37" s="942">
        <v>0</v>
      </c>
      <c r="AB37" s="942">
        <v>0</v>
      </c>
      <c r="AC37" s="942">
        <v>0</v>
      </c>
      <c r="AD37" s="942">
        <v>0</v>
      </c>
      <c r="AE37" s="942">
        <v>0</v>
      </c>
      <c r="AF37" s="942">
        <v>0</v>
      </c>
      <c r="AG37" s="942">
        <v>0</v>
      </c>
      <c r="AH37" s="942">
        <v>0</v>
      </c>
      <c r="AI37" s="942">
        <v>0</v>
      </c>
      <c r="AJ37" s="942">
        <f t="shared" si="2"/>
        <v>315.52876834</v>
      </c>
      <c r="AL37" s="89"/>
      <c r="AM37" s="89"/>
    </row>
    <row r="38" spans="2:70" s="38" customFormat="1">
      <c r="B38" s="965" t="s">
        <v>800</v>
      </c>
      <c r="C38" s="944">
        <v>1.9660127815990738</v>
      </c>
      <c r="D38" s="944">
        <v>0</v>
      </c>
      <c r="E38" s="944">
        <v>0</v>
      </c>
      <c r="F38" s="944">
        <v>0</v>
      </c>
      <c r="G38" s="944">
        <v>535.5454081329442</v>
      </c>
      <c r="H38" s="944">
        <v>0</v>
      </c>
      <c r="I38" s="944">
        <v>0</v>
      </c>
      <c r="J38" s="944">
        <v>0</v>
      </c>
      <c r="K38" s="944">
        <v>0</v>
      </c>
      <c r="L38" s="944">
        <v>0</v>
      </c>
      <c r="M38" s="944">
        <v>0</v>
      </c>
      <c r="N38" s="944">
        <v>0</v>
      </c>
      <c r="O38" s="944">
        <v>0</v>
      </c>
      <c r="P38" s="944">
        <v>0</v>
      </c>
      <c r="Q38" s="944">
        <v>0</v>
      </c>
      <c r="R38" s="944">
        <v>0</v>
      </c>
      <c r="S38" s="944">
        <v>0</v>
      </c>
      <c r="T38" s="944">
        <v>0</v>
      </c>
      <c r="U38" s="944">
        <v>0</v>
      </c>
      <c r="V38" s="944">
        <v>0</v>
      </c>
      <c r="W38" s="944">
        <v>0</v>
      </c>
      <c r="X38" s="944">
        <v>0</v>
      </c>
      <c r="Y38" s="944">
        <v>0</v>
      </c>
      <c r="Z38" s="944">
        <v>0</v>
      </c>
      <c r="AA38" s="944">
        <v>0</v>
      </c>
      <c r="AB38" s="944">
        <v>0</v>
      </c>
      <c r="AC38" s="944">
        <v>0</v>
      </c>
      <c r="AD38" s="944">
        <v>0</v>
      </c>
      <c r="AE38" s="944">
        <v>0</v>
      </c>
      <c r="AF38" s="944">
        <v>0</v>
      </c>
      <c r="AG38" s="944">
        <v>0</v>
      </c>
      <c r="AH38" s="944">
        <v>0</v>
      </c>
      <c r="AI38" s="944">
        <v>0</v>
      </c>
      <c r="AJ38" s="944">
        <f t="shared" si="2"/>
        <v>537.51142091454324</v>
      </c>
      <c r="AL38" s="89"/>
      <c r="AM38" s="89"/>
    </row>
    <row r="39" spans="2:70" s="38" customFormat="1">
      <c r="B39" s="963" t="s">
        <v>172</v>
      </c>
      <c r="C39" s="944">
        <v>1.9660127815990738</v>
      </c>
      <c r="D39" s="944">
        <v>0</v>
      </c>
      <c r="E39" s="944">
        <v>0</v>
      </c>
      <c r="F39" s="944">
        <v>0</v>
      </c>
      <c r="G39" s="944">
        <v>0</v>
      </c>
      <c r="H39" s="944">
        <v>0</v>
      </c>
      <c r="I39" s="944">
        <v>0</v>
      </c>
      <c r="J39" s="944">
        <v>0</v>
      </c>
      <c r="K39" s="944">
        <v>0</v>
      </c>
      <c r="L39" s="944">
        <v>0</v>
      </c>
      <c r="M39" s="944">
        <v>0</v>
      </c>
      <c r="N39" s="944">
        <v>0</v>
      </c>
      <c r="O39" s="944">
        <v>0</v>
      </c>
      <c r="P39" s="944">
        <v>0</v>
      </c>
      <c r="Q39" s="944">
        <v>0</v>
      </c>
      <c r="R39" s="944">
        <v>0</v>
      </c>
      <c r="S39" s="944">
        <v>0</v>
      </c>
      <c r="T39" s="944">
        <v>0</v>
      </c>
      <c r="U39" s="944">
        <v>0</v>
      </c>
      <c r="V39" s="944">
        <v>0</v>
      </c>
      <c r="W39" s="944">
        <v>0</v>
      </c>
      <c r="X39" s="944">
        <v>0</v>
      </c>
      <c r="Y39" s="944">
        <v>0</v>
      </c>
      <c r="Z39" s="944">
        <v>0</v>
      </c>
      <c r="AA39" s="944">
        <v>0</v>
      </c>
      <c r="AB39" s="944">
        <v>0</v>
      </c>
      <c r="AC39" s="944">
        <v>0</v>
      </c>
      <c r="AD39" s="944">
        <v>0</v>
      </c>
      <c r="AE39" s="944">
        <v>0</v>
      </c>
      <c r="AF39" s="944">
        <v>0</v>
      </c>
      <c r="AG39" s="944">
        <v>0</v>
      </c>
      <c r="AH39" s="944">
        <v>0</v>
      </c>
      <c r="AI39" s="944">
        <v>0</v>
      </c>
      <c r="AJ39" s="944">
        <f t="shared" si="2"/>
        <v>1.9660127815990738</v>
      </c>
    </row>
    <row r="40" spans="2:70" s="38" customFormat="1">
      <c r="B40" s="966" t="s">
        <v>138</v>
      </c>
      <c r="C40" s="946">
        <v>0</v>
      </c>
      <c r="D40" s="946">
        <v>0</v>
      </c>
      <c r="E40" s="946">
        <v>0</v>
      </c>
      <c r="F40" s="946">
        <v>0</v>
      </c>
      <c r="G40" s="946">
        <v>535.5454081329442</v>
      </c>
      <c r="H40" s="946">
        <v>0</v>
      </c>
      <c r="I40" s="946">
        <v>0</v>
      </c>
      <c r="J40" s="946">
        <v>0</v>
      </c>
      <c r="K40" s="946">
        <v>0</v>
      </c>
      <c r="L40" s="946">
        <v>0</v>
      </c>
      <c r="M40" s="946">
        <v>0</v>
      </c>
      <c r="N40" s="946">
        <v>0</v>
      </c>
      <c r="O40" s="946">
        <v>0</v>
      </c>
      <c r="P40" s="946">
        <v>0</v>
      </c>
      <c r="Q40" s="946">
        <v>0</v>
      </c>
      <c r="R40" s="946">
        <v>0</v>
      </c>
      <c r="S40" s="946">
        <v>0</v>
      </c>
      <c r="T40" s="946">
        <v>0</v>
      </c>
      <c r="U40" s="946">
        <v>0</v>
      </c>
      <c r="V40" s="946">
        <v>0</v>
      </c>
      <c r="W40" s="946">
        <v>0</v>
      </c>
      <c r="X40" s="946">
        <v>0</v>
      </c>
      <c r="Y40" s="946">
        <v>0</v>
      </c>
      <c r="Z40" s="946">
        <v>0</v>
      </c>
      <c r="AA40" s="946">
        <v>0</v>
      </c>
      <c r="AB40" s="946">
        <v>0</v>
      </c>
      <c r="AC40" s="946">
        <v>0</v>
      </c>
      <c r="AD40" s="946">
        <v>0</v>
      </c>
      <c r="AE40" s="946">
        <v>0</v>
      </c>
      <c r="AF40" s="946">
        <v>0</v>
      </c>
      <c r="AG40" s="946">
        <v>0</v>
      </c>
      <c r="AH40" s="946">
        <v>0</v>
      </c>
      <c r="AI40" s="946">
        <v>0</v>
      </c>
      <c r="AJ40" s="946">
        <f t="shared" si="2"/>
        <v>535.5454081329442</v>
      </c>
    </row>
    <row r="41" spans="2:70">
      <c r="B41" s="220" t="s">
        <v>133</v>
      </c>
      <c r="C41" s="221">
        <v>42.90448164</v>
      </c>
      <c r="D41" s="221">
        <v>85.139932129999991</v>
      </c>
      <c r="E41" s="221">
        <v>99.521474030000007</v>
      </c>
      <c r="F41" s="221">
        <v>109.35881266000001</v>
      </c>
      <c r="G41" s="221">
        <v>120.17988518999999</v>
      </c>
      <c r="H41" s="221">
        <v>134.13697911999998</v>
      </c>
      <c r="I41" s="221">
        <v>141.40614579000001</v>
      </c>
      <c r="J41" s="221">
        <v>102.17612669</v>
      </c>
      <c r="K41" s="221">
        <v>1.1479455600000001</v>
      </c>
      <c r="L41" s="221">
        <v>1.1479455600000001</v>
      </c>
      <c r="M41" s="221">
        <v>1.1479455600000001</v>
      </c>
      <c r="N41" s="221">
        <v>0.47831080999999998</v>
      </c>
      <c r="O41" s="221">
        <v>0</v>
      </c>
      <c r="P41" s="221">
        <v>0</v>
      </c>
      <c r="Q41" s="221">
        <v>0</v>
      </c>
      <c r="R41" s="221">
        <v>0</v>
      </c>
      <c r="S41" s="221">
        <v>0</v>
      </c>
      <c r="T41" s="221">
        <v>0</v>
      </c>
      <c r="U41" s="221">
        <v>0</v>
      </c>
      <c r="V41" s="221">
        <v>0</v>
      </c>
      <c r="W41" s="221">
        <v>0</v>
      </c>
      <c r="X41" s="221">
        <v>0</v>
      </c>
      <c r="Y41" s="221">
        <v>0</v>
      </c>
      <c r="Z41" s="221">
        <v>0</v>
      </c>
      <c r="AA41" s="221">
        <v>0</v>
      </c>
      <c r="AB41" s="221">
        <v>0</v>
      </c>
      <c r="AC41" s="221">
        <v>0</v>
      </c>
      <c r="AD41" s="221">
        <v>0</v>
      </c>
      <c r="AE41" s="221">
        <v>0</v>
      </c>
      <c r="AF41" s="221">
        <v>0</v>
      </c>
      <c r="AG41" s="221">
        <v>0</v>
      </c>
      <c r="AH41" s="221">
        <v>0</v>
      </c>
      <c r="AI41" s="221">
        <v>0</v>
      </c>
      <c r="AJ41" s="221">
        <f t="shared" si="2"/>
        <v>838.74598474000015</v>
      </c>
      <c r="BC41" s="39"/>
      <c r="BD41" s="39"/>
      <c r="BE41" s="39"/>
      <c r="BF41" s="39"/>
      <c r="BG41" s="39"/>
      <c r="BH41" s="39"/>
      <c r="BI41" s="39"/>
      <c r="BJ41" s="39"/>
      <c r="BK41" s="39"/>
      <c r="BL41" s="39"/>
      <c r="BM41" s="39"/>
      <c r="BN41" s="39"/>
      <c r="BO41" s="39"/>
      <c r="BP41" s="39"/>
      <c r="BQ41" s="39"/>
      <c r="BR41" s="39"/>
    </row>
    <row r="42" spans="2:70">
      <c r="B42" s="479" t="s">
        <v>132</v>
      </c>
      <c r="C42" s="884">
        <v>0</v>
      </c>
      <c r="D42" s="884">
        <v>0</v>
      </c>
      <c r="E42" s="884">
        <v>0</v>
      </c>
      <c r="F42" s="884">
        <v>0</v>
      </c>
      <c r="G42" s="884">
        <v>0</v>
      </c>
      <c r="H42" s="884">
        <v>0</v>
      </c>
      <c r="I42" s="884">
        <v>0</v>
      </c>
      <c r="J42" s="884">
        <v>0</v>
      </c>
      <c r="K42" s="884">
        <v>0</v>
      </c>
      <c r="L42" s="884">
        <v>0</v>
      </c>
      <c r="M42" s="884">
        <v>0</v>
      </c>
      <c r="N42" s="884">
        <v>0</v>
      </c>
      <c r="O42" s="884">
        <v>0</v>
      </c>
      <c r="P42" s="884">
        <v>0</v>
      </c>
      <c r="Q42" s="884">
        <v>0</v>
      </c>
      <c r="R42" s="884">
        <v>0</v>
      </c>
      <c r="S42" s="884">
        <v>0</v>
      </c>
      <c r="T42" s="884">
        <v>0</v>
      </c>
      <c r="U42" s="884">
        <v>0</v>
      </c>
      <c r="V42" s="884">
        <v>0</v>
      </c>
      <c r="W42" s="884">
        <v>0</v>
      </c>
      <c r="X42" s="884">
        <v>0</v>
      </c>
      <c r="Y42" s="884">
        <v>0</v>
      </c>
      <c r="Z42" s="884">
        <v>0</v>
      </c>
      <c r="AA42" s="884">
        <v>0</v>
      </c>
      <c r="AB42" s="884">
        <v>0</v>
      </c>
      <c r="AC42" s="884">
        <v>0</v>
      </c>
      <c r="AD42" s="884">
        <v>0</v>
      </c>
      <c r="AE42" s="884">
        <v>0</v>
      </c>
      <c r="AF42" s="884">
        <v>0</v>
      </c>
      <c r="AG42" s="884">
        <v>0</v>
      </c>
      <c r="AH42" s="884">
        <v>0</v>
      </c>
      <c r="AI42" s="884">
        <v>0</v>
      </c>
      <c r="AJ42" s="217">
        <f t="shared" si="2"/>
        <v>0</v>
      </c>
      <c r="BC42" s="39"/>
      <c r="BD42" s="39"/>
      <c r="BE42" s="39"/>
      <c r="BF42" s="39"/>
      <c r="BG42" s="39"/>
      <c r="BH42" s="39"/>
      <c r="BI42" s="39"/>
      <c r="BJ42" s="39"/>
      <c r="BK42" s="39"/>
      <c r="BL42" s="39"/>
      <c r="BM42" s="39"/>
      <c r="BN42" s="39"/>
      <c r="BO42" s="39"/>
      <c r="BP42" s="39"/>
      <c r="BQ42" s="39"/>
      <c r="BR42" s="39"/>
    </row>
    <row r="43" spans="2:70">
      <c r="B43" s="480" t="s">
        <v>130</v>
      </c>
      <c r="C43" s="914">
        <v>42.90448164</v>
      </c>
      <c r="D43" s="914">
        <v>85.139932129999991</v>
      </c>
      <c r="E43" s="914">
        <v>99.521474030000007</v>
      </c>
      <c r="F43" s="914">
        <v>109.35881266000001</v>
      </c>
      <c r="G43" s="914">
        <v>120.17988518999999</v>
      </c>
      <c r="H43" s="914">
        <v>134.13697911999998</v>
      </c>
      <c r="I43" s="914">
        <v>141.40614579000001</v>
      </c>
      <c r="J43" s="914">
        <v>102.17612669</v>
      </c>
      <c r="K43" s="914">
        <v>1.1479455600000001</v>
      </c>
      <c r="L43" s="914">
        <v>1.1479455600000001</v>
      </c>
      <c r="M43" s="914">
        <v>1.1479455600000001</v>
      </c>
      <c r="N43" s="914">
        <v>0.47831080999999998</v>
      </c>
      <c r="O43" s="914">
        <v>0</v>
      </c>
      <c r="P43" s="914">
        <v>0</v>
      </c>
      <c r="Q43" s="914">
        <v>0</v>
      </c>
      <c r="R43" s="914">
        <v>0</v>
      </c>
      <c r="S43" s="914">
        <v>0</v>
      </c>
      <c r="T43" s="914">
        <v>0</v>
      </c>
      <c r="U43" s="914">
        <v>0</v>
      </c>
      <c r="V43" s="914">
        <v>0</v>
      </c>
      <c r="W43" s="914">
        <v>0</v>
      </c>
      <c r="X43" s="914">
        <v>0</v>
      </c>
      <c r="Y43" s="914">
        <v>0</v>
      </c>
      <c r="Z43" s="914">
        <v>0</v>
      </c>
      <c r="AA43" s="914">
        <v>0</v>
      </c>
      <c r="AB43" s="914">
        <v>0</v>
      </c>
      <c r="AC43" s="914">
        <v>0</v>
      </c>
      <c r="AD43" s="914">
        <v>0</v>
      </c>
      <c r="AE43" s="914">
        <v>0</v>
      </c>
      <c r="AF43" s="914">
        <v>0</v>
      </c>
      <c r="AG43" s="914">
        <v>0</v>
      </c>
      <c r="AH43" s="914">
        <v>0</v>
      </c>
      <c r="AI43" s="914">
        <v>0</v>
      </c>
      <c r="AJ43" s="219">
        <f t="shared" si="2"/>
        <v>838.74598474000015</v>
      </c>
      <c r="BC43" s="39"/>
      <c r="BD43" s="39"/>
      <c r="BE43" s="39"/>
      <c r="BF43" s="39"/>
      <c r="BG43" s="39"/>
      <c r="BH43" s="39"/>
      <c r="BI43" s="39"/>
      <c r="BJ43" s="39"/>
      <c r="BK43" s="39"/>
      <c r="BL43" s="39"/>
      <c r="BM43" s="39"/>
      <c r="BN43" s="39"/>
      <c r="BO43" s="39"/>
      <c r="BP43" s="39"/>
      <c r="BQ43" s="39"/>
      <c r="BR43" s="39"/>
    </row>
    <row r="44" spans="2:70">
      <c r="B44" s="278" t="s">
        <v>461</v>
      </c>
      <c r="C44" s="221">
        <v>17289.3853518957</v>
      </c>
      <c r="D44" s="221">
        <v>12243.438067462719</v>
      </c>
      <c r="E44" s="797">
        <v>440.2135035492214</v>
      </c>
      <c r="F44" s="221">
        <v>0</v>
      </c>
      <c r="G44" s="221">
        <v>0</v>
      </c>
      <c r="H44" s="221">
        <v>0</v>
      </c>
      <c r="I44" s="221">
        <v>0</v>
      </c>
      <c r="J44" s="221">
        <v>0</v>
      </c>
      <c r="K44" s="221">
        <v>0</v>
      </c>
      <c r="L44" s="221">
        <v>0</v>
      </c>
      <c r="M44" s="221">
        <v>0</v>
      </c>
      <c r="N44" s="221">
        <v>0</v>
      </c>
      <c r="O44" s="221">
        <v>0</v>
      </c>
      <c r="P44" s="221">
        <v>0</v>
      </c>
      <c r="Q44" s="221">
        <v>0</v>
      </c>
      <c r="R44" s="221">
        <v>0</v>
      </c>
      <c r="S44" s="221">
        <v>0</v>
      </c>
      <c r="T44" s="221">
        <v>0</v>
      </c>
      <c r="U44" s="221">
        <v>0</v>
      </c>
      <c r="V44" s="221">
        <v>0</v>
      </c>
      <c r="W44" s="221">
        <v>0</v>
      </c>
      <c r="X44" s="221">
        <v>0</v>
      </c>
      <c r="Y44" s="221">
        <v>0</v>
      </c>
      <c r="Z44" s="221">
        <v>0</v>
      </c>
      <c r="AA44" s="221">
        <v>0</v>
      </c>
      <c r="AB44" s="221">
        <v>0</v>
      </c>
      <c r="AC44" s="221">
        <v>0</v>
      </c>
      <c r="AD44" s="221">
        <v>0</v>
      </c>
      <c r="AE44" s="221">
        <v>0</v>
      </c>
      <c r="AF44" s="221">
        <v>0</v>
      </c>
      <c r="AG44" s="221">
        <v>0</v>
      </c>
      <c r="AH44" s="221">
        <v>0</v>
      </c>
      <c r="AI44" s="221">
        <v>0</v>
      </c>
      <c r="AJ44" s="221">
        <f t="shared" si="2"/>
        <v>29973.036922907642</v>
      </c>
      <c r="BC44" s="39"/>
      <c r="BD44" s="39"/>
      <c r="BE44" s="39"/>
      <c r="BF44" s="39"/>
      <c r="BG44" s="39"/>
      <c r="BH44" s="39"/>
      <c r="BI44" s="39"/>
      <c r="BJ44" s="39"/>
      <c r="BK44" s="39"/>
      <c r="BL44" s="39"/>
      <c r="BM44" s="39"/>
      <c r="BN44" s="39"/>
      <c r="BO44" s="39"/>
      <c r="BP44" s="39"/>
      <c r="BQ44" s="39"/>
      <c r="BR44" s="39"/>
    </row>
    <row r="45" spans="2:70" ht="13.5" thickBot="1">
      <c r="B45" s="6"/>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BC45" s="39"/>
      <c r="BD45" s="39"/>
      <c r="BE45" s="39"/>
      <c r="BF45" s="39"/>
      <c r="BG45" s="39"/>
      <c r="BH45" s="39"/>
      <c r="BI45" s="39"/>
      <c r="BJ45" s="39"/>
      <c r="BK45" s="39"/>
      <c r="BL45" s="39"/>
      <c r="BM45" s="39"/>
      <c r="BN45" s="39"/>
      <c r="BO45" s="39"/>
      <c r="BP45" s="39"/>
      <c r="BQ45" s="39"/>
      <c r="BR45" s="39"/>
    </row>
    <row r="46" spans="2:70" ht="13.5" thickBot="1">
      <c r="B46" s="482" t="s">
        <v>573</v>
      </c>
      <c r="C46" s="213">
        <v>11397.581013448467</v>
      </c>
      <c r="D46" s="213">
        <v>19631.213714326819</v>
      </c>
      <c r="E46" s="213">
        <v>9826.7611732065543</v>
      </c>
      <c r="F46" s="213">
        <v>6541.7931413996039</v>
      </c>
      <c r="G46" s="213">
        <v>7109.1395563936849</v>
      </c>
      <c r="H46" s="213">
        <v>10084.897092683837</v>
      </c>
      <c r="I46" s="213">
        <v>10698.098632985655</v>
      </c>
      <c r="J46" s="213">
        <v>8846.9804966706288</v>
      </c>
      <c r="K46" s="213">
        <v>10395.829468458465</v>
      </c>
      <c r="L46" s="213">
        <v>14243.884856863042</v>
      </c>
      <c r="M46" s="213">
        <v>4345.5771814194404</v>
      </c>
      <c r="N46" s="213">
        <v>2390.5771814194409</v>
      </c>
      <c r="O46" s="213">
        <v>2391.1131814294408</v>
      </c>
      <c r="P46" s="213">
        <v>2390.5771814194409</v>
      </c>
      <c r="Q46" s="213">
        <v>3145.1722525482242</v>
      </c>
      <c r="R46" s="213">
        <v>3899.7673236770079</v>
      </c>
      <c r="S46" s="213">
        <v>3899.7673236770079</v>
      </c>
      <c r="T46" s="213">
        <v>3899.7673236770079</v>
      </c>
      <c r="U46" s="213">
        <v>3899.7673236770079</v>
      </c>
      <c r="V46" s="213">
        <v>1510.1602228001302</v>
      </c>
      <c r="W46" s="213">
        <v>1510.1602228001302</v>
      </c>
      <c r="X46" s="213">
        <v>2658.7262134622201</v>
      </c>
      <c r="Y46" s="213">
        <v>2658.7262134622201</v>
      </c>
      <c r="Z46" s="213">
        <v>3413.3212845910034</v>
      </c>
      <c r="AA46" s="213">
        <v>1149.5360712046534</v>
      </c>
      <c r="AB46" s="213">
        <v>1149.5360712046534</v>
      </c>
      <c r="AC46" s="213">
        <v>1149.5360712046534</v>
      </c>
      <c r="AD46" s="213">
        <v>1149.5360712046534</v>
      </c>
      <c r="AE46" s="213">
        <v>1149.5360712046534</v>
      </c>
      <c r="AF46" s="213">
        <v>1149.5360712046534</v>
      </c>
      <c r="AG46" s="213">
        <v>1149.5360712046534</v>
      </c>
      <c r="AH46" s="213">
        <v>0.97008054256314291</v>
      </c>
      <c r="AI46" s="213">
        <v>61.115074188081216</v>
      </c>
      <c r="AJ46" s="213">
        <f t="shared" si="2"/>
        <v>158898.19722965983</v>
      </c>
      <c r="BC46" s="39"/>
      <c r="BD46" s="39"/>
      <c r="BE46" s="39"/>
      <c r="BF46" s="39"/>
      <c r="BG46" s="39"/>
      <c r="BH46" s="39"/>
      <c r="BI46" s="39"/>
      <c r="BJ46" s="39"/>
      <c r="BK46" s="39"/>
      <c r="BL46" s="39"/>
      <c r="BM46" s="39"/>
      <c r="BN46" s="39"/>
      <c r="BO46" s="39"/>
      <c r="BP46" s="39"/>
      <c r="BQ46" s="39"/>
      <c r="BR46" s="39"/>
    </row>
    <row r="47" spans="2:70">
      <c r="B47" s="1051" t="s">
        <v>562</v>
      </c>
      <c r="C47" s="215">
        <v>5699.8089929999996</v>
      </c>
      <c r="D47" s="215">
        <v>0</v>
      </c>
      <c r="E47" s="215">
        <v>0</v>
      </c>
      <c r="F47" s="215">
        <v>0</v>
      </c>
      <c r="G47" s="215">
        <v>0</v>
      </c>
      <c r="H47" s="215">
        <v>0</v>
      </c>
      <c r="I47" s="215">
        <v>0</v>
      </c>
      <c r="J47" s="215">
        <v>0</v>
      </c>
      <c r="K47" s="215">
        <v>0</v>
      </c>
      <c r="L47" s="215">
        <v>0</v>
      </c>
      <c r="M47" s="215">
        <v>0</v>
      </c>
      <c r="N47" s="215">
        <v>0</v>
      </c>
      <c r="O47" s="215">
        <v>0</v>
      </c>
      <c r="P47" s="215">
        <v>0</v>
      </c>
      <c r="Q47" s="215">
        <v>0</v>
      </c>
      <c r="R47" s="215">
        <v>0</v>
      </c>
      <c r="S47" s="215">
        <v>0</v>
      </c>
      <c r="T47" s="215">
        <v>0</v>
      </c>
      <c r="U47" s="215">
        <v>0</v>
      </c>
      <c r="V47" s="215">
        <v>0</v>
      </c>
      <c r="W47" s="215">
        <v>0</v>
      </c>
      <c r="X47" s="215">
        <v>0</v>
      </c>
      <c r="Y47" s="215">
        <v>0</v>
      </c>
      <c r="Z47" s="215">
        <v>0</v>
      </c>
      <c r="AA47" s="215">
        <v>0</v>
      </c>
      <c r="AB47" s="215">
        <v>0</v>
      </c>
      <c r="AC47" s="215">
        <v>0</v>
      </c>
      <c r="AD47" s="215">
        <v>0</v>
      </c>
      <c r="AE47" s="215">
        <v>0</v>
      </c>
      <c r="AF47" s="215">
        <v>0</v>
      </c>
      <c r="AG47" s="215">
        <v>0</v>
      </c>
      <c r="AH47" s="215">
        <v>0</v>
      </c>
      <c r="AI47" s="215">
        <v>0</v>
      </c>
      <c r="AJ47" s="221">
        <f t="shared" si="2"/>
        <v>5699.8089929999996</v>
      </c>
      <c r="BC47" s="39"/>
      <c r="BD47" s="39"/>
      <c r="BE47" s="39"/>
      <c r="BF47" s="39"/>
      <c r="BG47" s="39"/>
      <c r="BH47" s="39"/>
      <c r="BI47" s="39"/>
      <c r="BJ47" s="39"/>
      <c r="BK47" s="39"/>
      <c r="BL47" s="39"/>
      <c r="BM47" s="39"/>
      <c r="BN47" s="39"/>
      <c r="BO47" s="39"/>
      <c r="BP47" s="39"/>
      <c r="BQ47" s="39"/>
      <c r="BR47" s="39"/>
    </row>
    <row r="48" spans="2:70">
      <c r="B48" s="480" t="s">
        <v>141</v>
      </c>
      <c r="C48" s="219">
        <v>5699.8089929999996</v>
      </c>
      <c r="D48" s="219">
        <v>0</v>
      </c>
      <c r="E48" s="219">
        <v>0</v>
      </c>
      <c r="F48" s="219">
        <v>0</v>
      </c>
      <c r="G48" s="219">
        <v>0</v>
      </c>
      <c r="H48" s="219">
        <v>0</v>
      </c>
      <c r="I48" s="219">
        <v>0</v>
      </c>
      <c r="J48" s="219">
        <v>0</v>
      </c>
      <c r="K48" s="219">
        <v>0</v>
      </c>
      <c r="L48" s="219">
        <v>0</v>
      </c>
      <c r="M48" s="219">
        <v>0</v>
      </c>
      <c r="N48" s="219">
        <v>0</v>
      </c>
      <c r="O48" s="219">
        <v>0</v>
      </c>
      <c r="P48" s="219">
        <v>0</v>
      </c>
      <c r="Q48" s="219">
        <v>0</v>
      </c>
      <c r="R48" s="219">
        <v>0</v>
      </c>
      <c r="S48" s="219">
        <v>0</v>
      </c>
      <c r="T48" s="219">
        <v>0</v>
      </c>
      <c r="U48" s="219">
        <v>0</v>
      </c>
      <c r="V48" s="219">
        <v>0</v>
      </c>
      <c r="W48" s="219">
        <v>0</v>
      </c>
      <c r="X48" s="219">
        <v>0</v>
      </c>
      <c r="Y48" s="219">
        <v>0</v>
      </c>
      <c r="Z48" s="219">
        <v>0</v>
      </c>
      <c r="AA48" s="219">
        <v>0</v>
      </c>
      <c r="AB48" s="219">
        <v>0</v>
      </c>
      <c r="AC48" s="219">
        <v>0</v>
      </c>
      <c r="AD48" s="219">
        <v>0</v>
      </c>
      <c r="AE48" s="219">
        <v>0</v>
      </c>
      <c r="AF48" s="219">
        <v>0</v>
      </c>
      <c r="AG48" s="219">
        <v>0</v>
      </c>
      <c r="AH48" s="219">
        <v>0</v>
      </c>
      <c r="AI48" s="219">
        <v>0</v>
      </c>
      <c r="AJ48" s="221">
        <f t="shared" si="2"/>
        <v>5699.8089929999996</v>
      </c>
      <c r="BC48" s="39"/>
      <c r="BD48" s="39"/>
      <c r="BE48" s="39"/>
      <c r="BF48" s="39"/>
      <c r="BG48" s="39"/>
      <c r="BH48" s="39"/>
      <c r="BI48" s="39"/>
      <c r="BJ48" s="39"/>
      <c r="BK48" s="39"/>
      <c r="BL48" s="39"/>
      <c r="BM48" s="39"/>
      <c r="BN48" s="39"/>
      <c r="BO48" s="39"/>
      <c r="BP48" s="39"/>
      <c r="BQ48" s="39"/>
      <c r="BR48" s="39"/>
    </row>
    <row r="49" spans="2:70">
      <c r="B49" s="883" t="s">
        <v>42</v>
      </c>
      <c r="C49" s="224">
        <v>5699.8089929999996</v>
      </c>
      <c r="D49" s="224">
        <v>0</v>
      </c>
      <c r="E49" s="224">
        <v>0</v>
      </c>
      <c r="F49" s="224">
        <v>0</v>
      </c>
      <c r="G49" s="224">
        <v>0</v>
      </c>
      <c r="H49" s="224">
        <v>0</v>
      </c>
      <c r="I49" s="224">
        <v>0</v>
      </c>
      <c r="J49" s="224">
        <v>0</v>
      </c>
      <c r="K49" s="224">
        <v>0</v>
      </c>
      <c r="L49" s="224">
        <v>0</v>
      </c>
      <c r="M49" s="224">
        <v>0</v>
      </c>
      <c r="N49" s="224">
        <v>0</v>
      </c>
      <c r="O49" s="224">
        <v>0</v>
      </c>
      <c r="P49" s="224">
        <v>0</v>
      </c>
      <c r="Q49" s="224">
        <v>0</v>
      </c>
      <c r="R49" s="224">
        <v>0</v>
      </c>
      <c r="S49" s="224">
        <v>0</v>
      </c>
      <c r="T49" s="224">
        <v>0</v>
      </c>
      <c r="U49" s="224">
        <v>0</v>
      </c>
      <c r="V49" s="224">
        <v>0</v>
      </c>
      <c r="W49" s="224">
        <v>0</v>
      </c>
      <c r="X49" s="224">
        <v>0</v>
      </c>
      <c r="Y49" s="224">
        <v>0</v>
      </c>
      <c r="Z49" s="224">
        <v>0</v>
      </c>
      <c r="AA49" s="224">
        <v>0</v>
      </c>
      <c r="AB49" s="224">
        <v>0</v>
      </c>
      <c r="AC49" s="224">
        <v>0</v>
      </c>
      <c r="AD49" s="224">
        <v>0</v>
      </c>
      <c r="AE49" s="224">
        <v>0</v>
      </c>
      <c r="AF49" s="224">
        <v>0</v>
      </c>
      <c r="AG49" s="224">
        <v>0</v>
      </c>
      <c r="AH49" s="224">
        <v>0</v>
      </c>
      <c r="AI49" s="224">
        <v>0</v>
      </c>
      <c r="AJ49" s="224">
        <f t="shared" si="2"/>
        <v>5699.8089929999996</v>
      </c>
      <c r="BC49" s="39"/>
      <c r="BD49" s="39"/>
      <c r="BE49" s="39"/>
      <c r="BF49" s="39"/>
      <c r="BG49" s="39"/>
      <c r="BH49" s="39"/>
      <c r="BI49" s="39"/>
      <c r="BJ49" s="39"/>
      <c r="BK49" s="39"/>
      <c r="BL49" s="39"/>
      <c r="BM49" s="39"/>
      <c r="BN49" s="39"/>
      <c r="BO49" s="39"/>
      <c r="BP49" s="39"/>
      <c r="BQ49" s="39"/>
      <c r="BR49" s="39"/>
    </row>
    <row r="50" spans="2:70">
      <c r="B50" s="1052" t="s">
        <v>142</v>
      </c>
      <c r="C50" s="221">
        <v>0</v>
      </c>
      <c r="D50" s="221">
        <v>0</v>
      </c>
      <c r="E50" s="221">
        <v>0</v>
      </c>
      <c r="F50" s="221">
        <v>0</v>
      </c>
      <c r="G50" s="221">
        <v>0</v>
      </c>
      <c r="H50" s="221">
        <v>0</v>
      </c>
      <c r="I50" s="221">
        <v>0</v>
      </c>
      <c r="J50" s="221">
        <v>0</v>
      </c>
      <c r="K50" s="221">
        <v>0</v>
      </c>
      <c r="L50" s="221">
        <v>0</v>
      </c>
      <c r="M50" s="221">
        <v>0</v>
      </c>
      <c r="N50" s="221">
        <v>0</v>
      </c>
      <c r="O50" s="221">
        <v>0</v>
      </c>
      <c r="P50" s="221">
        <v>0</v>
      </c>
      <c r="Q50" s="221">
        <v>754.59507112878305</v>
      </c>
      <c r="R50" s="221">
        <v>1509.190142257567</v>
      </c>
      <c r="S50" s="221">
        <v>1509.190142257567</v>
      </c>
      <c r="T50" s="221">
        <v>1509.190142257567</v>
      </c>
      <c r="U50" s="221">
        <v>1509.190142257567</v>
      </c>
      <c r="V50" s="221">
        <v>1509.190142257567</v>
      </c>
      <c r="W50" s="221">
        <v>1509.190142257567</v>
      </c>
      <c r="X50" s="221">
        <v>1509.190142257567</v>
      </c>
      <c r="Y50" s="221">
        <v>1509.190142257567</v>
      </c>
      <c r="Z50" s="221">
        <v>2263.7852133863503</v>
      </c>
      <c r="AA50" s="221">
        <v>0</v>
      </c>
      <c r="AB50" s="221">
        <v>0</v>
      </c>
      <c r="AC50" s="221">
        <v>0</v>
      </c>
      <c r="AD50" s="221">
        <v>0</v>
      </c>
      <c r="AE50" s="221">
        <v>0</v>
      </c>
      <c r="AF50" s="221">
        <v>0</v>
      </c>
      <c r="AG50" s="221">
        <v>0</v>
      </c>
      <c r="AH50" s="221">
        <v>0</v>
      </c>
      <c r="AI50" s="221">
        <v>0</v>
      </c>
      <c r="AJ50" s="221">
        <f t="shared" si="2"/>
        <v>15091.901422575667</v>
      </c>
      <c r="BC50" s="39"/>
      <c r="BD50" s="39"/>
      <c r="BE50" s="39"/>
      <c r="BF50" s="39"/>
      <c r="BG50" s="39"/>
      <c r="BH50" s="39"/>
      <c r="BI50" s="39"/>
      <c r="BJ50" s="39"/>
      <c r="BK50" s="39"/>
      <c r="BL50" s="39"/>
      <c r="BM50" s="39"/>
      <c r="BN50" s="39"/>
      <c r="BO50" s="39"/>
      <c r="BP50" s="39"/>
      <c r="BQ50" s="39"/>
      <c r="BR50" s="39"/>
    </row>
    <row r="51" spans="2:70">
      <c r="B51" s="6" t="s">
        <v>43</v>
      </c>
      <c r="C51" s="224">
        <v>0</v>
      </c>
      <c r="D51" s="224">
        <v>0</v>
      </c>
      <c r="E51" s="224">
        <v>0</v>
      </c>
      <c r="F51" s="224">
        <v>0</v>
      </c>
      <c r="G51" s="224">
        <v>0</v>
      </c>
      <c r="H51" s="224">
        <v>0</v>
      </c>
      <c r="I51" s="224">
        <v>0</v>
      </c>
      <c r="J51" s="224">
        <v>0</v>
      </c>
      <c r="K51" s="224">
        <v>0</v>
      </c>
      <c r="L51" s="224">
        <v>0</v>
      </c>
      <c r="M51" s="224">
        <v>0</v>
      </c>
      <c r="N51" s="224">
        <v>0</v>
      </c>
      <c r="O51" s="224">
        <v>0</v>
      </c>
      <c r="P51" s="224">
        <v>0</v>
      </c>
      <c r="Q51" s="224">
        <v>50.643287965610106</v>
      </c>
      <c r="R51" s="224">
        <v>101.28657593122041</v>
      </c>
      <c r="S51" s="224">
        <v>101.28657593122041</v>
      </c>
      <c r="T51" s="224">
        <v>101.28657593122041</v>
      </c>
      <c r="U51" s="224">
        <v>101.28657593122041</v>
      </c>
      <c r="V51" s="224">
        <v>101.28657593122041</v>
      </c>
      <c r="W51" s="224">
        <v>101.28657593122041</v>
      </c>
      <c r="X51" s="224">
        <v>101.28657593122041</v>
      </c>
      <c r="Y51" s="224">
        <v>101.28657593122041</v>
      </c>
      <c r="Z51" s="224">
        <v>151.92986389683014</v>
      </c>
      <c r="AA51" s="224">
        <v>0</v>
      </c>
      <c r="AB51" s="224">
        <v>0</v>
      </c>
      <c r="AC51" s="224">
        <v>0</v>
      </c>
      <c r="AD51" s="224">
        <v>0</v>
      </c>
      <c r="AE51" s="224">
        <v>0</v>
      </c>
      <c r="AF51" s="224">
        <v>0</v>
      </c>
      <c r="AG51" s="224">
        <v>0</v>
      </c>
      <c r="AH51" s="224">
        <v>0</v>
      </c>
      <c r="AI51" s="224">
        <v>0</v>
      </c>
      <c r="AJ51" s="224">
        <f t="shared" si="2"/>
        <v>1012.8657593122036</v>
      </c>
      <c r="BC51" s="39"/>
      <c r="BD51" s="39"/>
      <c r="BE51" s="39"/>
      <c r="BF51" s="39"/>
      <c r="BG51" s="39"/>
      <c r="BH51" s="39"/>
      <c r="BI51" s="39"/>
      <c r="BJ51" s="39"/>
      <c r="BK51" s="39"/>
      <c r="BL51" s="39"/>
      <c r="BM51" s="39"/>
      <c r="BN51" s="39"/>
      <c r="BO51" s="39"/>
      <c r="BP51" s="39"/>
      <c r="BQ51" s="39"/>
      <c r="BR51" s="39"/>
    </row>
    <row r="52" spans="2:70">
      <c r="B52" s="483" t="s">
        <v>462</v>
      </c>
      <c r="C52" s="224">
        <v>0</v>
      </c>
      <c r="D52" s="224">
        <v>0</v>
      </c>
      <c r="E52" s="224">
        <v>0</v>
      </c>
      <c r="F52" s="224">
        <v>0</v>
      </c>
      <c r="G52" s="224">
        <v>0</v>
      </c>
      <c r="H52" s="224">
        <v>0</v>
      </c>
      <c r="I52" s="224">
        <v>0</v>
      </c>
      <c r="J52" s="224">
        <v>0</v>
      </c>
      <c r="K52" s="224">
        <v>0</v>
      </c>
      <c r="L52" s="224">
        <v>0</v>
      </c>
      <c r="M52" s="224">
        <v>0</v>
      </c>
      <c r="N52" s="224">
        <v>0</v>
      </c>
      <c r="O52" s="224">
        <v>0</v>
      </c>
      <c r="P52" s="224">
        <v>0</v>
      </c>
      <c r="Q52" s="224">
        <v>50.4448231504144</v>
      </c>
      <c r="R52" s="224">
        <v>100.889646300829</v>
      </c>
      <c r="S52" s="224">
        <v>100.889646300829</v>
      </c>
      <c r="T52" s="224">
        <v>100.889646300829</v>
      </c>
      <c r="U52" s="224">
        <v>100.889646300829</v>
      </c>
      <c r="V52" s="224">
        <v>100.889646300829</v>
      </c>
      <c r="W52" s="224">
        <v>100.889646300829</v>
      </c>
      <c r="X52" s="224">
        <v>100.889646300829</v>
      </c>
      <c r="Y52" s="224">
        <v>100.889646300829</v>
      </c>
      <c r="Z52" s="224">
        <v>151.33446945124302</v>
      </c>
      <c r="AA52" s="224">
        <v>0</v>
      </c>
      <c r="AB52" s="224">
        <v>0</v>
      </c>
      <c r="AC52" s="224">
        <v>0</v>
      </c>
      <c r="AD52" s="224">
        <v>0</v>
      </c>
      <c r="AE52" s="224">
        <v>0</v>
      </c>
      <c r="AF52" s="224">
        <v>0</v>
      </c>
      <c r="AG52" s="224">
        <v>0</v>
      </c>
      <c r="AH52" s="224">
        <v>0</v>
      </c>
      <c r="AI52" s="224">
        <v>0</v>
      </c>
      <c r="AJ52" s="224">
        <f t="shared" si="2"/>
        <v>1008.8964630082894</v>
      </c>
      <c r="BC52" s="39"/>
      <c r="BD52" s="39"/>
      <c r="BE52" s="39"/>
      <c r="BF52" s="39"/>
      <c r="BG52" s="39"/>
      <c r="BH52" s="39"/>
      <c r="BI52" s="39"/>
      <c r="BJ52" s="39"/>
      <c r="BK52" s="39"/>
      <c r="BL52" s="39"/>
      <c r="BM52" s="39"/>
      <c r="BN52" s="39"/>
      <c r="BO52" s="39"/>
      <c r="BP52" s="39"/>
      <c r="BQ52" s="39"/>
      <c r="BR52" s="39"/>
    </row>
    <row r="53" spans="2:70">
      <c r="B53" s="483" t="s">
        <v>463</v>
      </c>
      <c r="C53" s="224">
        <v>0</v>
      </c>
      <c r="D53" s="224">
        <v>0</v>
      </c>
      <c r="E53" s="224">
        <v>0</v>
      </c>
      <c r="F53" s="224">
        <v>0</v>
      </c>
      <c r="G53" s="224">
        <v>0</v>
      </c>
      <c r="H53" s="224">
        <v>0</v>
      </c>
      <c r="I53" s="224">
        <v>0</v>
      </c>
      <c r="J53" s="224">
        <v>0</v>
      </c>
      <c r="K53" s="224">
        <v>0</v>
      </c>
      <c r="L53" s="224">
        <v>0</v>
      </c>
      <c r="M53" s="224">
        <v>0</v>
      </c>
      <c r="N53" s="224">
        <v>0</v>
      </c>
      <c r="O53" s="224">
        <v>0</v>
      </c>
      <c r="P53" s="224">
        <v>0</v>
      </c>
      <c r="Q53" s="224">
        <v>0.19846481519570502</v>
      </c>
      <c r="R53" s="224">
        <v>0.39692963039141099</v>
      </c>
      <c r="S53" s="224">
        <v>0.39692963039141099</v>
      </c>
      <c r="T53" s="224">
        <v>0.39692963039141099</v>
      </c>
      <c r="U53" s="224">
        <v>0.39692963039141099</v>
      </c>
      <c r="V53" s="224">
        <v>0.39692963039141099</v>
      </c>
      <c r="W53" s="224">
        <v>0.39692963039141099</v>
      </c>
      <c r="X53" s="224">
        <v>0.39692963039141099</v>
      </c>
      <c r="Y53" s="224">
        <v>0.39692963039141099</v>
      </c>
      <c r="Z53" s="224">
        <v>0.59539444558711596</v>
      </c>
      <c r="AA53" s="224">
        <v>0</v>
      </c>
      <c r="AB53" s="224">
        <v>0</v>
      </c>
      <c r="AC53" s="224">
        <v>0</v>
      </c>
      <c r="AD53" s="224">
        <v>0</v>
      </c>
      <c r="AE53" s="224">
        <v>0</v>
      </c>
      <c r="AF53" s="224">
        <v>0</v>
      </c>
      <c r="AG53" s="224">
        <v>0</v>
      </c>
      <c r="AH53" s="224">
        <v>0</v>
      </c>
      <c r="AI53" s="224">
        <v>0</v>
      </c>
      <c r="AJ53" s="224">
        <f t="shared" si="2"/>
        <v>3.9692963039141094</v>
      </c>
      <c r="BC53" s="39"/>
      <c r="BD53" s="39"/>
      <c r="BE53" s="39"/>
      <c r="BF53" s="39"/>
      <c r="BG53" s="39"/>
      <c r="BH53" s="39"/>
      <c r="BI53" s="39"/>
      <c r="BJ53" s="39"/>
      <c r="BK53" s="39"/>
      <c r="BL53" s="39"/>
      <c r="BM53" s="39"/>
      <c r="BN53" s="39"/>
      <c r="BO53" s="39"/>
      <c r="BP53" s="39"/>
      <c r="BQ53" s="39"/>
      <c r="BR53" s="39"/>
    </row>
    <row r="54" spans="2:70">
      <c r="B54" s="6" t="s">
        <v>44</v>
      </c>
      <c r="C54" s="224">
        <v>0</v>
      </c>
      <c r="D54" s="224">
        <v>0</v>
      </c>
      <c r="E54" s="224">
        <v>0</v>
      </c>
      <c r="F54" s="224">
        <v>0</v>
      </c>
      <c r="G54" s="224">
        <v>0</v>
      </c>
      <c r="H54" s="224">
        <v>0</v>
      </c>
      <c r="I54" s="224">
        <v>0</v>
      </c>
      <c r="J54" s="224">
        <v>0</v>
      </c>
      <c r="K54" s="224">
        <v>0</v>
      </c>
      <c r="L54" s="224">
        <v>0</v>
      </c>
      <c r="M54" s="224">
        <v>0</v>
      </c>
      <c r="N54" s="224">
        <v>0</v>
      </c>
      <c r="O54" s="224">
        <v>0</v>
      </c>
      <c r="P54" s="224">
        <v>0</v>
      </c>
      <c r="Q54" s="224">
        <v>334.73154590000001</v>
      </c>
      <c r="R54" s="224">
        <v>669.46309180000003</v>
      </c>
      <c r="S54" s="224">
        <v>669.46309180000003</v>
      </c>
      <c r="T54" s="224">
        <v>669.46309180000003</v>
      </c>
      <c r="U54" s="224">
        <v>669.46309180000003</v>
      </c>
      <c r="V54" s="224">
        <v>669.46309180000003</v>
      </c>
      <c r="W54" s="224">
        <v>669.46309180000003</v>
      </c>
      <c r="X54" s="224">
        <v>669.46309180000003</v>
      </c>
      <c r="Y54" s="224">
        <v>669.46309180000003</v>
      </c>
      <c r="Z54" s="224">
        <v>1004.1946377</v>
      </c>
      <c r="AA54" s="224">
        <v>0</v>
      </c>
      <c r="AB54" s="224">
        <v>0</v>
      </c>
      <c r="AC54" s="224">
        <v>0</v>
      </c>
      <c r="AD54" s="224">
        <v>0</v>
      </c>
      <c r="AE54" s="224">
        <v>0</v>
      </c>
      <c r="AF54" s="224">
        <v>0</v>
      </c>
      <c r="AG54" s="224">
        <v>0</v>
      </c>
      <c r="AH54" s="224">
        <v>0</v>
      </c>
      <c r="AI54" s="224">
        <v>0</v>
      </c>
      <c r="AJ54" s="224">
        <f t="shared" si="2"/>
        <v>6694.6309180000017</v>
      </c>
      <c r="BC54" s="39"/>
      <c r="BD54" s="39"/>
      <c r="BE54" s="39"/>
      <c r="BF54" s="39"/>
      <c r="BG54" s="39"/>
      <c r="BH54" s="39"/>
      <c r="BI54" s="39"/>
      <c r="BJ54" s="39"/>
      <c r="BK54" s="39"/>
      <c r="BL54" s="39"/>
      <c r="BM54" s="39"/>
      <c r="BN54" s="39"/>
      <c r="BO54" s="39"/>
      <c r="BP54" s="39"/>
      <c r="BQ54" s="39"/>
      <c r="BR54" s="39"/>
    </row>
    <row r="55" spans="2:70">
      <c r="B55" s="483" t="s">
        <v>462</v>
      </c>
      <c r="C55" s="224">
        <v>0</v>
      </c>
      <c r="D55" s="224">
        <v>0</v>
      </c>
      <c r="E55" s="224">
        <v>0</v>
      </c>
      <c r="F55" s="224">
        <v>0</v>
      </c>
      <c r="G55" s="224">
        <v>0</v>
      </c>
      <c r="H55" s="224">
        <v>0</v>
      </c>
      <c r="I55" s="224">
        <v>0</v>
      </c>
      <c r="J55" s="224">
        <v>0</v>
      </c>
      <c r="K55" s="224">
        <v>0</v>
      </c>
      <c r="L55" s="224">
        <v>0</v>
      </c>
      <c r="M55" s="224">
        <v>0</v>
      </c>
      <c r="N55" s="224">
        <v>0</v>
      </c>
      <c r="O55" s="224">
        <v>0</v>
      </c>
      <c r="P55" s="224">
        <v>0</v>
      </c>
      <c r="Q55" s="224">
        <v>326.31260185000002</v>
      </c>
      <c r="R55" s="224">
        <v>652.62520370000004</v>
      </c>
      <c r="S55" s="224">
        <v>652.62520370000004</v>
      </c>
      <c r="T55" s="224">
        <v>652.62520370000004</v>
      </c>
      <c r="U55" s="224">
        <v>652.62520370000004</v>
      </c>
      <c r="V55" s="224">
        <v>652.62520370000004</v>
      </c>
      <c r="W55" s="224">
        <v>652.62520370000004</v>
      </c>
      <c r="X55" s="224">
        <v>652.62520370000004</v>
      </c>
      <c r="Y55" s="224">
        <v>652.62520370000004</v>
      </c>
      <c r="Z55" s="224">
        <v>978.93780555000001</v>
      </c>
      <c r="AA55" s="224">
        <v>0</v>
      </c>
      <c r="AB55" s="224">
        <v>0</v>
      </c>
      <c r="AC55" s="224">
        <v>0</v>
      </c>
      <c r="AD55" s="224">
        <v>0</v>
      </c>
      <c r="AE55" s="224">
        <v>0</v>
      </c>
      <c r="AF55" s="224">
        <v>0</v>
      </c>
      <c r="AG55" s="224">
        <v>0</v>
      </c>
      <c r="AH55" s="224">
        <v>0</v>
      </c>
      <c r="AI55" s="224">
        <v>0</v>
      </c>
      <c r="AJ55" s="224">
        <f t="shared" si="2"/>
        <v>6526.2520370000011</v>
      </c>
      <c r="BC55" s="39"/>
      <c r="BD55" s="39"/>
      <c r="BE55" s="39"/>
      <c r="BF55" s="39"/>
      <c r="BG55" s="39"/>
      <c r="BH55" s="39"/>
      <c r="BI55" s="39"/>
      <c r="BJ55" s="39"/>
      <c r="BK55" s="39"/>
      <c r="BL55" s="39"/>
      <c r="BM55" s="39"/>
      <c r="BN55" s="39"/>
      <c r="BO55" s="39"/>
      <c r="BP55" s="39"/>
      <c r="BQ55" s="39"/>
      <c r="BR55" s="39"/>
    </row>
    <row r="56" spans="2:70">
      <c r="B56" s="484" t="s">
        <v>464</v>
      </c>
      <c r="C56" s="224">
        <v>0</v>
      </c>
      <c r="D56" s="224">
        <v>0</v>
      </c>
      <c r="E56" s="224">
        <v>0</v>
      </c>
      <c r="F56" s="224">
        <v>0</v>
      </c>
      <c r="G56" s="224">
        <v>0</v>
      </c>
      <c r="H56" s="224">
        <v>0</v>
      </c>
      <c r="I56" s="224">
        <v>0</v>
      </c>
      <c r="J56" s="224">
        <v>0</v>
      </c>
      <c r="K56" s="224">
        <v>0</v>
      </c>
      <c r="L56" s="224">
        <v>0</v>
      </c>
      <c r="M56" s="224">
        <v>0</v>
      </c>
      <c r="N56" s="224">
        <v>0</v>
      </c>
      <c r="O56" s="224">
        <v>0</v>
      </c>
      <c r="P56" s="224">
        <v>0</v>
      </c>
      <c r="Q56" s="224">
        <v>264.83445975000001</v>
      </c>
      <c r="R56" s="224">
        <v>529.66891950000002</v>
      </c>
      <c r="S56" s="224">
        <v>529.66891950000002</v>
      </c>
      <c r="T56" s="224">
        <v>529.66891950000002</v>
      </c>
      <c r="U56" s="224">
        <v>529.66891950000002</v>
      </c>
      <c r="V56" s="224">
        <v>529.66891950000002</v>
      </c>
      <c r="W56" s="224">
        <v>529.66891950000002</v>
      </c>
      <c r="X56" s="224">
        <v>529.66891950000002</v>
      </c>
      <c r="Y56" s="224">
        <v>529.66891950000002</v>
      </c>
      <c r="Z56" s="224">
        <v>794.50337924999997</v>
      </c>
      <c r="AA56" s="224">
        <v>0</v>
      </c>
      <c r="AB56" s="224">
        <v>0</v>
      </c>
      <c r="AC56" s="224">
        <v>0</v>
      </c>
      <c r="AD56" s="224">
        <v>0</v>
      </c>
      <c r="AE56" s="224">
        <v>0</v>
      </c>
      <c r="AF56" s="224">
        <v>0</v>
      </c>
      <c r="AG56" s="224">
        <v>0</v>
      </c>
      <c r="AH56" s="224">
        <v>0</v>
      </c>
      <c r="AI56" s="224">
        <v>0</v>
      </c>
      <c r="AJ56" s="224">
        <f t="shared" si="2"/>
        <v>5296.6891949999999</v>
      </c>
      <c r="BC56" s="39"/>
      <c r="BD56" s="39"/>
      <c r="BE56" s="39"/>
      <c r="BF56" s="39"/>
      <c r="BG56" s="39"/>
      <c r="BH56" s="39"/>
      <c r="BI56" s="39"/>
      <c r="BJ56" s="39"/>
      <c r="BK56" s="39"/>
      <c r="BL56" s="39"/>
      <c r="BM56" s="39"/>
      <c r="BN56" s="39"/>
      <c r="BO56" s="39"/>
      <c r="BP56" s="39"/>
      <c r="BQ56" s="39"/>
      <c r="BR56" s="39"/>
    </row>
    <row r="57" spans="2:70">
      <c r="B57" s="485" t="s">
        <v>465</v>
      </c>
      <c r="C57" s="224">
        <v>0</v>
      </c>
      <c r="D57" s="224">
        <v>0</v>
      </c>
      <c r="E57" s="224">
        <v>0</v>
      </c>
      <c r="F57" s="224">
        <v>0</v>
      </c>
      <c r="G57" s="224">
        <v>0</v>
      </c>
      <c r="H57" s="224">
        <v>0</v>
      </c>
      <c r="I57" s="224">
        <v>0</v>
      </c>
      <c r="J57" s="224">
        <v>0</v>
      </c>
      <c r="K57" s="224">
        <v>0</v>
      </c>
      <c r="L57" s="224">
        <v>0</v>
      </c>
      <c r="M57" s="224">
        <v>0</v>
      </c>
      <c r="N57" s="224">
        <v>0</v>
      </c>
      <c r="O57" s="224">
        <v>0</v>
      </c>
      <c r="P57" s="224">
        <v>0</v>
      </c>
      <c r="Q57" s="224">
        <v>61.478142099999999</v>
      </c>
      <c r="R57" s="224">
        <v>122.9562842</v>
      </c>
      <c r="S57" s="224">
        <v>122.9562842</v>
      </c>
      <c r="T57" s="224">
        <v>122.9562842</v>
      </c>
      <c r="U57" s="224">
        <v>122.9562842</v>
      </c>
      <c r="V57" s="224">
        <v>122.9562842</v>
      </c>
      <c r="W57" s="224">
        <v>122.9562842</v>
      </c>
      <c r="X57" s="224">
        <v>122.9562842</v>
      </c>
      <c r="Y57" s="224">
        <v>122.9562842</v>
      </c>
      <c r="Z57" s="224">
        <v>184.43442630000001</v>
      </c>
      <c r="AA57" s="224">
        <v>0</v>
      </c>
      <c r="AB57" s="224">
        <v>0</v>
      </c>
      <c r="AC57" s="224">
        <v>0</v>
      </c>
      <c r="AD57" s="224">
        <v>0</v>
      </c>
      <c r="AE57" s="224">
        <v>0</v>
      </c>
      <c r="AF57" s="224">
        <v>0</v>
      </c>
      <c r="AG57" s="224">
        <v>0</v>
      </c>
      <c r="AH57" s="224">
        <v>0</v>
      </c>
      <c r="AI57" s="224">
        <v>0</v>
      </c>
      <c r="AJ57" s="224">
        <f t="shared" si="2"/>
        <v>1229.562842</v>
      </c>
      <c r="BC57" s="39"/>
      <c r="BD57" s="39"/>
      <c r="BE57" s="39"/>
      <c r="BF57" s="39"/>
      <c r="BG57" s="39"/>
      <c r="BH57" s="39"/>
      <c r="BI57" s="39"/>
      <c r="BJ57" s="39"/>
      <c r="BK57" s="39"/>
      <c r="BL57" s="39"/>
      <c r="BM57" s="39"/>
      <c r="BN57" s="39"/>
      <c r="BO57" s="39"/>
      <c r="BP57" s="39"/>
      <c r="BQ57" s="39"/>
      <c r="BR57" s="39"/>
    </row>
    <row r="58" spans="2:70">
      <c r="B58" s="483" t="s">
        <v>463</v>
      </c>
      <c r="C58" s="224">
        <v>0</v>
      </c>
      <c r="D58" s="224">
        <v>0</v>
      </c>
      <c r="E58" s="224">
        <v>0</v>
      </c>
      <c r="F58" s="224">
        <v>0</v>
      </c>
      <c r="G58" s="224">
        <v>0</v>
      </c>
      <c r="H58" s="224">
        <v>0</v>
      </c>
      <c r="I58" s="224">
        <v>0</v>
      </c>
      <c r="J58" s="224">
        <v>0</v>
      </c>
      <c r="K58" s="224">
        <v>0</v>
      </c>
      <c r="L58" s="224">
        <v>0</v>
      </c>
      <c r="M58" s="224">
        <v>0</v>
      </c>
      <c r="N58" s="224">
        <v>0</v>
      </c>
      <c r="O58" s="224">
        <v>0</v>
      </c>
      <c r="P58" s="224">
        <v>0</v>
      </c>
      <c r="Q58" s="224">
        <v>8.4189440500000003</v>
      </c>
      <c r="R58" s="224">
        <v>16.837888100000001</v>
      </c>
      <c r="S58" s="224">
        <v>16.837888100000001</v>
      </c>
      <c r="T58" s="224">
        <v>16.837888100000001</v>
      </c>
      <c r="U58" s="224">
        <v>16.837888100000001</v>
      </c>
      <c r="V58" s="224">
        <v>16.837888100000001</v>
      </c>
      <c r="W58" s="224">
        <v>16.837888100000001</v>
      </c>
      <c r="X58" s="224">
        <v>16.837888100000001</v>
      </c>
      <c r="Y58" s="224">
        <v>16.837888100000001</v>
      </c>
      <c r="Z58" s="224">
        <v>25.256832150000001</v>
      </c>
      <c r="AA58" s="224">
        <v>0</v>
      </c>
      <c r="AB58" s="224">
        <v>0</v>
      </c>
      <c r="AC58" s="224">
        <v>0</v>
      </c>
      <c r="AD58" s="224">
        <v>0</v>
      </c>
      <c r="AE58" s="224">
        <v>0</v>
      </c>
      <c r="AF58" s="224">
        <v>0</v>
      </c>
      <c r="AG58" s="224">
        <v>0</v>
      </c>
      <c r="AH58" s="224">
        <v>0</v>
      </c>
      <c r="AI58" s="224">
        <v>0</v>
      </c>
      <c r="AJ58" s="224">
        <f t="shared" si="2"/>
        <v>168.37888100000001</v>
      </c>
      <c r="BC58" s="39"/>
      <c r="BD58" s="39"/>
      <c r="BE58" s="39"/>
      <c r="BF58" s="39"/>
      <c r="BG58" s="39"/>
      <c r="BH58" s="39"/>
      <c r="BI58" s="39"/>
      <c r="BJ58" s="39"/>
      <c r="BK58" s="39"/>
      <c r="BL58" s="39"/>
      <c r="BM58" s="39"/>
      <c r="BN58" s="39"/>
      <c r="BO58" s="39"/>
      <c r="BP58" s="39"/>
      <c r="BQ58" s="39"/>
      <c r="BR58" s="39"/>
    </row>
    <row r="59" spans="2:70">
      <c r="B59" s="484" t="s">
        <v>464</v>
      </c>
      <c r="C59" s="224">
        <v>0</v>
      </c>
      <c r="D59" s="224">
        <v>0</v>
      </c>
      <c r="E59" s="224">
        <v>0</v>
      </c>
      <c r="F59" s="224">
        <v>0</v>
      </c>
      <c r="G59" s="224">
        <v>0</v>
      </c>
      <c r="H59" s="224">
        <v>0</v>
      </c>
      <c r="I59" s="224">
        <v>0</v>
      </c>
      <c r="J59" s="224">
        <v>0</v>
      </c>
      <c r="K59" s="224">
        <v>0</v>
      </c>
      <c r="L59" s="224">
        <v>0</v>
      </c>
      <c r="M59" s="224">
        <v>0</v>
      </c>
      <c r="N59" s="224">
        <v>0</v>
      </c>
      <c r="O59" s="224">
        <v>0</v>
      </c>
      <c r="P59" s="224">
        <v>0</v>
      </c>
      <c r="Q59" s="224">
        <v>4.8469589500000003</v>
      </c>
      <c r="R59" s="224">
        <v>9.6939179000000006</v>
      </c>
      <c r="S59" s="224">
        <v>9.6939179000000006</v>
      </c>
      <c r="T59" s="224">
        <v>9.6939179000000006</v>
      </c>
      <c r="U59" s="224">
        <v>9.6939179000000006</v>
      </c>
      <c r="V59" s="224">
        <v>9.6939179000000006</v>
      </c>
      <c r="W59" s="224">
        <v>9.6939179000000006</v>
      </c>
      <c r="X59" s="224">
        <v>9.6939179000000006</v>
      </c>
      <c r="Y59" s="224">
        <v>9.6939179000000006</v>
      </c>
      <c r="Z59" s="224">
        <v>14.54087685</v>
      </c>
      <c r="AA59" s="224">
        <v>0</v>
      </c>
      <c r="AB59" s="224">
        <v>0</v>
      </c>
      <c r="AC59" s="224">
        <v>0</v>
      </c>
      <c r="AD59" s="224">
        <v>0</v>
      </c>
      <c r="AE59" s="224">
        <v>0</v>
      </c>
      <c r="AF59" s="224">
        <v>0</v>
      </c>
      <c r="AG59" s="224">
        <v>0</v>
      </c>
      <c r="AH59" s="224">
        <v>0</v>
      </c>
      <c r="AI59" s="224">
        <v>0</v>
      </c>
      <c r="AJ59" s="224">
        <f t="shared" si="2"/>
        <v>96.93917900000001</v>
      </c>
      <c r="BC59" s="39"/>
      <c r="BD59" s="39"/>
      <c r="BE59" s="39"/>
      <c r="BF59" s="39"/>
      <c r="BG59" s="39"/>
      <c r="BH59" s="39"/>
      <c r="BI59" s="39"/>
      <c r="BJ59" s="39"/>
      <c r="BK59" s="39"/>
      <c r="BL59" s="39"/>
      <c r="BM59" s="39"/>
      <c r="BN59" s="39"/>
      <c r="BO59" s="39"/>
      <c r="BP59" s="39"/>
      <c r="BQ59" s="39"/>
      <c r="BR59" s="39"/>
    </row>
    <row r="60" spans="2:70">
      <c r="B60" s="485" t="s">
        <v>465</v>
      </c>
      <c r="C60" s="224">
        <v>0</v>
      </c>
      <c r="D60" s="224">
        <v>0</v>
      </c>
      <c r="E60" s="224">
        <v>0</v>
      </c>
      <c r="F60" s="224">
        <v>0</v>
      </c>
      <c r="G60" s="224">
        <v>0</v>
      </c>
      <c r="H60" s="224">
        <v>0</v>
      </c>
      <c r="I60" s="224">
        <v>0</v>
      </c>
      <c r="J60" s="224">
        <v>0</v>
      </c>
      <c r="K60" s="224">
        <v>0</v>
      </c>
      <c r="L60" s="224">
        <v>0</v>
      </c>
      <c r="M60" s="224">
        <v>0</v>
      </c>
      <c r="N60" s="224">
        <v>0</v>
      </c>
      <c r="O60" s="224">
        <v>0</v>
      </c>
      <c r="P60" s="224">
        <v>0</v>
      </c>
      <c r="Q60" s="224">
        <v>3.5719851</v>
      </c>
      <c r="R60" s="224">
        <v>7.1439702</v>
      </c>
      <c r="S60" s="224">
        <v>7.1439702</v>
      </c>
      <c r="T60" s="224">
        <v>7.1439702</v>
      </c>
      <c r="U60" s="224">
        <v>7.1439702</v>
      </c>
      <c r="V60" s="224">
        <v>7.1439702</v>
      </c>
      <c r="W60" s="224">
        <v>7.1439702</v>
      </c>
      <c r="X60" s="224">
        <v>7.1439702</v>
      </c>
      <c r="Y60" s="224">
        <v>7.1439702</v>
      </c>
      <c r="Z60" s="224">
        <v>10.715955300000001</v>
      </c>
      <c r="AA60" s="224">
        <v>0</v>
      </c>
      <c r="AB60" s="224">
        <v>0</v>
      </c>
      <c r="AC60" s="224">
        <v>0</v>
      </c>
      <c r="AD60" s="224">
        <v>0</v>
      </c>
      <c r="AE60" s="224">
        <v>0</v>
      </c>
      <c r="AF60" s="224">
        <v>0</v>
      </c>
      <c r="AG60" s="224">
        <v>0</v>
      </c>
      <c r="AH60" s="224">
        <v>0</v>
      </c>
      <c r="AI60" s="224">
        <v>0</v>
      </c>
      <c r="AJ60" s="224">
        <f t="shared" si="2"/>
        <v>71.439701999999997</v>
      </c>
      <c r="BC60" s="39"/>
      <c r="BD60" s="39"/>
      <c r="BE60" s="39"/>
      <c r="BF60" s="39"/>
      <c r="BG60" s="39"/>
      <c r="BH60" s="39"/>
      <c r="BI60" s="39"/>
      <c r="BJ60" s="39"/>
      <c r="BK60" s="39"/>
      <c r="BL60" s="39"/>
      <c r="BM60" s="39"/>
      <c r="BN60" s="39"/>
      <c r="BO60" s="39"/>
      <c r="BP60" s="39"/>
      <c r="BQ60" s="39"/>
      <c r="BR60" s="39"/>
    </row>
    <row r="61" spans="2:70">
      <c r="B61" s="6" t="s">
        <v>45</v>
      </c>
      <c r="C61" s="224">
        <v>0</v>
      </c>
      <c r="D61" s="224">
        <v>0</v>
      </c>
      <c r="E61" s="224">
        <v>0</v>
      </c>
      <c r="F61" s="224">
        <v>0</v>
      </c>
      <c r="G61" s="224">
        <v>0</v>
      </c>
      <c r="H61" s="224">
        <v>0</v>
      </c>
      <c r="I61" s="224">
        <v>0</v>
      </c>
      <c r="J61" s="224">
        <v>0</v>
      </c>
      <c r="K61" s="224">
        <v>0</v>
      </c>
      <c r="L61" s="224">
        <v>0</v>
      </c>
      <c r="M61" s="224">
        <v>0</v>
      </c>
      <c r="N61" s="224">
        <v>0</v>
      </c>
      <c r="O61" s="224">
        <v>0</v>
      </c>
      <c r="P61" s="224">
        <v>0</v>
      </c>
      <c r="Q61" s="224">
        <v>360.38431677986819</v>
      </c>
      <c r="R61" s="224">
        <v>720.76863355973705</v>
      </c>
      <c r="S61" s="224">
        <v>720.76863355973705</v>
      </c>
      <c r="T61" s="224">
        <v>720.76863355973705</v>
      </c>
      <c r="U61" s="224">
        <v>720.76863355973705</v>
      </c>
      <c r="V61" s="224">
        <v>720.76863355973705</v>
      </c>
      <c r="W61" s="224">
        <v>720.76863355973705</v>
      </c>
      <c r="X61" s="224">
        <v>720.76863355973705</v>
      </c>
      <c r="Y61" s="224">
        <v>720.76863355973705</v>
      </c>
      <c r="Z61" s="224">
        <v>1081.1529503396059</v>
      </c>
      <c r="AA61" s="224">
        <v>0</v>
      </c>
      <c r="AB61" s="224">
        <v>0</v>
      </c>
      <c r="AC61" s="224">
        <v>0</v>
      </c>
      <c r="AD61" s="224">
        <v>0</v>
      </c>
      <c r="AE61" s="224">
        <v>0</v>
      </c>
      <c r="AF61" s="224">
        <v>0</v>
      </c>
      <c r="AG61" s="224">
        <v>0</v>
      </c>
      <c r="AH61" s="224">
        <v>0</v>
      </c>
      <c r="AI61" s="224">
        <v>0</v>
      </c>
      <c r="AJ61" s="224">
        <f t="shared" si="2"/>
        <v>7207.6863355973719</v>
      </c>
      <c r="BC61" s="39"/>
      <c r="BD61" s="39"/>
      <c r="BE61" s="39"/>
      <c r="BF61" s="39"/>
      <c r="BG61" s="39"/>
      <c r="BH61" s="39"/>
      <c r="BI61" s="39"/>
      <c r="BJ61" s="39"/>
      <c r="BK61" s="39"/>
      <c r="BL61" s="39"/>
      <c r="BM61" s="39"/>
      <c r="BN61" s="39"/>
      <c r="BO61" s="39"/>
      <c r="BP61" s="39"/>
      <c r="BQ61" s="39"/>
      <c r="BR61" s="39"/>
    </row>
    <row r="62" spans="2:70">
      <c r="B62" s="483" t="s">
        <v>462</v>
      </c>
      <c r="C62" s="224">
        <v>0</v>
      </c>
      <c r="D62" s="224">
        <v>0</v>
      </c>
      <c r="E62" s="224">
        <v>0</v>
      </c>
      <c r="F62" s="224">
        <v>0</v>
      </c>
      <c r="G62" s="224">
        <v>0</v>
      </c>
      <c r="H62" s="224">
        <v>0</v>
      </c>
      <c r="I62" s="224">
        <v>0</v>
      </c>
      <c r="J62" s="224">
        <v>0</v>
      </c>
      <c r="K62" s="224">
        <v>0</v>
      </c>
      <c r="L62" s="224">
        <v>0</v>
      </c>
      <c r="M62" s="224">
        <v>0</v>
      </c>
      <c r="N62" s="224">
        <v>0</v>
      </c>
      <c r="O62" s="224">
        <v>0</v>
      </c>
      <c r="P62" s="224">
        <v>0</v>
      </c>
      <c r="Q62" s="224">
        <v>280.30910633559699</v>
      </c>
      <c r="R62" s="224">
        <v>560.61821267119501</v>
      </c>
      <c r="S62" s="224">
        <v>560.61821267119501</v>
      </c>
      <c r="T62" s="224">
        <v>560.61821267119501</v>
      </c>
      <c r="U62" s="224">
        <v>560.61821267119501</v>
      </c>
      <c r="V62" s="224">
        <v>560.61821267119501</v>
      </c>
      <c r="W62" s="224">
        <v>560.61821267119501</v>
      </c>
      <c r="X62" s="224">
        <v>560.61821267119501</v>
      </c>
      <c r="Y62" s="224">
        <v>560.61821267119501</v>
      </c>
      <c r="Z62" s="224">
        <v>840.927319006792</v>
      </c>
      <c r="AA62" s="224">
        <v>0</v>
      </c>
      <c r="AB62" s="224">
        <v>0</v>
      </c>
      <c r="AC62" s="224">
        <v>0</v>
      </c>
      <c r="AD62" s="224">
        <v>0</v>
      </c>
      <c r="AE62" s="224">
        <v>0</v>
      </c>
      <c r="AF62" s="224">
        <v>0</v>
      </c>
      <c r="AG62" s="224">
        <v>0</v>
      </c>
      <c r="AH62" s="224">
        <v>0</v>
      </c>
      <c r="AI62" s="224">
        <v>0</v>
      </c>
      <c r="AJ62" s="224">
        <f t="shared" si="2"/>
        <v>5606.1821267119485</v>
      </c>
      <c r="BC62" s="39"/>
      <c r="BD62" s="39"/>
      <c r="BE62" s="39"/>
      <c r="BF62" s="39"/>
      <c r="BG62" s="39"/>
      <c r="BH62" s="39"/>
      <c r="BI62" s="39"/>
      <c r="BJ62" s="39"/>
      <c r="BK62" s="39"/>
      <c r="BL62" s="39"/>
      <c r="BM62" s="39"/>
      <c r="BN62" s="39"/>
      <c r="BO62" s="39"/>
      <c r="BP62" s="39"/>
      <c r="BQ62" s="39"/>
      <c r="BR62" s="39"/>
    </row>
    <row r="63" spans="2:70">
      <c r="B63" s="483" t="s">
        <v>463</v>
      </c>
      <c r="C63" s="224">
        <v>0</v>
      </c>
      <c r="D63" s="224">
        <v>0</v>
      </c>
      <c r="E63" s="224">
        <v>0</v>
      </c>
      <c r="F63" s="224">
        <v>0</v>
      </c>
      <c r="G63" s="224">
        <v>0</v>
      </c>
      <c r="H63" s="224">
        <v>0</v>
      </c>
      <c r="I63" s="224">
        <v>0</v>
      </c>
      <c r="J63" s="224">
        <v>0</v>
      </c>
      <c r="K63" s="224">
        <v>0</v>
      </c>
      <c r="L63" s="224">
        <v>0</v>
      </c>
      <c r="M63" s="224">
        <v>0</v>
      </c>
      <c r="N63" s="224">
        <v>0</v>
      </c>
      <c r="O63" s="224">
        <v>0</v>
      </c>
      <c r="P63" s="224">
        <v>0</v>
      </c>
      <c r="Q63" s="224">
        <v>80.075210444271207</v>
      </c>
      <c r="R63" s="224">
        <v>160.15042088854199</v>
      </c>
      <c r="S63" s="224">
        <v>160.15042088854199</v>
      </c>
      <c r="T63" s="224">
        <v>160.15042088854199</v>
      </c>
      <c r="U63" s="224">
        <v>160.15042088854199</v>
      </c>
      <c r="V63" s="224">
        <v>160.15042088854199</v>
      </c>
      <c r="W63" s="224">
        <v>160.15042088854199</v>
      </c>
      <c r="X63" s="224">
        <v>160.15042088854199</v>
      </c>
      <c r="Y63" s="224">
        <v>160.15042088854199</v>
      </c>
      <c r="Z63" s="224">
        <v>240.225631332814</v>
      </c>
      <c r="AA63" s="224">
        <v>0</v>
      </c>
      <c r="AB63" s="224">
        <v>0</v>
      </c>
      <c r="AC63" s="224">
        <v>0</v>
      </c>
      <c r="AD63" s="224">
        <v>0</v>
      </c>
      <c r="AE63" s="224">
        <v>0</v>
      </c>
      <c r="AF63" s="224">
        <v>0</v>
      </c>
      <c r="AG63" s="224">
        <v>0</v>
      </c>
      <c r="AH63" s="224">
        <v>0</v>
      </c>
      <c r="AI63" s="224">
        <v>0</v>
      </c>
      <c r="AJ63" s="224">
        <f t="shared" si="2"/>
        <v>1601.5042088854207</v>
      </c>
      <c r="BC63" s="39"/>
      <c r="BD63" s="39"/>
      <c r="BE63" s="39"/>
      <c r="BF63" s="39"/>
      <c r="BG63" s="39"/>
      <c r="BH63" s="39"/>
      <c r="BI63" s="39"/>
      <c r="BJ63" s="39"/>
      <c r="BK63" s="39"/>
      <c r="BL63" s="39"/>
      <c r="BM63" s="39"/>
      <c r="BN63" s="39"/>
      <c r="BO63" s="39"/>
      <c r="BP63" s="39"/>
      <c r="BQ63" s="39"/>
      <c r="BR63" s="39"/>
    </row>
    <row r="64" spans="2:70">
      <c r="B64" s="6" t="s">
        <v>46</v>
      </c>
      <c r="C64" s="224">
        <v>0</v>
      </c>
      <c r="D64" s="224">
        <v>0</v>
      </c>
      <c r="E64" s="224">
        <v>0</v>
      </c>
      <c r="F64" s="224">
        <v>0</v>
      </c>
      <c r="G64" s="224">
        <v>0</v>
      </c>
      <c r="H64" s="224">
        <v>0</v>
      </c>
      <c r="I64" s="224">
        <v>0</v>
      </c>
      <c r="J64" s="224">
        <v>0</v>
      </c>
      <c r="K64" s="224">
        <v>0</v>
      </c>
      <c r="L64" s="224">
        <v>0</v>
      </c>
      <c r="M64" s="224">
        <v>0</v>
      </c>
      <c r="N64" s="224">
        <v>0</v>
      </c>
      <c r="O64" s="224">
        <v>0</v>
      </c>
      <c r="P64" s="224">
        <v>0</v>
      </c>
      <c r="Q64" s="224">
        <v>8.8359204833047595</v>
      </c>
      <c r="R64" s="224">
        <v>17.671840966609537</v>
      </c>
      <c r="S64" s="224">
        <v>17.671840966609537</v>
      </c>
      <c r="T64" s="224">
        <v>17.671840966609537</v>
      </c>
      <c r="U64" s="224">
        <v>17.671840966609537</v>
      </c>
      <c r="V64" s="224">
        <v>17.671840966609537</v>
      </c>
      <c r="W64" s="224">
        <v>17.671840966609537</v>
      </c>
      <c r="X64" s="224">
        <v>17.671840966609537</v>
      </c>
      <c r="Y64" s="224">
        <v>17.671840966609537</v>
      </c>
      <c r="Z64" s="224">
        <v>26.507761449914259</v>
      </c>
      <c r="AA64" s="224">
        <v>0</v>
      </c>
      <c r="AB64" s="224">
        <v>0</v>
      </c>
      <c r="AC64" s="224">
        <v>0</v>
      </c>
      <c r="AD64" s="224">
        <v>0</v>
      </c>
      <c r="AE64" s="224">
        <v>0</v>
      </c>
      <c r="AF64" s="224">
        <v>0</v>
      </c>
      <c r="AG64" s="224">
        <v>0</v>
      </c>
      <c r="AH64" s="224">
        <v>0</v>
      </c>
      <c r="AI64" s="224">
        <v>0</v>
      </c>
      <c r="AJ64" s="224">
        <f t="shared" si="2"/>
        <v>176.71840966609528</v>
      </c>
      <c r="BC64" s="39"/>
      <c r="BD64" s="39"/>
      <c r="BE64" s="39"/>
      <c r="BF64" s="39"/>
      <c r="BG64" s="39"/>
      <c r="BH64" s="39"/>
      <c r="BI64" s="39"/>
      <c r="BJ64" s="39"/>
      <c r="BK64" s="39"/>
      <c r="BL64" s="39"/>
      <c r="BM64" s="39"/>
      <c r="BN64" s="39"/>
      <c r="BO64" s="39"/>
      <c r="BP64" s="39"/>
      <c r="BQ64" s="39"/>
      <c r="BR64" s="39"/>
    </row>
    <row r="65" spans="2:70">
      <c r="B65" s="483" t="s">
        <v>462</v>
      </c>
      <c r="C65" s="224">
        <v>0</v>
      </c>
      <c r="D65" s="224">
        <v>0</v>
      </c>
      <c r="E65" s="224">
        <v>0</v>
      </c>
      <c r="F65" s="224">
        <v>0</v>
      </c>
      <c r="G65" s="224">
        <v>0</v>
      </c>
      <c r="H65" s="224">
        <v>0</v>
      </c>
      <c r="I65" s="224">
        <v>0</v>
      </c>
      <c r="J65" s="224">
        <v>0</v>
      </c>
      <c r="K65" s="224">
        <v>0</v>
      </c>
      <c r="L65" s="224">
        <v>0</v>
      </c>
      <c r="M65" s="224">
        <v>0</v>
      </c>
      <c r="N65" s="224">
        <v>0</v>
      </c>
      <c r="O65" s="224">
        <v>0</v>
      </c>
      <c r="P65" s="224">
        <v>0</v>
      </c>
      <c r="Q65" s="224">
        <v>8.4873683566005393</v>
      </c>
      <c r="R65" s="224">
        <v>16.974736713201096</v>
      </c>
      <c r="S65" s="224">
        <v>16.974736713201096</v>
      </c>
      <c r="T65" s="224">
        <v>16.974736713201096</v>
      </c>
      <c r="U65" s="224">
        <v>16.974736713201096</v>
      </c>
      <c r="V65" s="224">
        <v>16.974736713201096</v>
      </c>
      <c r="W65" s="224">
        <v>16.974736713201096</v>
      </c>
      <c r="X65" s="224">
        <v>16.974736713201096</v>
      </c>
      <c r="Y65" s="224">
        <v>16.974736713201096</v>
      </c>
      <c r="Z65" s="224">
        <v>25.462105069801598</v>
      </c>
      <c r="AA65" s="224">
        <v>0</v>
      </c>
      <c r="AB65" s="224">
        <v>0</v>
      </c>
      <c r="AC65" s="224">
        <v>0</v>
      </c>
      <c r="AD65" s="224">
        <v>0</v>
      </c>
      <c r="AE65" s="224">
        <v>0</v>
      </c>
      <c r="AF65" s="224">
        <v>0</v>
      </c>
      <c r="AG65" s="224">
        <v>0</v>
      </c>
      <c r="AH65" s="224">
        <v>0</v>
      </c>
      <c r="AI65" s="224">
        <v>0</v>
      </c>
      <c r="AJ65" s="224">
        <f t="shared" si="2"/>
        <v>169.74736713201091</v>
      </c>
      <c r="BC65" s="39"/>
      <c r="BD65" s="39"/>
      <c r="BE65" s="39"/>
      <c r="BF65" s="39"/>
      <c r="BG65" s="39"/>
      <c r="BH65" s="39"/>
      <c r="BI65" s="39"/>
      <c r="BJ65" s="39"/>
      <c r="BK65" s="39"/>
      <c r="BL65" s="39"/>
      <c r="BM65" s="39"/>
      <c r="BN65" s="39"/>
      <c r="BO65" s="39"/>
      <c r="BP65" s="39"/>
      <c r="BQ65" s="39"/>
      <c r="BR65" s="39"/>
    </row>
    <row r="66" spans="2:70">
      <c r="B66" s="483" t="s">
        <v>463</v>
      </c>
      <c r="C66" s="224">
        <v>0</v>
      </c>
      <c r="D66" s="224">
        <v>0</v>
      </c>
      <c r="E66" s="224">
        <v>0</v>
      </c>
      <c r="F66" s="224">
        <v>0</v>
      </c>
      <c r="G66" s="224">
        <v>0</v>
      </c>
      <c r="H66" s="224">
        <v>0</v>
      </c>
      <c r="I66" s="224">
        <v>0</v>
      </c>
      <c r="J66" s="224">
        <v>0</v>
      </c>
      <c r="K66" s="224">
        <v>0</v>
      </c>
      <c r="L66" s="224">
        <v>0</v>
      </c>
      <c r="M66" s="224">
        <v>0</v>
      </c>
      <c r="N66" s="224">
        <v>0</v>
      </c>
      <c r="O66" s="224">
        <v>0</v>
      </c>
      <c r="P66" s="224">
        <v>0</v>
      </c>
      <c r="Q66" s="224">
        <v>0.34855212670422103</v>
      </c>
      <c r="R66" s="224">
        <v>0.69710425340844206</v>
      </c>
      <c r="S66" s="224">
        <v>0.69710425340844206</v>
      </c>
      <c r="T66" s="224">
        <v>0.69710425340844206</v>
      </c>
      <c r="U66" s="224">
        <v>0.69710425340844206</v>
      </c>
      <c r="V66" s="224">
        <v>0.69710425340844206</v>
      </c>
      <c r="W66" s="224">
        <v>0.69710425340844206</v>
      </c>
      <c r="X66" s="224">
        <v>0.69710425340844206</v>
      </c>
      <c r="Y66" s="224">
        <v>0.69710425340844206</v>
      </c>
      <c r="Z66" s="224">
        <v>1.0456563801126599</v>
      </c>
      <c r="AA66" s="224">
        <v>0</v>
      </c>
      <c r="AB66" s="224">
        <v>0</v>
      </c>
      <c r="AC66" s="224">
        <v>0</v>
      </c>
      <c r="AD66" s="224">
        <v>0</v>
      </c>
      <c r="AE66" s="224">
        <v>0</v>
      </c>
      <c r="AF66" s="224">
        <v>0</v>
      </c>
      <c r="AG66" s="224">
        <v>0</v>
      </c>
      <c r="AH66" s="224">
        <v>0</v>
      </c>
      <c r="AI66" s="224">
        <v>0</v>
      </c>
      <c r="AJ66" s="224">
        <f t="shared" si="2"/>
        <v>6.9710425340844173</v>
      </c>
      <c r="BC66" s="39"/>
      <c r="BD66" s="39"/>
      <c r="BE66" s="39"/>
      <c r="BF66" s="39"/>
      <c r="BG66" s="39"/>
      <c r="BH66" s="39"/>
      <c r="BI66" s="39"/>
      <c r="BJ66" s="39"/>
      <c r="BK66" s="39"/>
      <c r="BL66" s="39"/>
      <c r="BM66" s="39"/>
      <c r="BN66" s="39"/>
      <c r="BO66" s="39"/>
      <c r="BP66" s="39"/>
      <c r="BQ66" s="39"/>
      <c r="BR66" s="39"/>
    </row>
    <row r="67" spans="2:70">
      <c r="B67" s="1052" t="s">
        <v>143</v>
      </c>
      <c r="C67" s="221">
        <v>0</v>
      </c>
      <c r="D67" s="221">
        <v>0</v>
      </c>
      <c r="E67" s="221">
        <v>0</v>
      </c>
      <c r="F67" s="221">
        <v>0</v>
      </c>
      <c r="G67" s="221">
        <v>0</v>
      </c>
      <c r="H67" s="221">
        <v>0</v>
      </c>
      <c r="I67" s="221">
        <v>0</v>
      </c>
      <c r="J67" s="221">
        <v>0</v>
      </c>
      <c r="K67" s="221">
        <v>0</v>
      </c>
      <c r="L67" s="221">
        <v>2389.6071008768777</v>
      </c>
      <c r="M67" s="221">
        <v>2389.6071008768777</v>
      </c>
      <c r="N67" s="221">
        <v>2389.6071008768777</v>
      </c>
      <c r="O67" s="221">
        <v>2389.6071008768777</v>
      </c>
      <c r="P67" s="221">
        <v>2389.6071008768777</v>
      </c>
      <c r="Q67" s="221">
        <v>2389.6071008768777</v>
      </c>
      <c r="R67" s="221">
        <v>2389.6071008768777</v>
      </c>
      <c r="S67" s="221">
        <v>2389.6071008768777</v>
      </c>
      <c r="T67" s="221">
        <v>2389.6071008768777</v>
      </c>
      <c r="U67" s="221">
        <v>2389.6071008768777</v>
      </c>
      <c r="V67" s="221">
        <v>0</v>
      </c>
      <c r="W67" s="221">
        <v>0</v>
      </c>
      <c r="X67" s="221">
        <v>0</v>
      </c>
      <c r="Y67" s="221">
        <v>0</v>
      </c>
      <c r="Z67" s="221">
        <v>0</v>
      </c>
      <c r="AA67" s="221">
        <v>0</v>
      </c>
      <c r="AB67" s="221">
        <v>0</v>
      </c>
      <c r="AC67" s="221">
        <v>0</v>
      </c>
      <c r="AD67" s="221">
        <v>0</v>
      </c>
      <c r="AE67" s="221">
        <v>0</v>
      </c>
      <c r="AF67" s="221">
        <v>0</v>
      </c>
      <c r="AG67" s="221">
        <v>0</v>
      </c>
      <c r="AH67" s="221">
        <v>0</v>
      </c>
      <c r="AI67" s="221">
        <v>0</v>
      </c>
      <c r="AJ67" s="221">
        <f t="shared" si="2"/>
        <v>23896.071008768777</v>
      </c>
      <c r="BC67" s="39"/>
      <c r="BD67" s="39"/>
      <c r="BE67" s="39"/>
      <c r="BF67" s="39"/>
      <c r="BG67" s="39"/>
      <c r="BH67" s="39"/>
      <c r="BI67" s="39"/>
      <c r="BJ67" s="39"/>
      <c r="BK67" s="39"/>
      <c r="BL67" s="39"/>
      <c r="BM67" s="39"/>
      <c r="BN67" s="39"/>
      <c r="BO67" s="39"/>
      <c r="BP67" s="39"/>
      <c r="BQ67" s="39"/>
      <c r="BR67" s="39"/>
    </row>
    <row r="68" spans="2:70">
      <c r="B68" s="6" t="s">
        <v>47</v>
      </c>
      <c r="C68" s="224">
        <v>0</v>
      </c>
      <c r="D68" s="224">
        <v>0</v>
      </c>
      <c r="E68" s="224">
        <v>0</v>
      </c>
      <c r="F68" s="224">
        <v>0</v>
      </c>
      <c r="G68" s="224">
        <v>0</v>
      </c>
      <c r="H68" s="224">
        <v>0</v>
      </c>
      <c r="I68" s="224">
        <v>0</v>
      </c>
      <c r="J68" s="224">
        <v>0</v>
      </c>
      <c r="K68" s="224">
        <v>0</v>
      </c>
      <c r="L68" s="224">
        <v>475.05040637405097</v>
      </c>
      <c r="M68" s="224">
        <v>475.05040637405097</v>
      </c>
      <c r="N68" s="224">
        <v>475.05040637405097</v>
      </c>
      <c r="O68" s="224">
        <v>475.05040637405097</v>
      </c>
      <c r="P68" s="224">
        <v>475.05040637405097</v>
      </c>
      <c r="Q68" s="224">
        <v>475.05040637405097</v>
      </c>
      <c r="R68" s="224">
        <v>475.05040637405097</v>
      </c>
      <c r="S68" s="224">
        <v>475.05040637405097</v>
      </c>
      <c r="T68" s="224">
        <v>475.05040637405097</v>
      </c>
      <c r="U68" s="224">
        <v>475.05040637405097</v>
      </c>
      <c r="V68" s="224">
        <v>0</v>
      </c>
      <c r="W68" s="224">
        <v>0</v>
      </c>
      <c r="X68" s="224">
        <v>0</v>
      </c>
      <c r="Y68" s="224">
        <v>0</v>
      </c>
      <c r="Z68" s="224">
        <v>0</v>
      </c>
      <c r="AA68" s="224">
        <v>0</v>
      </c>
      <c r="AB68" s="224">
        <v>0</v>
      </c>
      <c r="AC68" s="224">
        <v>0</v>
      </c>
      <c r="AD68" s="224">
        <v>0</v>
      </c>
      <c r="AE68" s="224">
        <v>0</v>
      </c>
      <c r="AF68" s="224">
        <v>0</v>
      </c>
      <c r="AG68" s="224">
        <v>0</v>
      </c>
      <c r="AH68" s="224">
        <v>0</v>
      </c>
      <c r="AI68" s="224">
        <v>0</v>
      </c>
      <c r="AJ68" s="224">
        <f t="shared" si="2"/>
        <v>4750.50406374051</v>
      </c>
      <c r="BC68" s="39"/>
      <c r="BD68" s="39"/>
      <c r="BE68" s="39"/>
      <c r="BF68" s="39"/>
      <c r="BG68" s="39"/>
      <c r="BH68" s="39"/>
      <c r="BI68" s="39"/>
      <c r="BJ68" s="39"/>
      <c r="BK68" s="39"/>
      <c r="BL68" s="39"/>
      <c r="BM68" s="39"/>
      <c r="BN68" s="39"/>
      <c r="BO68" s="39"/>
      <c r="BP68" s="39"/>
      <c r="BQ68" s="39"/>
      <c r="BR68" s="39"/>
    </row>
    <row r="69" spans="2:70">
      <c r="B69" s="483" t="s">
        <v>462</v>
      </c>
      <c r="C69" s="224">
        <v>0</v>
      </c>
      <c r="D69" s="224">
        <v>0</v>
      </c>
      <c r="E69" s="224">
        <v>0</v>
      </c>
      <c r="F69" s="224">
        <v>0</v>
      </c>
      <c r="G69" s="224">
        <v>0</v>
      </c>
      <c r="H69" s="224">
        <v>0</v>
      </c>
      <c r="I69" s="224">
        <v>0</v>
      </c>
      <c r="J69" s="224">
        <v>0</v>
      </c>
      <c r="K69" s="224">
        <v>0</v>
      </c>
      <c r="L69" s="224">
        <v>469.42445607684203</v>
      </c>
      <c r="M69" s="224">
        <v>469.42445607684203</v>
      </c>
      <c r="N69" s="224">
        <v>469.42445607684203</v>
      </c>
      <c r="O69" s="224">
        <v>469.42445607684203</v>
      </c>
      <c r="P69" s="224">
        <v>469.42445607684203</v>
      </c>
      <c r="Q69" s="224">
        <v>469.42445607684203</v>
      </c>
      <c r="R69" s="224">
        <v>469.42445607684203</v>
      </c>
      <c r="S69" s="224">
        <v>469.42445607684203</v>
      </c>
      <c r="T69" s="224">
        <v>469.42445607684203</v>
      </c>
      <c r="U69" s="224">
        <v>469.42445607684203</v>
      </c>
      <c r="V69" s="224">
        <v>0</v>
      </c>
      <c r="W69" s="224">
        <v>0</v>
      </c>
      <c r="X69" s="224">
        <v>0</v>
      </c>
      <c r="Y69" s="224">
        <v>0</v>
      </c>
      <c r="Z69" s="224">
        <v>0</v>
      </c>
      <c r="AA69" s="224">
        <v>0</v>
      </c>
      <c r="AB69" s="224">
        <v>0</v>
      </c>
      <c r="AC69" s="224">
        <v>0</v>
      </c>
      <c r="AD69" s="224">
        <v>0</v>
      </c>
      <c r="AE69" s="224">
        <v>0</v>
      </c>
      <c r="AF69" s="224">
        <v>0</v>
      </c>
      <c r="AG69" s="224">
        <v>0</v>
      </c>
      <c r="AH69" s="224">
        <v>0</v>
      </c>
      <c r="AI69" s="224">
        <v>0</v>
      </c>
      <c r="AJ69" s="224">
        <f t="shared" si="2"/>
        <v>4694.2445607684203</v>
      </c>
      <c r="BC69" s="39"/>
      <c r="BD69" s="39"/>
      <c r="BE69" s="39"/>
      <c r="BF69" s="39"/>
      <c r="BG69" s="39"/>
      <c r="BH69" s="39"/>
      <c r="BI69" s="39"/>
      <c r="BJ69" s="39"/>
      <c r="BK69" s="39"/>
      <c r="BL69" s="39"/>
      <c r="BM69" s="39"/>
      <c r="BN69" s="39"/>
      <c r="BO69" s="39"/>
      <c r="BP69" s="39"/>
      <c r="BQ69" s="39"/>
      <c r="BR69" s="39"/>
    </row>
    <row r="70" spans="2:70">
      <c r="B70" s="483" t="s">
        <v>463</v>
      </c>
      <c r="C70" s="224">
        <v>0</v>
      </c>
      <c r="D70" s="224">
        <v>0</v>
      </c>
      <c r="E70" s="224">
        <v>0</v>
      </c>
      <c r="F70" s="224">
        <v>0</v>
      </c>
      <c r="G70" s="224">
        <v>0</v>
      </c>
      <c r="H70" s="224">
        <v>0</v>
      </c>
      <c r="I70" s="224">
        <v>0</v>
      </c>
      <c r="J70" s="224">
        <v>0</v>
      </c>
      <c r="K70" s="224">
        <v>0</v>
      </c>
      <c r="L70" s="224">
        <v>5.6259502972089095</v>
      </c>
      <c r="M70" s="224">
        <v>5.6259502972089095</v>
      </c>
      <c r="N70" s="224">
        <v>5.6259502972089095</v>
      </c>
      <c r="O70" s="224">
        <v>5.6259502972089095</v>
      </c>
      <c r="P70" s="224">
        <v>5.6259502972089095</v>
      </c>
      <c r="Q70" s="224">
        <v>5.6259502972089095</v>
      </c>
      <c r="R70" s="224">
        <v>5.6259502972089095</v>
      </c>
      <c r="S70" s="224">
        <v>5.6259502972089095</v>
      </c>
      <c r="T70" s="224">
        <v>5.6259502972089095</v>
      </c>
      <c r="U70" s="224">
        <v>5.6259502972089095</v>
      </c>
      <c r="V70" s="224">
        <v>0</v>
      </c>
      <c r="W70" s="224">
        <v>0</v>
      </c>
      <c r="X70" s="224">
        <v>0</v>
      </c>
      <c r="Y70" s="224">
        <v>0</v>
      </c>
      <c r="Z70" s="224">
        <v>0</v>
      </c>
      <c r="AA70" s="224">
        <v>0</v>
      </c>
      <c r="AB70" s="224">
        <v>0</v>
      </c>
      <c r="AC70" s="224">
        <v>0</v>
      </c>
      <c r="AD70" s="224">
        <v>0</v>
      </c>
      <c r="AE70" s="224">
        <v>0</v>
      </c>
      <c r="AF70" s="224">
        <v>0</v>
      </c>
      <c r="AG70" s="224">
        <v>0</v>
      </c>
      <c r="AH70" s="224">
        <v>0</v>
      </c>
      <c r="AI70" s="224">
        <v>0</v>
      </c>
      <c r="AJ70" s="224">
        <f t="shared" si="2"/>
        <v>56.259502972089095</v>
      </c>
      <c r="BC70" s="39"/>
      <c r="BD70" s="39"/>
      <c r="BE70" s="39"/>
      <c r="BF70" s="39"/>
      <c r="BG70" s="39"/>
      <c r="BH70" s="39"/>
      <c r="BI70" s="39"/>
      <c r="BJ70" s="39"/>
      <c r="BK70" s="39"/>
      <c r="BL70" s="39"/>
      <c r="BM70" s="39"/>
      <c r="BN70" s="39"/>
      <c r="BO70" s="39"/>
      <c r="BP70" s="39"/>
      <c r="BQ70" s="39"/>
      <c r="BR70" s="39"/>
    </row>
    <row r="71" spans="2:70">
      <c r="B71" s="6" t="s">
        <v>48</v>
      </c>
      <c r="C71" s="224">
        <v>0</v>
      </c>
      <c r="D71" s="224">
        <v>0</v>
      </c>
      <c r="E71" s="224">
        <v>0</v>
      </c>
      <c r="F71" s="224">
        <v>0</v>
      </c>
      <c r="G71" s="224">
        <v>0</v>
      </c>
      <c r="H71" s="224">
        <v>0</v>
      </c>
      <c r="I71" s="224">
        <v>0</v>
      </c>
      <c r="J71" s="224">
        <v>0</v>
      </c>
      <c r="K71" s="224">
        <v>0</v>
      </c>
      <c r="L71" s="224">
        <v>1263.3687994399997</v>
      </c>
      <c r="M71" s="224">
        <v>1263.3687994399997</v>
      </c>
      <c r="N71" s="224">
        <v>1263.3687994399997</v>
      </c>
      <c r="O71" s="224">
        <v>1263.3687994399997</v>
      </c>
      <c r="P71" s="224">
        <v>1263.3687994399997</v>
      </c>
      <c r="Q71" s="224">
        <v>1263.3687994399997</v>
      </c>
      <c r="R71" s="224">
        <v>1263.3687994399997</v>
      </c>
      <c r="S71" s="224">
        <v>1263.3687994399997</v>
      </c>
      <c r="T71" s="224">
        <v>1263.3687994399997</v>
      </c>
      <c r="U71" s="224">
        <v>1263.3687994399997</v>
      </c>
      <c r="V71" s="224">
        <v>0</v>
      </c>
      <c r="W71" s="224">
        <v>0</v>
      </c>
      <c r="X71" s="224">
        <v>0</v>
      </c>
      <c r="Y71" s="224">
        <v>0</v>
      </c>
      <c r="Z71" s="224">
        <v>0</v>
      </c>
      <c r="AA71" s="224">
        <v>0</v>
      </c>
      <c r="AB71" s="224">
        <v>0</v>
      </c>
      <c r="AC71" s="224">
        <v>0</v>
      </c>
      <c r="AD71" s="224">
        <v>0</v>
      </c>
      <c r="AE71" s="224">
        <v>0</v>
      </c>
      <c r="AF71" s="224">
        <v>0</v>
      </c>
      <c r="AG71" s="224">
        <v>0</v>
      </c>
      <c r="AH71" s="224">
        <v>0</v>
      </c>
      <c r="AI71" s="224">
        <v>0</v>
      </c>
      <c r="AJ71" s="224">
        <f t="shared" si="2"/>
        <v>12633.687994399996</v>
      </c>
      <c r="BC71" s="39"/>
      <c r="BD71" s="39"/>
      <c r="BE71" s="39"/>
      <c r="BF71" s="39"/>
      <c r="BG71" s="39"/>
      <c r="BH71" s="39"/>
      <c r="BI71" s="39"/>
      <c r="BJ71" s="39"/>
      <c r="BK71" s="39"/>
      <c r="BL71" s="39"/>
      <c r="BM71" s="39"/>
      <c r="BN71" s="39"/>
      <c r="BO71" s="39"/>
      <c r="BP71" s="39"/>
      <c r="BQ71" s="39"/>
      <c r="BR71" s="39"/>
    </row>
    <row r="72" spans="2:70">
      <c r="B72" s="483" t="s">
        <v>462</v>
      </c>
      <c r="C72" s="224">
        <v>0</v>
      </c>
      <c r="D72" s="224">
        <v>0</v>
      </c>
      <c r="E72" s="224">
        <v>0</v>
      </c>
      <c r="F72" s="224">
        <v>0</v>
      </c>
      <c r="G72" s="224">
        <v>0</v>
      </c>
      <c r="H72" s="224">
        <v>0</v>
      </c>
      <c r="I72" s="224">
        <v>0</v>
      </c>
      <c r="J72" s="224">
        <v>0</v>
      </c>
      <c r="K72" s="224">
        <v>0</v>
      </c>
      <c r="L72" s="224">
        <v>1114.5604455999999</v>
      </c>
      <c r="M72" s="224">
        <v>1114.5604455999999</v>
      </c>
      <c r="N72" s="224">
        <v>1114.5604455999999</v>
      </c>
      <c r="O72" s="224">
        <v>1114.5604455999999</v>
      </c>
      <c r="P72" s="224">
        <v>1114.5604455999999</v>
      </c>
      <c r="Q72" s="224">
        <v>1114.5604455999999</v>
      </c>
      <c r="R72" s="224">
        <v>1114.5604455999999</v>
      </c>
      <c r="S72" s="224">
        <v>1114.5604455999999</v>
      </c>
      <c r="T72" s="224">
        <v>1114.5604455999999</v>
      </c>
      <c r="U72" s="224">
        <v>1114.5604455999999</v>
      </c>
      <c r="V72" s="224">
        <v>0</v>
      </c>
      <c r="W72" s="224">
        <v>0</v>
      </c>
      <c r="X72" s="224">
        <v>0</v>
      </c>
      <c r="Y72" s="224">
        <v>0</v>
      </c>
      <c r="Z72" s="224">
        <v>0</v>
      </c>
      <c r="AA72" s="224">
        <v>0</v>
      </c>
      <c r="AB72" s="224">
        <v>0</v>
      </c>
      <c r="AC72" s="224">
        <v>0</v>
      </c>
      <c r="AD72" s="224">
        <v>0</v>
      </c>
      <c r="AE72" s="224">
        <v>0</v>
      </c>
      <c r="AF72" s="224">
        <v>0</v>
      </c>
      <c r="AG72" s="224">
        <v>0</v>
      </c>
      <c r="AH72" s="224">
        <v>0</v>
      </c>
      <c r="AI72" s="224">
        <v>0</v>
      </c>
      <c r="AJ72" s="224">
        <f t="shared" si="2"/>
        <v>11145.604455999999</v>
      </c>
      <c r="BC72" s="39"/>
      <c r="BD72" s="39"/>
      <c r="BE72" s="39"/>
      <c r="BF72" s="39"/>
      <c r="BG72" s="39"/>
      <c r="BH72" s="39"/>
      <c r="BI72" s="39"/>
      <c r="BJ72" s="39"/>
      <c r="BK72" s="39"/>
      <c r="BL72" s="39"/>
      <c r="BM72" s="39"/>
      <c r="BN72" s="39"/>
      <c r="BO72" s="39"/>
      <c r="BP72" s="39"/>
      <c r="BQ72" s="39"/>
      <c r="BR72" s="39"/>
    </row>
    <row r="73" spans="2:70">
      <c r="B73" s="484" t="s">
        <v>464</v>
      </c>
      <c r="C73" s="224">
        <v>0</v>
      </c>
      <c r="D73" s="224">
        <v>0</v>
      </c>
      <c r="E73" s="224">
        <v>0</v>
      </c>
      <c r="F73" s="224">
        <v>0</v>
      </c>
      <c r="G73" s="224">
        <v>0</v>
      </c>
      <c r="H73" s="224">
        <v>0</v>
      </c>
      <c r="I73" s="224">
        <v>0</v>
      </c>
      <c r="J73" s="224">
        <v>0</v>
      </c>
      <c r="K73" s="224">
        <v>0</v>
      </c>
      <c r="L73" s="224">
        <v>427.40963368000001</v>
      </c>
      <c r="M73" s="224">
        <v>427.40963368000001</v>
      </c>
      <c r="N73" s="224">
        <v>427.40963368000001</v>
      </c>
      <c r="O73" s="224">
        <v>427.40963368000001</v>
      </c>
      <c r="P73" s="224">
        <v>427.40963368000001</v>
      </c>
      <c r="Q73" s="224">
        <v>427.40963368000001</v>
      </c>
      <c r="R73" s="224">
        <v>427.40963368000001</v>
      </c>
      <c r="S73" s="224">
        <v>427.40963368000001</v>
      </c>
      <c r="T73" s="224">
        <v>427.40963368000001</v>
      </c>
      <c r="U73" s="224">
        <v>427.40963368000001</v>
      </c>
      <c r="V73" s="224">
        <v>0</v>
      </c>
      <c r="W73" s="224">
        <v>0</v>
      </c>
      <c r="X73" s="224">
        <v>0</v>
      </c>
      <c r="Y73" s="224">
        <v>0</v>
      </c>
      <c r="Z73" s="224">
        <v>0</v>
      </c>
      <c r="AA73" s="224">
        <v>0</v>
      </c>
      <c r="AB73" s="224">
        <v>0</v>
      </c>
      <c r="AC73" s="224">
        <v>0</v>
      </c>
      <c r="AD73" s="224">
        <v>0</v>
      </c>
      <c r="AE73" s="224">
        <v>0</v>
      </c>
      <c r="AF73" s="224">
        <v>0</v>
      </c>
      <c r="AG73" s="224">
        <v>0</v>
      </c>
      <c r="AH73" s="224">
        <v>0</v>
      </c>
      <c r="AI73" s="224">
        <v>0</v>
      </c>
      <c r="AJ73" s="224">
        <f t="shared" si="2"/>
        <v>4274.0963367999993</v>
      </c>
      <c r="BC73" s="39"/>
      <c r="BD73" s="39"/>
      <c r="BE73" s="39"/>
      <c r="BF73" s="39"/>
      <c r="BG73" s="39"/>
      <c r="BH73" s="39"/>
      <c r="BI73" s="39"/>
      <c r="BJ73" s="39"/>
      <c r="BK73" s="39"/>
      <c r="BL73" s="39"/>
      <c r="BM73" s="39"/>
      <c r="BN73" s="39"/>
      <c r="BO73" s="39"/>
      <c r="BP73" s="39"/>
      <c r="BQ73" s="39"/>
      <c r="BR73" s="39"/>
    </row>
    <row r="74" spans="2:70">
      <c r="B74" s="485" t="s">
        <v>465</v>
      </c>
      <c r="C74" s="224">
        <v>0</v>
      </c>
      <c r="D74" s="224">
        <v>0</v>
      </c>
      <c r="E74" s="224">
        <v>0</v>
      </c>
      <c r="F74" s="224">
        <v>0</v>
      </c>
      <c r="G74" s="224">
        <v>0</v>
      </c>
      <c r="H74" s="224">
        <v>0</v>
      </c>
      <c r="I74" s="224">
        <v>0</v>
      </c>
      <c r="J74" s="224">
        <v>0</v>
      </c>
      <c r="K74" s="224">
        <v>0</v>
      </c>
      <c r="L74" s="224">
        <v>687.15081191999991</v>
      </c>
      <c r="M74" s="224">
        <v>687.15081191999991</v>
      </c>
      <c r="N74" s="224">
        <v>687.15081191999991</v>
      </c>
      <c r="O74" s="224">
        <v>687.15081191999991</v>
      </c>
      <c r="P74" s="224">
        <v>687.15081191999991</v>
      </c>
      <c r="Q74" s="224">
        <v>687.15081191999991</v>
      </c>
      <c r="R74" s="224">
        <v>687.15081191999991</v>
      </c>
      <c r="S74" s="224">
        <v>687.15081191999991</v>
      </c>
      <c r="T74" s="224">
        <v>687.15081191999991</v>
      </c>
      <c r="U74" s="224">
        <v>687.15081191999991</v>
      </c>
      <c r="V74" s="224">
        <v>0</v>
      </c>
      <c r="W74" s="224">
        <v>0</v>
      </c>
      <c r="X74" s="224">
        <v>0</v>
      </c>
      <c r="Y74" s="224">
        <v>0</v>
      </c>
      <c r="Z74" s="224">
        <v>0</v>
      </c>
      <c r="AA74" s="224">
        <v>0</v>
      </c>
      <c r="AB74" s="224">
        <v>0</v>
      </c>
      <c r="AC74" s="224">
        <v>0</v>
      </c>
      <c r="AD74" s="224">
        <v>0</v>
      </c>
      <c r="AE74" s="224">
        <v>0</v>
      </c>
      <c r="AF74" s="224">
        <v>0</v>
      </c>
      <c r="AG74" s="224">
        <v>0</v>
      </c>
      <c r="AH74" s="224">
        <v>0</v>
      </c>
      <c r="AI74" s="224">
        <v>0</v>
      </c>
      <c r="AJ74" s="224">
        <f t="shared" si="2"/>
        <v>6871.5081191999989</v>
      </c>
      <c r="BC74" s="39"/>
      <c r="BD74" s="39"/>
      <c r="BE74" s="39"/>
      <c r="BF74" s="39"/>
      <c r="BG74" s="39"/>
      <c r="BH74" s="39"/>
      <c r="BI74" s="39"/>
      <c r="BJ74" s="39"/>
      <c r="BK74" s="39"/>
      <c r="BL74" s="39"/>
      <c r="BM74" s="39"/>
      <c r="BN74" s="39"/>
      <c r="BO74" s="39"/>
      <c r="BP74" s="39"/>
      <c r="BQ74" s="39"/>
      <c r="BR74" s="39"/>
    </row>
    <row r="75" spans="2:70">
      <c r="B75" s="483" t="s">
        <v>463</v>
      </c>
      <c r="C75" s="224">
        <v>0</v>
      </c>
      <c r="D75" s="224">
        <v>0</v>
      </c>
      <c r="E75" s="224">
        <v>0</v>
      </c>
      <c r="F75" s="224">
        <v>0</v>
      </c>
      <c r="G75" s="224">
        <v>0</v>
      </c>
      <c r="H75" s="224">
        <v>0</v>
      </c>
      <c r="I75" s="224">
        <v>0</v>
      </c>
      <c r="J75" s="224">
        <v>0</v>
      </c>
      <c r="K75" s="224">
        <v>0</v>
      </c>
      <c r="L75" s="224">
        <v>148.80835384</v>
      </c>
      <c r="M75" s="224">
        <v>148.80835384</v>
      </c>
      <c r="N75" s="224">
        <v>148.80835384</v>
      </c>
      <c r="O75" s="224">
        <v>148.80835384</v>
      </c>
      <c r="P75" s="224">
        <v>148.80835384</v>
      </c>
      <c r="Q75" s="224">
        <v>148.80835384</v>
      </c>
      <c r="R75" s="224">
        <v>148.80835384</v>
      </c>
      <c r="S75" s="224">
        <v>148.80835384</v>
      </c>
      <c r="T75" s="224">
        <v>148.80835384</v>
      </c>
      <c r="U75" s="224">
        <v>148.80835384</v>
      </c>
      <c r="V75" s="224">
        <v>0</v>
      </c>
      <c r="W75" s="224">
        <v>0</v>
      </c>
      <c r="X75" s="224">
        <v>0</v>
      </c>
      <c r="Y75" s="224">
        <v>0</v>
      </c>
      <c r="Z75" s="224">
        <v>0</v>
      </c>
      <c r="AA75" s="224">
        <v>0</v>
      </c>
      <c r="AB75" s="224">
        <v>0</v>
      </c>
      <c r="AC75" s="224">
        <v>0</v>
      </c>
      <c r="AD75" s="224">
        <v>0</v>
      </c>
      <c r="AE75" s="224">
        <v>0</v>
      </c>
      <c r="AF75" s="224">
        <v>0</v>
      </c>
      <c r="AG75" s="224">
        <v>0</v>
      </c>
      <c r="AH75" s="224">
        <v>0</v>
      </c>
      <c r="AI75" s="224">
        <v>0</v>
      </c>
      <c r="AJ75" s="224">
        <f t="shared" si="2"/>
        <v>1488.0835384000002</v>
      </c>
      <c r="BC75" s="39"/>
      <c r="BD75" s="39"/>
      <c r="BE75" s="39"/>
      <c r="BF75" s="39"/>
      <c r="BG75" s="39"/>
      <c r="BH75" s="39"/>
      <c r="BI75" s="39"/>
      <c r="BJ75" s="39"/>
      <c r="BK75" s="39"/>
      <c r="BL75" s="39"/>
      <c r="BM75" s="39"/>
      <c r="BN75" s="39"/>
      <c r="BO75" s="39"/>
      <c r="BP75" s="39"/>
      <c r="BQ75" s="39"/>
      <c r="BR75" s="39"/>
    </row>
    <row r="76" spans="2:70">
      <c r="B76" s="484" t="s">
        <v>464</v>
      </c>
      <c r="C76" s="224">
        <v>0</v>
      </c>
      <c r="D76" s="224">
        <v>0</v>
      </c>
      <c r="E76" s="224">
        <v>0</v>
      </c>
      <c r="F76" s="224">
        <v>0</v>
      </c>
      <c r="G76" s="224">
        <v>0</v>
      </c>
      <c r="H76" s="224">
        <v>0</v>
      </c>
      <c r="I76" s="224">
        <v>0</v>
      </c>
      <c r="J76" s="224">
        <v>0</v>
      </c>
      <c r="K76" s="224">
        <v>0</v>
      </c>
      <c r="L76" s="224">
        <v>130.37493726</v>
      </c>
      <c r="M76" s="224">
        <v>130.37493726</v>
      </c>
      <c r="N76" s="224">
        <v>130.37493726</v>
      </c>
      <c r="O76" s="224">
        <v>130.37493726</v>
      </c>
      <c r="P76" s="224">
        <v>130.37493726</v>
      </c>
      <c r="Q76" s="224">
        <v>130.37493726</v>
      </c>
      <c r="R76" s="224">
        <v>130.37493726</v>
      </c>
      <c r="S76" s="224">
        <v>130.37493726</v>
      </c>
      <c r="T76" s="224">
        <v>130.37493726</v>
      </c>
      <c r="U76" s="224">
        <v>130.37493726</v>
      </c>
      <c r="V76" s="224">
        <v>0</v>
      </c>
      <c r="W76" s="224">
        <v>0</v>
      </c>
      <c r="X76" s="224">
        <v>0</v>
      </c>
      <c r="Y76" s="224">
        <v>0</v>
      </c>
      <c r="Z76" s="224">
        <v>0</v>
      </c>
      <c r="AA76" s="224">
        <v>0</v>
      </c>
      <c r="AB76" s="224">
        <v>0</v>
      </c>
      <c r="AC76" s="224">
        <v>0</v>
      </c>
      <c r="AD76" s="224">
        <v>0</v>
      </c>
      <c r="AE76" s="224">
        <v>0</v>
      </c>
      <c r="AF76" s="224">
        <v>0</v>
      </c>
      <c r="AG76" s="224">
        <v>0</v>
      </c>
      <c r="AH76" s="224">
        <v>0</v>
      </c>
      <c r="AI76" s="224">
        <v>0</v>
      </c>
      <c r="AJ76" s="224">
        <f t="shared" si="2"/>
        <v>1303.7493726</v>
      </c>
      <c r="BC76" s="39"/>
      <c r="BD76" s="39"/>
      <c r="BE76" s="39"/>
      <c r="BF76" s="39"/>
      <c r="BG76" s="39"/>
      <c r="BH76" s="39"/>
      <c r="BI76" s="39"/>
      <c r="BJ76" s="39"/>
      <c r="BK76" s="39"/>
      <c r="BL76" s="39"/>
      <c r="BM76" s="39"/>
      <c r="BN76" s="39"/>
      <c r="BO76" s="39"/>
      <c r="BP76" s="39"/>
      <c r="BQ76" s="39"/>
      <c r="BR76" s="39"/>
    </row>
    <row r="77" spans="2:70">
      <c r="B77" s="485" t="s">
        <v>465</v>
      </c>
      <c r="C77" s="224">
        <v>0</v>
      </c>
      <c r="D77" s="224">
        <v>0</v>
      </c>
      <c r="E77" s="224">
        <v>0</v>
      </c>
      <c r="F77" s="224">
        <v>0</v>
      </c>
      <c r="G77" s="224">
        <v>0</v>
      </c>
      <c r="H77" s="224">
        <v>0</v>
      </c>
      <c r="I77" s="224">
        <v>0</v>
      </c>
      <c r="J77" s="224">
        <v>0</v>
      </c>
      <c r="K77" s="224">
        <v>0</v>
      </c>
      <c r="L77" s="224">
        <v>18.433416579999999</v>
      </c>
      <c r="M77" s="224">
        <v>18.433416579999999</v>
      </c>
      <c r="N77" s="224">
        <v>18.433416579999999</v>
      </c>
      <c r="O77" s="224">
        <v>18.433416579999999</v>
      </c>
      <c r="P77" s="224">
        <v>18.433416579999999</v>
      </c>
      <c r="Q77" s="224">
        <v>18.433416579999999</v>
      </c>
      <c r="R77" s="224">
        <v>18.433416579999999</v>
      </c>
      <c r="S77" s="224">
        <v>18.433416579999999</v>
      </c>
      <c r="T77" s="224">
        <v>18.433416579999999</v>
      </c>
      <c r="U77" s="224">
        <v>18.433416579999999</v>
      </c>
      <c r="V77" s="224">
        <v>0</v>
      </c>
      <c r="W77" s="224">
        <v>0</v>
      </c>
      <c r="X77" s="224">
        <v>0</v>
      </c>
      <c r="Y77" s="224">
        <v>0</v>
      </c>
      <c r="Z77" s="224">
        <v>0</v>
      </c>
      <c r="AA77" s="224">
        <v>0</v>
      </c>
      <c r="AB77" s="224">
        <v>0</v>
      </c>
      <c r="AC77" s="224">
        <v>0</v>
      </c>
      <c r="AD77" s="224">
        <v>0</v>
      </c>
      <c r="AE77" s="224">
        <v>0</v>
      </c>
      <c r="AF77" s="224">
        <v>0</v>
      </c>
      <c r="AG77" s="224">
        <v>0</v>
      </c>
      <c r="AH77" s="224">
        <v>0</v>
      </c>
      <c r="AI77" s="224">
        <v>0</v>
      </c>
      <c r="AJ77" s="224">
        <f t="shared" si="2"/>
        <v>184.33416579999999</v>
      </c>
      <c r="BC77" s="39"/>
      <c r="BD77" s="39"/>
      <c r="BE77" s="39"/>
      <c r="BF77" s="39"/>
      <c r="BG77" s="39"/>
      <c r="BH77" s="39"/>
      <c r="BI77" s="39"/>
      <c r="BJ77" s="39"/>
      <c r="BK77" s="39"/>
      <c r="BL77" s="39"/>
      <c r="BM77" s="39"/>
      <c r="BN77" s="39"/>
      <c r="BO77" s="39"/>
      <c r="BP77" s="39"/>
      <c r="BQ77" s="39"/>
      <c r="BR77" s="39"/>
    </row>
    <row r="78" spans="2:70">
      <c r="B78" s="6" t="s">
        <v>49</v>
      </c>
      <c r="C78" s="224">
        <v>0</v>
      </c>
      <c r="D78" s="224">
        <v>0</v>
      </c>
      <c r="E78" s="224">
        <v>0</v>
      </c>
      <c r="F78" s="224">
        <v>0</v>
      </c>
      <c r="G78" s="224">
        <v>0</v>
      </c>
      <c r="H78" s="224">
        <v>0</v>
      </c>
      <c r="I78" s="224">
        <v>0</v>
      </c>
      <c r="J78" s="224">
        <v>0</v>
      </c>
      <c r="K78" s="224">
        <v>0</v>
      </c>
      <c r="L78" s="224">
        <v>643.16713268010199</v>
      </c>
      <c r="M78" s="224">
        <v>643.16713268010199</v>
      </c>
      <c r="N78" s="224">
        <v>643.16713268010199</v>
      </c>
      <c r="O78" s="224">
        <v>643.16713268010199</v>
      </c>
      <c r="P78" s="224">
        <v>643.16713268010199</v>
      </c>
      <c r="Q78" s="224">
        <v>643.16713268010199</v>
      </c>
      <c r="R78" s="224">
        <v>643.16713268010199</v>
      </c>
      <c r="S78" s="224">
        <v>643.16713268010199</v>
      </c>
      <c r="T78" s="224">
        <v>643.16713268010199</v>
      </c>
      <c r="U78" s="224">
        <v>643.16713268010199</v>
      </c>
      <c r="V78" s="224">
        <v>0</v>
      </c>
      <c r="W78" s="224">
        <v>0</v>
      </c>
      <c r="X78" s="224">
        <v>0</v>
      </c>
      <c r="Y78" s="224">
        <v>0</v>
      </c>
      <c r="Z78" s="224">
        <v>0</v>
      </c>
      <c r="AA78" s="224">
        <v>0</v>
      </c>
      <c r="AB78" s="224">
        <v>0</v>
      </c>
      <c r="AC78" s="224">
        <v>0</v>
      </c>
      <c r="AD78" s="224">
        <v>0</v>
      </c>
      <c r="AE78" s="224">
        <v>0</v>
      </c>
      <c r="AF78" s="224">
        <v>0</v>
      </c>
      <c r="AG78" s="224">
        <v>0</v>
      </c>
      <c r="AH78" s="224">
        <v>0</v>
      </c>
      <c r="AI78" s="224">
        <v>0</v>
      </c>
      <c r="AJ78" s="224">
        <f t="shared" si="2"/>
        <v>6431.6713268010208</v>
      </c>
      <c r="BC78" s="39"/>
      <c r="BD78" s="39"/>
      <c r="BE78" s="39"/>
      <c r="BF78" s="39"/>
      <c r="BG78" s="39"/>
      <c r="BH78" s="39"/>
      <c r="BI78" s="39"/>
      <c r="BJ78" s="39"/>
      <c r="BK78" s="39"/>
      <c r="BL78" s="39"/>
      <c r="BM78" s="39"/>
      <c r="BN78" s="39"/>
      <c r="BO78" s="39"/>
      <c r="BP78" s="39"/>
      <c r="BQ78" s="39"/>
      <c r="BR78" s="39"/>
    </row>
    <row r="79" spans="2:70">
      <c r="B79" s="483" t="s">
        <v>462</v>
      </c>
      <c r="C79" s="224">
        <v>0</v>
      </c>
      <c r="D79" s="224">
        <v>0</v>
      </c>
      <c r="E79" s="224">
        <v>0</v>
      </c>
      <c r="F79" s="224">
        <v>0</v>
      </c>
      <c r="G79" s="224">
        <v>0</v>
      </c>
      <c r="H79" s="224">
        <v>0</v>
      </c>
      <c r="I79" s="224">
        <v>0</v>
      </c>
      <c r="J79" s="224">
        <v>0</v>
      </c>
      <c r="K79" s="224">
        <v>0</v>
      </c>
      <c r="L79" s="224">
        <v>346.822356174145</v>
      </c>
      <c r="M79" s="224">
        <v>346.822356174145</v>
      </c>
      <c r="N79" s="224">
        <v>346.822356174145</v>
      </c>
      <c r="O79" s="224">
        <v>346.822356174145</v>
      </c>
      <c r="P79" s="224">
        <v>346.822356174145</v>
      </c>
      <c r="Q79" s="224">
        <v>346.822356174145</v>
      </c>
      <c r="R79" s="224">
        <v>346.822356174145</v>
      </c>
      <c r="S79" s="224">
        <v>346.822356174145</v>
      </c>
      <c r="T79" s="224">
        <v>346.822356174145</v>
      </c>
      <c r="U79" s="224">
        <v>346.822356174145</v>
      </c>
      <c r="V79" s="224">
        <v>0</v>
      </c>
      <c r="W79" s="224">
        <v>0</v>
      </c>
      <c r="X79" s="224">
        <v>0</v>
      </c>
      <c r="Y79" s="224">
        <v>0</v>
      </c>
      <c r="Z79" s="224">
        <v>0</v>
      </c>
      <c r="AA79" s="224">
        <v>0</v>
      </c>
      <c r="AB79" s="224">
        <v>0</v>
      </c>
      <c r="AC79" s="224">
        <v>0</v>
      </c>
      <c r="AD79" s="224">
        <v>0</v>
      </c>
      <c r="AE79" s="224">
        <v>0</v>
      </c>
      <c r="AF79" s="224">
        <v>0</v>
      </c>
      <c r="AG79" s="224">
        <v>0</v>
      </c>
      <c r="AH79" s="224">
        <v>0</v>
      </c>
      <c r="AI79" s="224">
        <v>0</v>
      </c>
      <c r="AJ79" s="224">
        <f t="shared" si="2"/>
        <v>3468.2235617414508</v>
      </c>
      <c r="BC79" s="39"/>
      <c r="BD79" s="39"/>
      <c r="BE79" s="39"/>
      <c r="BF79" s="39"/>
      <c r="BG79" s="39"/>
      <c r="BH79" s="39"/>
      <c r="BI79" s="39"/>
      <c r="BJ79" s="39"/>
      <c r="BK79" s="39"/>
      <c r="BL79" s="39"/>
      <c r="BM79" s="39"/>
      <c r="BN79" s="39"/>
      <c r="BO79" s="39"/>
      <c r="BP79" s="39"/>
      <c r="BQ79" s="39"/>
      <c r="BR79" s="39"/>
    </row>
    <row r="80" spans="2:70">
      <c r="B80" s="483" t="s">
        <v>463</v>
      </c>
      <c r="C80" s="224">
        <v>0</v>
      </c>
      <c r="D80" s="224">
        <v>0</v>
      </c>
      <c r="E80" s="224">
        <v>0</v>
      </c>
      <c r="F80" s="224">
        <v>0</v>
      </c>
      <c r="G80" s="224">
        <v>0</v>
      </c>
      <c r="H80" s="224">
        <v>0</v>
      </c>
      <c r="I80" s="224">
        <v>0</v>
      </c>
      <c r="J80" s="224">
        <v>0</v>
      </c>
      <c r="K80" s="224">
        <v>0</v>
      </c>
      <c r="L80" s="224">
        <v>296.34477650595699</v>
      </c>
      <c r="M80" s="224">
        <v>296.34477650595699</v>
      </c>
      <c r="N80" s="224">
        <v>296.34477650595699</v>
      </c>
      <c r="O80" s="224">
        <v>296.34477650595699</v>
      </c>
      <c r="P80" s="224">
        <v>296.34477650595699</v>
      </c>
      <c r="Q80" s="224">
        <v>296.34477650595699</v>
      </c>
      <c r="R80" s="224">
        <v>296.34477650595699</v>
      </c>
      <c r="S80" s="224">
        <v>296.34477650595699</v>
      </c>
      <c r="T80" s="224">
        <v>296.34477650595699</v>
      </c>
      <c r="U80" s="224">
        <v>296.34477650595699</v>
      </c>
      <c r="V80" s="224">
        <v>0</v>
      </c>
      <c r="W80" s="224">
        <v>0</v>
      </c>
      <c r="X80" s="224">
        <v>0</v>
      </c>
      <c r="Y80" s="224">
        <v>0</v>
      </c>
      <c r="Z80" s="224">
        <v>0</v>
      </c>
      <c r="AA80" s="224">
        <v>0</v>
      </c>
      <c r="AB80" s="224">
        <v>0</v>
      </c>
      <c r="AC80" s="224">
        <v>0</v>
      </c>
      <c r="AD80" s="224">
        <v>0</v>
      </c>
      <c r="AE80" s="224">
        <v>0</v>
      </c>
      <c r="AF80" s="224">
        <v>0</v>
      </c>
      <c r="AG80" s="224">
        <v>0</v>
      </c>
      <c r="AH80" s="224">
        <v>0</v>
      </c>
      <c r="AI80" s="224">
        <v>0</v>
      </c>
      <c r="AJ80" s="224">
        <f t="shared" si="2"/>
        <v>2963.4477650595695</v>
      </c>
      <c r="BC80" s="39"/>
      <c r="BD80" s="39"/>
      <c r="BE80" s="39"/>
      <c r="BF80" s="39"/>
      <c r="BG80" s="39"/>
      <c r="BH80" s="39"/>
      <c r="BI80" s="39"/>
      <c r="BJ80" s="39"/>
      <c r="BK80" s="39"/>
      <c r="BL80" s="39"/>
      <c r="BM80" s="39"/>
      <c r="BN80" s="39"/>
      <c r="BO80" s="39"/>
      <c r="BP80" s="39"/>
      <c r="BQ80" s="39"/>
      <c r="BR80" s="39"/>
    </row>
    <row r="81" spans="2:70">
      <c r="B81" s="6" t="s">
        <v>50</v>
      </c>
      <c r="C81" s="224">
        <v>0</v>
      </c>
      <c r="D81" s="224">
        <v>0</v>
      </c>
      <c r="E81" s="224">
        <v>0</v>
      </c>
      <c r="F81" s="224">
        <v>0</v>
      </c>
      <c r="G81" s="224">
        <v>0</v>
      </c>
      <c r="H81" s="224">
        <v>0</v>
      </c>
      <c r="I81" s="224">
        <v>0</v>
      </c>
      <c r="J81" s="224">
        <v>0</v>
      </c>
      <c r="K81" s="224">
        <v>0</v>
      </c>
      <c r="L81" s="224">
        <v>8.0207623827251293</v>
      </c>
      <c r="M81" s="224">
        <v>8.0207623827251293</v>
      </c>
      <c r="N81" s="224">
        <v>8.0207623827251293</v>
      </c>
      <c r="O81" s="224">
        <v>8.0207623827251293</v>
      </c>
      <c r="P81" s="224">
        <v>8.0207623827251293</v>
      </c>
      <c r="Q81" s="224">
        <v>8.0207623827251293</v>
      </c>
      <c r="R81" s="224">
        <v>8.0207623827251293</v>
      </c>
      <c r="S81" s="224">
        <v>8.0207623827251293</v>
      </c>
      <c r="T81" s="224">
        <v>8.0207623827251293</v>
      </c>
      <c r="U81" s="224">
        <v>8.0207623827251293</v>
      </c>
      <c r="V81" s="224">
        <v>0</v>
      </c>
      <c r="W81" s="224">
        <v>0</v>
      </c>
      <c r="X81" s="224">
        <v>0</v>
      </c>
      <c r="Y81" s="224">
        <v>0</v>
      </c>
      <c r="Z81" s="224">
        <v>0</v>
      </c>
      <c r="AA81" s="224">
        <v>0</v>
      </c>
      <c r="AB81" s="224">
        <v>0</v>
      </c>
      <c r="AC81" s="224">
        <v>0</v>
      </c>
      <c r="AD81" s="224">
        <v>0</v>
      </c>
      <c r="AE81" s="224">
        <v>0</v>
      </c>
      <c r="AF81" s="224">
        <v>0</v>
      </c>
      <c r="AG81" s="224">
        <v>0</v>
      </c>
      <c r="AH81" s="224">
        <v>0</v>
      </c>
      <c r="AI81" s="224">
        <v>0</v>
      </c>
      <c r="AJ81" s="224">
        <f t="shared" si="2"/>
        <v>80.207623827251282</v>
      </c>
      <c r="BC81" s="39"/>
      <c r="BD81" s="39"/>
      <c r="BE81" s="39"/>
      <c r="BF81" s="39"/>
      <c r="BG81" s="39"/>
      <c r="BH81" s="39"/>
      <c r="BI81" s="39"/>
      <c r="BJ81" s="39"/>
      <c r="BK81" s="39"/>
      <c r="BL81" s="39"/>
      <c r="BM81" s="39"/>
      <c r="BN81" s="39"/>
      <c r="BO81" s="39"/>
      <c r="BP81" s="39"/>
      <c r="BQ81" s="39"/>
      <c r="BR81" s="39"/>
    </row>
    <row r="82" spans="2:70">
      <c r="B82" s="483" t="s">
        <v>462</v>
      </c>
      <c r="C82" s="224">
        <v>0</v>
      </c>
      <c r="D82" s="224">
        <v>0</v>
      </c>
      <c r="E82" s="224">
        <v>0</v>
      </c>
      <c r="F82" s="224">
        <v>0</v>
      </c>
      <c r="G82" s="224">
        <v>0</v>
      </c>
      <c r="H82" s="224">
        <v>0</v>
      </c>
      <c r="I82" s="224">
        <v>0</v>
      </c>
      <c r="J82" s="224">
        <v>0</v>
      </c>
      <c r="K82" s="224">
        <v>0</v>
      </c>
      <c r="L82" s="224">
        <v>5.5340530675157193</v>
      </c>
      <c r="M82" s="224">
        <v>5.5340530675157193</v>
      </c>
      <c r="N82" s="224">
        <v>5.5340530675157193</v>
      </c>
      <c r="O82" s="224">
        <v>5.5340530675157193</v>
      </c>
      <c r="P82" s="224">
        <v>5.5340530675157193</v>
      </c>
      <c r="Q82" s="224">
        <v>5.5340530675157193</v>
      </c>
      <c r="R82" s="224">
        <v>5.5340530675157193</v>
      </c>
      <c r="S82" s="224">
        <v>5.5340530675157193</v>
      </c>
      <c r="T82" s="224">
        <v>5.5340530675157193</v>
      </c>
      <c r="U82" s="224">
        <v>5.5340530675157193</v>
      </c>
      <c r="V82" s="224">
        <v>0</v>
      </c>
      <c r="W82" s="224">
        <v>0</v>
      </c>
      <c r="X82" s="224">
        <v>0</v>
      </c>
      <c r="Y82" s="224">
        <v>0</v>
      </c>
      <c r="Z82" s="224">
        <v>0</v>
      </c>
      <c r="AA82" s="224">
        <v>0</v>
      </c>
      <c r="AB82" s="224">
        <v>0</v>
      </c>
      <c r="AC82" s="224">
        <v>0</v>
      </c>
      <c r="AD82" s="224">
        <v>0</v>
      </c>
      <c r="AE82" s="224">
        <v>0</v>
      </c>
      <c r="AF82" s="224">
        <v>0</v>
      </c>
      <c r="AG82" s="224">
        <v>0</v>
      </c>
      <c r="AH82" s="224">
        <v>0</v>
      </c>
      <c r="AI82" s="224">
        <v>0</v>
      </c>
      <c r="AJ82" s="224">
        <f t="shared" si="2"/>
        <v>55.340530675157204</v>
      </c>
      <c r="BC82" s="39"/>
      <c r="BD82" s="39"/>
      <c r="BE82" s="39"/>
      <c r="BF82" s="39"/>
      <c r="BG82" s="39"/>
      <c r="BH82" s="39"/>
      <c r="BI82" s="39"/>
      <c r="BJ82" s="39"/>
      <c r="BK82" s="39"/>
      <c r="BL82" s="39"/>
      <c r="BM82" s="39"/>
      <c r="BN82" s="39"/>
      <c r="BO82" s="39"/>
      <c r="BP82" s="39"/>
      <c r="BQ82" s="39"/>
      <c r="BR82" s="39"/>
    </row>
    <row r="83" spans="2:70">
      <c r="B83" s="483" t="s">
        <v>463</v>
      </c>
      <c r="C83" s="224">
        <v>0</v>
      </c>
      <c r="D83" s="224">
        <v>0</v>
      </c>
      <c r="E83" s="224">
        <v>0</v>
      </c>
      <c r="F83" s="224">
        <v>0</v>
      </c>
      <c r="G83" s="224">
        <v>0</v>
      </c>
      <c r="H83" s="224">
        <v>0</v>
      </c>
      <c r="I83" s="224">
        <v>0</v>
      </c>
      <c r="J83" s="224">
        <v>0</v>
      </c>
      <c r="K83" s="224">
        <v>0</v>
      </c>
      <c r="L83" s="224">
        <v>2.48670931520941</v>
      </c>
      <c r="M83" s="224">
        <v>2.48670931520941</v>
      </c>
      <c r="N83" s="224">
        <v>2.48670931520941</v>
      </c>
      <c r="O83" s="224">
        <v>2.48670931520941</v>
      </c>
      <c r="P83" s="224">
        <v>2.48670931520941</v>
      </c>
      <c r="Q83" s="224">
        <v>2.48670931520941</v>
      </c>
      <c r="R83" s="224">
        <v>2.48670931520941</v>
      </c>
      <c r="S83" s="224">
        <v>2.48670931520941</v>
      </c>
      <c r="T83" s="224">
        <v>2.48670931520941</v>
      </c>
      <c r="U83" s="224">
        <v>2.48670931520941</v>
      </c>
      <c r="V83" s="224">
        <v>0</v>
      </c>
      <c r="W83" s="224">
        <v>0</v>
      </c>
      <c r="X83" s="224">
        <v>0</v>
      </c>
      <c r="Y83" s="224">
        <v>0</v>
      </c>
      <c r="Z83" s="224">
        <v>0</v>
      </c>
      <c r="AA83" s="224">
        <v>0</v>
      </c>
      <c r="AB83" s="224">
        <v>0</v>
      </c>
      <c r="AC83" s="224">
        <v>0</v>
      </c>
      <c r="AD83" s="224">
        <v>0</v>
      </c>
      <c r="AE83" s="224">
        <v>0</v>
      </c>
      <c r="AF83" s="224">
        <v>0</v>
      </c>
      <c r="AG83" s="224">
        <v>0</v>
      </c>
      <c r="AH83" s="224">
        <v>0</v>
      </c>
      <c r="AI83" s="224">
        <v>0</v>
      </c>
      <c r="AJ83" s="224">
        <f t="shared" ref="AJ83:AJ120" si="3">+SUM(C83:AI83)</f>
        <v>24.8670931520941</v>
      </c>
      <c r="BC83" s="39"/>
      <c r="BD83" s="39"/>
      <c r="BE83" s="39"/>
      <c r="BF83" s="39"/>
      <c r="BG83" s="39"/>
      <c r="BH83" s="39"/>
      <c r="BI83" s="39"/>
      <c r="BJ83" s="39"/>
      <c r="BK83" s="39"/>
      <c r="BL83" s="39"/>
      <c r="BM83" s="39"/>
      <c r="BN83" s="39"/>
      <c r="BO83" s="39"/>
      <c r="BP83" s="39"/>
      <c r="BQ83" s="39"/>
      <c r="BR83" s="39"/>
    </row>
    <row r="84" spans="2:70">
      <c r="B84" s="44" t="s">
        <v>51</v>
      </c>
      <c r="C84" s="232">
        <v>0</v>
      </c>
      <c r="D84" s="232">
        <v>0</v>
      </c>
      <c r="E84" s="232">
        <v>0</v>
      </c>
      <c r="F84" s="232">
        <v>0</v>
      </c>
      <c r="G84" s="232">
        <v>0</v>
      </c>
      <c r="H84" s="232">
        <v>0</v>
      </c>
      <c r="I84" s="232">
        <v>0</v>
      </c>
      <c r="J84" s="232">
        <v>0</v>
      </c>
      <c r="K84" s="232">
        <v>0</v>
      </c>
      <c r="L84" s="232">
        <v>0</v>
      </c>
      <c r="M84" s="232">
        <v>0</v>
      </c>
      <c r="N84" s="232">
        <v>0</v>
      </c>
      <c r="O84" s="232">
        <v>0</v>
      </c>
      <c r="P84" s="232">
        <v>0</v>
      </c>
      <c r="Q84" s="232">
        <v>0</v>
      </c>
      <c r="R84" s="232">
        <v>0</v>
      </c>
      <c r="S84" s="232">
        <v>0</v>
      </c>
      <c r="T84" s="232">
        <v>0</v>
      </c>
      <c r="U84" s="232">
        <v>0</v>
      </c>
      <c r="V84" s="232">
        <v>0</v>
      </c>
      <c r="W84" s="232">
        <v>0</v>
      </c>
      <c r="X84" s="232">
        <v>1148.5659906620901</v>
      </c>
      <c r="Y84" s="232">
        <v>1148.5659906620901</v>
      </c>
      <c r="Z84" s="232">
        <v>1148.5659906620901</v>
      </c>
      <c r="AA84" s="232">
        <v>1148.5659906620901</v>
      </c>
      <c r="AB84" s="232">
        <v>1148.5659906620901</v>
      </c>
      <c r="AC84" s="232">
        <v>1148.5659906620901</v>
      </c>
      <c r="AD84" s="232">
        <v>1148.5659906620901</v>
      </c>
      <c r="AE84" s="232">
        <v>1148.5659906620901</v>
      </c>
      <c r="AF84" s="232">
        <v>1148.5659906620901</v>
      </c>
      <c r="AG84" s="232">
        <v>1148.5659906620901</v>
      </c>
      <c r="AH84" s="232">
        <v>0</v>
      </c>
      <c r="AI84" s="232">
        <v>0</v>
      </c>
      <c r="AJ84" s="232">
        <f t="shared" si="3"/>
        <v>11485.6599066209</v>
      </c>
      <c r="BC84" s="39"/>
      <c r="BD84" s="39"/>
      <c r="BE84" s="39"/>
      <c r="BF84" s="39"/>
      <c r="BG84" s="39"/>
      <c r="BH84" s="39"/>
      <c r="BI84" s="39"/>
      <c r="BJ84" s="39"/>
      <c r="BK84" s="39"/>
      <c r="BL84" s="39"/>
      <c r="BM84" s="39"/>
      <c r="BN84" s="39"/>
      <c r="BO84" s="39"/>
      <c r="BP84" s="39"/>
      <c r="BQ84" s="39"/>
      <c r="BR84" s="39"/>
    </row>
    <row r="85" spans="2:70">
      <c r="B85" s="278" t="s">
        <v>83</v>
      </c>
      <c r="C85" s="552">
        <v>0</v>
      </c>
      <c r="D85" s="552">
        <v>259.01480500000002</v>
      </c>
      <c r="E85" s="552">
        <v>0</v>
      </c>
      <c r="F85" s="552">
        <v>0</v>
      </c>
      <c r="G85" s="552">
        <v>0</v>
      </c>
      <c r="H85" s="552">
        <v>0</v>
      </c>
      <c r="I85" s="552">
        <v>0</v>
      </c>
      <c r="J85" s="552">
        <v>0</v>
      </c>
      <c r="K85" s="552">
        <v>0</v>
      </c>
      <c r="L85" s="552">
        <v>0</v>
      </c>
      <c r="M85" s="552">
        <v>0</v>
      </c>
      <c r="N85" s="552">
        <v>0</v>
      </c>
      <c r="O85" s="552">
        <v>0</v>
      </c>
      <c r="P85" s="552">
        <v>0</v>
      </c>
      <c r="Q85" s="552">
        <v>0</v>
      </c>
      <c r="R85" s="552">
        <v>0</v>
      </c>
      <c r="S85" s="552">
        <v>0</v>
      </c>
      <c r="T85" s="552">
        <v>0</v>
      </c>
      <c r="U85" s="552">
        <v>0</v>
      </c>
      <c r="V85" s="552">
        <v>0</v>
      </c>
      <c r="W85" s="552">
        <v>0</v>
      </c>
      <c r="X85" s="552">
        <v>0</v>
      </c>
      <c r="Y85" s="552">
        <v>0</v>
      </c>
      <c r="Z85" s="552">
        <v>0</v>
      </c>
      <c r="AA85" s="552">
        <v>0</v>
      </c>
      <c r="AB85" s="552">
        <v>0</v>
      </c>
      <c r="AC85" s="552">
        <v>0</v>
      </c>
      <c r="AD85" s="552">
        <v>0</v>
      </c>
      <c r="AE85" s="552">
        <v>0</v>
      </c>
      <c r="AF85" s="552">
        <v>0</v>
      </c>
      <c r="AG85" s="552">
        <v>0</v>
      </c>
      <c r="AH85" s="552">
        <v>0</v>
      </c>
      <c r="AI85" s="552">
        <v>0</v>
      </c>
      <c r="AJ85" s="217">
        <f t="shared" si="3"/>
        <v>259.01480500000002</v>
      </c>
      <c r="BC85" s="39"/>
      <c r="BD85" s="39"/>
      <c r="BE85" s="39"/>
      <c r="BF85" s="39"/>
      <c r="BG85" s="39"/>
      <c r="BH85" s="39"/>
      <c r="BI85" s="39"/>
      <c r="BJ85" s="39"/>
      <c r="BK85" s="39"/>
      <c r="BL85" s="39"/>
      <c r="BM85" s="39"/>
      <c r="BN85" s="39"/>
      <c r="BO85" s="39"/>
      <c r="BP85" s="39"/>
      <c r="BQ85" s="39"/>
      <c r="BR85" s="39"/>
    </row>
    <row r="86" spans="2:70">
      <c r="B86" s="220" t="s">
        <v>52</v>
      </c>
      <c r="C86" s="228">
        <v>0</v>
      </c>
      <c r="D86" s="228">
        <v>0</v>
      </c>
      <c r="E86" s="228">
        <v>965.78370199999995</v>
      </c>
      <c r="F86" s="228">
        <v>0</v>
      </c>
      <c r="G86" s="228">
        <v>0</v>
      </c>
      <c r="H86" s="228">
        <v>0</v>
      </c>
      <c r="I86" s="228">
        <v>0</v>
      </c>
      <c r="J86" s="228">
        <v>0</v>
      </c>
      <c r="K86" s="228">
        <v>0</v>
      </c>
      <c r="L86" s="228">
        <v>0</v>
      </c>
      <c r="M86" s="228">
        <v>0</v>
      </c>
      <c r="N86" s="228">
        <v>0</v>
      </c>
      <c r="O86" s="228">
        <v>0</v>
      </c>
      <c r="P86" s="228">
        <v>0</v>
      </c>
      <c r="Q86" s="228">
        <v>0</v>
      </c>
      <c r="R86" s="228">
        <v>0</v>
      </c>
      <c r="S86" s="228">
        <v>0</v>
      </c>
      <c r="T86" s="228">
        <v>0</v>
      </c>
      <c r="U86" s="228">
        <v>0</v>
      </c>
      <c r="V86" s="228">
        <v>0</v>
      </c>
      <c r="W86" s="228">
        <v>0</v>
      </c>
      <c r="X86" s="228">
        <v>0</v>
      </c>
      <c r="Y86" s="228">
        <v>0</v>
      </c>
      <c r="Z86" s="228">
        <v>0</v>
      </c>
      <c r="AA86" s="228">
        <v>0</v>
      </c>
      <c r="AB86" s="228">
        <v>0</v>
      </c>
      <c r="AC86" s="228">
        <v>0</v>
      </c>
      <c r="AD86" s="228">
        <v>0</v>
      </c>
      <c r="AE86" s="228">
        <v>0</v>
      </c>
      <c r="AF86" s="228">
        <v>0</v>
      </c>
      <c r="AG86" s="228">
        <v>0</v>
      </c>
      <c r="AH86" s="228">
        <v>0</v>
      </c>
      <c r="AI86" s="228">
        <v>0</v>
      </c>
      <c r="AJ86" s="217">
        <f t="shared" si="3"/>
        <v>965.78370199999995</v>
      </c>
      <c r="BC86" s="39"/>
      <c r="BD86" s="39"/>
      <c r="BE86" s="39"/>
      <c r="BF86" s="39"/>
      <c r="BG86" s="39"/>
      <c r="BH86" s="39"/>
      <c r="BI86" s="39"/>
      <c r="BJ86" s="39"/>
      <c r="BK86" s="39"/>
      <c r="BL86" s="39"/>
      <c r="BM86" s="39"/>
      <c r="BN86" s="39"/>
      <c r="BO86" s="39"/>
      <c r="BP86" s="39"/>
      <c r="BQ86" s="39"/>
      <c r="BR86" s="39"/>
    </row>
    <row r="87" spans="2:70">
      <c r="B87" s="278" t="s">
        <v>466</v>
      </c>
      <c r="C87" s="228">
        <v>21.7651442381555</v>
      </c>
      <c r="D87" s="228">
        <v>43.530288476311</v>
      </c>
      <c r="E87" s="228">
        <v>0</v>
      </c>
      <c r="F87" s="228">
        <v>0</v>
      </c>
      <c r="G87" s="228">
        <v>0</v>
      </c>
      <c r="H87" s="228">
        <v>0</v>
      </c>
      <c r="I87" s="228">
        <v>0</v>
      </c>
      <c r="J87" s="228">
        <v>0</v>
      </c>
      <c r="K87" s="228">
        <v>0</v>
      </c>
      <c r="L87" s="228">
        <v>0</v>
      </c>
      <c r="M87" s="228">
        <v>0</v>
      </c>
      <c r="N87" s="228">
        <v>0</v>
      </c>
      <c r="O87" s="228">
        <v>0</v>
      </c>
      <c r="P87" s="228">
        <v>0</v>
      </c>
      <c r="Q87" s="228">
        <v>0</v>
      </c>
      <c r="R87" s="228">
        <v>0</v>
      </c>
      <c r="S87" s="228">
        <v>0</v>
      </c>
      <c r="T87" s="228">
        <v>0</v>
      </c>
      <c r="U87" s="228">
        <v>0</v>
      </c>
      <c r="V87" s="228">
        <v>0</v>
      </c>
      <c r="W87" s="228">
        <v>0</v>
      </c>
      <c r="X87" s="228">
        <v>0</v>
      </c>
      <c r="Y87" s="228">
        <v>0</v>
      </c>
      <c r="Z87" s="228">
        <v>0</v>
      </c>
      <c r="AA87" s="228">
        <v>0</v>
      </c>
      <c r="AB87" s="228">
        <v>0</v>
      </c>
      <c r="AC87" s="228">
        <v>0</v>
      </c>
      <c r="AD87" s="228">
        <v>0</v>
      </c>
      <c r="AE87" s="228">
        <v>0</v>
      </c>
      <c r="AF87" s="228">
        <v>0</v>
      </c>
      <c r="AG87" s="228">
        <v>0</v>
      </c>
      <c r="AH87" s="228">
        <v>0</v>
      </c>
      <c r="AI87" s="228">
        <v>0</v>
      </c>
      <c r="AJ87" s="217">
        <f t="shared" si="3"/>
        <v>65.2954327144665</v>
      </c>
      <c r="BC87" s="39"/>
      <c r="BD87" s="39"/>
      <c r="BE87" s="39"/>
      <c r="BF87" s="39"/>
      <c r="BG87" s="39"/>
      <c r="BH87" s="39"/>
      <c r="BI87" s="39"/>
      <c r="BJ87" s="39"/>
      <c r="BK87" s="39"/>
      <c r="BL87" s="39"/>
      <c r="BM87" s="39"/>
      <c r="BN87" s="39"/>
      <c r="BO87" s="39"/>
      <c r="BP87" s="39"/>
      <c r="BQ87" s="39"/>
      <c r="BR87" s="39"/>
    </row>
    <row r="88" spans="2:70">
      <c r="B88" s="278" t="s">
        <v>763</v>
      </c>
      <c r="C88" s="228">
        <v>0</v>
      </c>
      <c r="D88" s="228">
        <v>1000</v>
      </c>
      <c r="E88" s="228">
        <v>0</v>
      </c>
      <c r="F88" s="228">
        <v>0</v>
      </c>
      <c r="G88" s="228">
        <v>0</v>
      </c>
      <c r="H88" s="228">
        <v>0</v>
      </c>
      <c r="I88" s="228">
        <v>0</v>
      </c>
      <c r="J88" s="228">
        <v>0</v>
      </c>
      <c r="K88" s="228">
        <v>0</v>
      </c>
      <c r="L88" s="228">
        <v>0</v>
      </c>
      <c r="M88" s="228">
        <v>0</v>
      </c>
      <c r="N88" s="228">
        <v>0</v>
      </c>
      <c r="O88" s="228">
        <v>0</v>
      </c>
      <c r="P88" s="228">
        <v>0</v>
      </c>
      <c r="Q88" s="228">
        <v>0</v>
      </c>
      <c r="R88" s="228">
        <v>0</v>
      </c>
      <c r="S88" s="228">
        <v>0</v>
      </c>
      <c r="T88" s="228">
        <v>0</v>
      </c>
      <c r="U88" s="228">
        <v>0</v>
      </c>
      <c r="V88" s="228">
        <v>0</v>
      </c>
      <c r="W88" s="228">
        <v>0</v>
      </c>
      <c r="X88" s="228">
        <v>0</v>
      </c>
      <c r="Y88" s="228">
        <v>0</v>
      </c>
      <c r="Z88" s="228">
        <v>0</v>
      </c>
      <c r="AA88" s="228">
        <v>0</v>
      </c>
      <c r="AB88" s="228">
        <v>0</v>
      </c>
      <c r="AC88" s="228">
        <v>0</v>
      </c>
      <c r="AD88" s="228">
        <v>0</v>
      </c>
      <c r="AE88" s="228">
        <v>0</v>
      </c>
      <c r="AF88" s="228">
        <v>0</v>
      </c>
      <c r="AG88" s="228">
        <v>0</v>
      </c>
      <c r="AH88" s="228">
        <v>0</v>
      </c>
      <c r="AI88" s="228">
        <v>0</v>
      </c>
      <c r="AJ88" s="217">
        <f t="shared" si="3"/>
        <v>1000</v>
      </c>
      <c r="BC88" s="39"/>
      <c r="BD88" s="39"/>
      <c r="BE88" s="39"/>
      <c r="BF88" s="39"/>
      <c r="BG88" s="39"/>
      <c r="BH88" s="39"/>
      <c r="BI88" s="39"/>
      <c r="BJ88" s="39"/>
      <c r="BK88" s="39"/>
      <c r="BL88" s="39"/>
      <c r="BM88" s="39"/>
      <c r="BN88" s="39"/>
      <c r="BO88" s="39"/>
      <c r="BP88" s="39"/>
      <c r="BQ88" s="39"/>
      <c r="BR88" s="39"/>
    </row>
    <row r="89" spans="2:70">
      <c r="B89" s="278" t="s">
        <v>764</v>
      </c>
      <c r="C89" s="228">
        <v>0</v>
      </c>
      <c r="D89" s="228">
        <v>0</v>
      </c>
      <c r="E89" s="228">
        <v>0</v>
      </c>
      <c r="F89" s="228">
        <v>1000</v>
      </c>
      <c r="G89" s="228">
        <v>0</v>
      </c>
      <c r="H89" s="228">
        <v>0</v>
      </c>
      <c r="I89" s="228">
        <v>0</v>
      </c>
      <c r="J89" s="228">
        <v>0</v>
      </c>
      <c r="K89" s="228">
        <v>0</v>
      </c>
      <c r="L89" s="228">
        <v>0</v>
      </c>
      <c r="M89" s="228">
        <v>0</v>
      </c>
      <c r="N89" s="228">
        <v>0</v>
      </c>
      <c r="O89" s="228">
        <v>0</v>
      </c>
      <c r="P89" s="228">
        <v>0</v>
      </c>
      <c r="Q89" s="228">
        <v>0</v>
      </c>
      <c r="R89" s="228">
        <v>0</v>
      </c>
      <c r="S89" s="228">
        <v>0</v>
      </c>
      <c r="T89" s="228">
        <v>0</v>
      </c>
      <c r="U89" s="228">
        <v>0</v>
      </c>
      <c r="V89" s="228">
        <v>0</v>
      </c>
      <c r="W89" s="228">
        <v>0</v>
      </c>
      <c r="X89" s="228">
        <v>0</v>
      </c>
      <c r="Y89" s="228">
        <v>0</v>
      </c>
      <c r="Z89" s="228">
        <v>0</v>
      </c>
      <c r="AA89" s="228">
        <v>0</v>
      </c>
      <c r="AB89" s="228">
        <v>0</v>
      </c>
      <c r="AC89" s="228">
        <v>0</v>
      </c>
      <c r="AD89" s="228">
        <v>0</v>
      </c>
      <c r="AE89" s="228">
        <v>0</v>
      </c>
      <c r="AF89" s="228">
        <v>0</v>
      </c>
      <c r="AG89" s="228">
        <v>0</v>
      </c>
      <c r="AH89" s="228">
        <v>0</v>
      </c>
      <c r="AI89" s="228">
        <v>0</v>
      </c>
      <c r="AJ89" s="793">
        <f t="shared" si="3"/>
        <v>1000</v>
      </c>
      <c r="BC89" s="39"/>
      <c r="BD89" s="39"/>
      <c r="BE89" s="39"/>
      <c r="BF89" s="39"/>
      <c r="BG89" s="39"/>
      <c r="BH89" s="39"/>
      <c r="BI89" s="39"/>
      <c r="BJ89" s="39"/>
      <c r="BK89" s="39"/>
      <c r="BL89" s="39"/>
      <c r="BM89" s="39"/>
      <c r="BN89" s="39"/>
      <c r="BO89" s="39"/>
      <c r="BP89" s="39"/>
      <c r="BQ89" s="39"/>
      <c r="BR89" s="39"/>
    </row>
    <row r="90" spans="2:70">
      <c r="B90" s="278" t="s">
        <v>53</v>
      </c>
      <c r="C90" s="232">
        <v>0</v>
      </c>
      <c r="D90" s="232">
        <v>0</v>
      </c>
      <c r="E90" s="232">
        <v>7340.0757709999998</v>
      </c>
      <c r="F90" s="232">
        <v>0</v>
      </c>
      <c r="G90" s="232">
        <v>0</v>
      </c>
      <c r="H90" s="232">
        <v>0</v>
      </c>
      <c r="I90" s="232">
        <v>0</v>
      </c>
      <c r="J90" s="232">
        <v>0</v>
      </c>
      <c r="K90" s="232">
        <v>0</v>
      </c>
      <c r="L90" s="232">
        <v>0</v>
      </c>
      <c r="M90" s="232">
        <v>0</v>
      </c>
      <c r="N90" s="232">
        <v>0</v>
      </c>
      <c r="O90" s="232">
        <v>0</v>
      </c>
      <c r="P90" s="232">
        <v>0</v>
      </c>
      <c r="Q90" s="232">
        <v>0</v>
      </c>
      <c r="R90" s="232">
        <v>0</v>
      </c>
      <c r="S90" s="232">
        <v>0</v>
      </c>
      <c r="T90" s="232">
        <v>0</v>
      </c>
      <c r="U90" s="232">
        <v>0</v>
      </c>
      <c r="V90" s="232">
        <v>0</v>
      </c>
      <c r="W90" s="232">
        <v>0</v>
      </c>
      <c r="X90" s="232">
        <v>0</v>
      </c>
      <c r="Y90" s="232">
        <v>0</v>
      </c>
      <c r="Z90" s="232">
        <v>0</v>
      </c>
      <c r="AA90" s="232">
        <v>0</v>
      </c>
      <c r="AB90" s="232">
        <v>0</v>
      </c>
      <c r="AC90" s="232">
        <v>0</v>
      </c>
      <c r="AD90" s="232">
        <v>0</v>
      </c>
      <c r="AE90" s="232">
        <v>0</v>
      </c>
      <c r="AF90" s="232">
        <v>0</v>
      </c>
      <c r="AG90" s="232">
        <v>0</v>
      </c>
      <c r="AH90" s="232">
        <v>0</v>
      </c>
      <c r="AI90" s="232">
        <v>0</v>
      </c>
      <c r="AJ90" s="232">
        <f t="shared" si="3"/>
        <v>7340.0757709999998</v>
      </c>
      <c r="BC90" s="39"/>
      <c r="BD90" s="39"/>
      <c r="BE90" s="39"/>
      <c r="BF90" s="39"/>
      <c r="BG90" s="39"/>
      <c r="BH90" s="39"/>
      <c r="BI90" s="39"/>
      <c r="BJ90" s="39"/>
      <c r="BK90" s="39"/>
      <c r="BL90" s="39"/>
      <c r="BM90" s="39"/>
      <c r="BN90" s="39"/>
      <c r="BO90" s="39"/>
      <c r="BP90" s="39"/>
      <c r="BQ90" s="39"/>
      <c r="BR90" s="39"/>
    </row>
    <row r="91" spans="2:70">
      <c r="B91" s="280" t="s">
        <v>684</v>
      </c>
      <c r="C91" s="793">
        <v>0</v>
      </c>
      <c r="D91" s="793">
        <v>0</v>
      </c>
      <c r="E91" s="793">
        <v>1100.5337588730499</v>
      </c>
      <c r="F91" s="793">
        <v>0</v>
      </c>
      <c r="G91" s="793">
        <v>0</v>
      </c>
      <c r="H91" s="793">
        <v>0</v>
      </c>
      <c r="I91" s="793">
        <v>0</v>
      </c>
      <c r="J91" s="793">
        <v>0</v>
      </c>
      <c r="K91" s="793">
        <v>0</v>
      </c>
      <c r="L91" s="793">
        <v>0</v>
      </c>
      <c r="M91" s="793">
        <v>0</v>
      </c>
      <c r="N91" s="793">
        <v>0</v>
      </c>
      <c r="O91" s="793">
        <v>0</v>
      </c>
      <c r="P91" s="793">
        <v>0</v>
      </c>
      <c r="Q91" s="793">
        <v>0</v>
      </c>
      <c r="R91" s="793">
        <v>0</v>
      </c>
      <c r="S91" s="793">
        <v>0</v>
      </c>
      <c r="T91" s="793">
        <v>0</v>
      </c>
      <c r="U91" s="793">
        <v>0</v>
      </c>
      <c r="V91" s="793">
        <v>0</v>
      </c>
      <c r="W91" s="793">
        <v>0</v>
      </c>
      <c r="X91" s="793">
        <v>0</v>
      </c>
      <c r="Y91" s="793">
        <v>0</v>
      </c>
      <c r="Z91" s="793">
        <v>0</v>
      </c>
      <c r="AA91" s="793">
        <v>0</v>
      </c>
      <c r="AB91" s="793">
        <v>0</v>
      </c>
      <c r="AC91" s="793">
        <v>0</v>
      </c>
      <c r="AD91" s="793">
        <v>0</v>
      </c>
      <c r="AE91" s="793">
        <v>0</v>
      </c>
      <c r="AF91" s="793">
        <v>0</v>
      </c>
      <c r="AG91" s="793">
        <v>0</v>
      </c>
      <c r="AH91" s="793">
        <v>0</v>
      </c>
      <c r="AI91" s="793">
        <v>0</v>
      </c>
      <c r="AJ91" s="217">
        <f t="shared" si="3"/>
        <v>1100.5337588730499</v>
      </c>
      <c r="BC91" s="39"/>
      <c r="BD91" s="39"/>
      <c r="BE91" s="39"/>
      <c r="BF91" s="39"/>
      <c r="BG91" s="39"/>
      <c r="BH91" s="39"/>
      <c r="BI91" s="39"/>
      <c r="BJ91" s="39"/>
      <c r="BK91" s="39"/>
      <c r="BL91" s="39"/>
      <c r="BM91" s="39"/>
      <c r="BN91" s="39"/>
      <c r="BO91" s="39"/>
      <c r="BP91" s="39"/>
      <c r="BQ91" s="39"/>
      <c r="BR91" s="39"/>
    </row>
    <row r="92" spans="2:70">
      <c r="B92" s="232" t="s">
        <v>54</v>
      </c>
      <c r="C92" s="232">
        <v>208.503993948165</v>
      </c>
      <c r="D92" s="232">
        <v>0</v>
      </c>
      <c r="E92" s="232">
        <v>0</v>
      </c>
      <c r="F92" s="232">
        <v>0</v>
      </c>
      <c r="G92" s="232">
        <v>0</v>
      </c>
      <c r="H92" s="232">
        <v>0</v>
      </c>
      <c r="I92" s="232">
        <v>0</v>
      </c>
      <c r="J92" s="232">
        <v>0</v>
      </c>
      <c r="K92" s="232">
        <v>0</v>
      </c>
      <c r="L92" s="232">
        <v>0</v>
      </c>
      <c r="M92" s="232">
        <v>0</v>
      </c>
      <c r="N92" s="232">
        <v>0</v>
      </c>
      <c r="O92" s="232">
        <v>0</v>
      </c>
      <c r="P92" s="232">
        <v>0</v>
      </c>
      <c r="Q92" s="232">
        <v>0</v>
      </c>
      <c r="R92" s="232">
        <v>0</v>
      </c>
      <c r="S92" s="232">
        <v>0</v>
      </c>
      <c r="T92" s="232">
        <v>0</v>
      </c>
      <c r="U92" s="232">
        <v>0</v>
      </c>
      <c r="V92" s="232">
        <v>0</v>
      </c>
      <c r="W92" s="232">
        <v>0</v>
      </c>
      <c r="X92" s="232">
        <v>0</v>
      </c>
      <c r="Y92" s="232">
        <v>0</v>
      </c>
      <c r="Z92" s="232">
        <v>0</v>
      </c>
      <c r="AA92" s="232">
        <v>0</v>
      </c>
      <c r="AB92" s="232">
        <v>0</v>
      </c>
      <c r="AC92" s="232">
        <v>0</v>
      </c>
      <c r="AD92" s="232">
        <v>0</v>
      </c>
      <c r="AE92" s="232">
        <v>0</v>
      </c>
      <c r="AF92" s="232">
        <v>0</v>
      </c>
      <c r="AG92" s="232">
        <v>0</v>
      </c>
      <c r="AH92" s="232">
        <v>0</v>
      </c>
      <c r="AI92" s="232">
        <v>0</v>
      </c>
      <c r="AJ92" s="217">
        <f t="shared" si="3"/>
        <v>208.503993948165</v>
      </c>
      <c r="BC92" s="39"/>
      <c r="BD92" s="39"/>
      <c r="BE92" s="39"/>
      <c r="BF92" s="39"/>
      <c r="BG92" s="39"/>
      <c r="BH92" s="39"/>
      <c r="BI92" s="39"/>
      <c r="BJ92" s="39"/>
      <c r="BK92" s="39"/>
      <c r="BL92" s="39"/>
      <c r="BM92" s="39"/>
      <c r="BN92" s="39"/>
      <c r="BO92" s="39"/>
      <c r="BP92" s="39"/>
      <c r="BQ92" s="39"/>
      <c r="BR92" s="39"/>
    </row>
    <row r="93" spans="2:70">
      <c r="B93" s="232" t="s">
        <v>55</v>
      </c>
      <c r="C93" s="232">
        <v>0</v>
      </c>
      <c r="D93" s="232">
        <v>1379.2839547680599</v>
      </c>
      <c r="E93" s="232">
        <v>0</v>
      </c>
      <c r="F93" s="232">
        <v>0</v>
      </c>
      <c r="G93" s="232">
        <v>0</v>
      </c>
      <c r="H93" s="232">
        <v>0</v>
      </c>
      <c r="I93" s="232">
        <v>0</v>
      </c>
      <c r="J93" s="232">
        <v>0</v>
      </c>
      <c r="K93" s="232">
        <v>0</v>
      </c>
      <c r="L93" s="232">
        <v>0</v>
      </c>
      <c r="M93" s="232">
        <v>0</v>
      </c>
      <c r="N93" s="232">
        <v>0</v>
      </c>
      <c r="O93" s="232">
        <v>0</v>
      </c>
      <c r="P93" s="232">
        <v>0</v>
      </c>
      <c r="Q93" s="232">
        <v>0</v>
      </c>
      <c r="R93" s="232">
        <v>0</v>
      </c>
      <c r="S93" s="232">
        <v>0</v>
      </c>
      <c r="T93" s="232">
        <v>0</v>
      </c>
      <c r="U93" s="232">
        <v>0</v>
      </c>
      <c r="V93" s="232">
        <v>0</v>
      </c>
      <c r="W93" s="232">
        <v>0</v>
      </c>
      <c r="X93" s="232">
        <v>0</v>
      </c>
      <c r="Y93" s="232">
        <v>0</v>
      </c>
      <c r="Z93" s="232">
        <v>0</v>
      </c>
      <c r="AA93" s="232">
        <v>0</v>
      </c>
      <c r="AB93" s="232">
        <v>0</v>
      </c>
      <c r="AC93" s="232">
        <v>0</v>
      </c>
      <c r="AD93" s="232">
        <v>0</v>
      </c>
      <c r="AE93" s="232">
        <v>0</v>
      </c>
      <c r="AF93" s="232">
        <v>0</v>
      </c>
      <c r="AG93" s="232">
        <v>0</v>
      </c>
      <c r="AH93" s="232">
        <v>0</v>
      </c>
      <c r="AI93" s="232">
        <v>0</v>
      </c>
      <c r="AJ93" s="217">
        <f t="shared" si="3"/>
        <v>1379.2839547680599</v>
      </c>
      <c r="BC93" s="39"/>
      <c r="BD93" s="39"/>
      <c r="BE93" s="39"/>
      <c r="BF93" s="39"/>
      <c r="BG93" s="39"/>
      <c r="BH93" s="39"/>
      <c r="BI93" s="39"/>
      <c r="BJ93" s="39"/>
      <c r="BK93" s="39"/>
      <c r="BL93" s="39"/>
      <c r="BM93" s="39"/>
      <c r="BN93" s="39"/>
      <c r="BO93" s="39"/>
      <c r="BP93" s="39"/>
      <c r="BQ93" s="39"/>
      <c r="BR93" s="39"/>
    </row>
    <row r="94" spans="2:70">
      <c r="B94" s="232" t="s">
        <v>754</v>
      </c>
      <c r="C94" s="232">
        <v>0</v>
      </c>
      <c r="D94" s="232">
        <v>1100.5337588730499</v>
      </c>
      <c r="E94" s="232">
        <v>0</v>
      </c>
      <c r="F94" s="232">
        <v>0</v>
      </c>
      <c r="G94" s="232">
        <v>0</v>
      </c>
      <c r="H94" s="232">
        <v>0</v>
      </c>
      <c r="I94" s="232">
        <v>0</v>
      </c>
      <c r="J94" s="232">
        <v>0</v>
      </c>
      <c r="K94" s="232">
        <v>0</v>
      </c>
      <c r="L94" s="232">
        <v>0</v>
      </c>
      <c r="M94" s="232">
        <v>0</v>
      </c>
      <c r="N94" s="232">
        <v>0</v>
      </c>
      <c r="O94" s="232">
        <v>0</v>
      </c>
      <c r="P94" s="232">
        <v>0</v>
      </c>
      <c r="Q94" s="232">
        <v>0</v>
      </c>
      <c r="R94" s="232">
        <v>0</v>
      </c>
      <c r="S94" s="232">
        <v>0</v>
      </c>
      <c r="T94" s="232">
        <v>0</v>
      </c>
      <c r="U94" s="232">
        <v>0</v>
      </c>
      <c r="V94" s="232">
        <v>0</v>
      </c>
      <c r="W94" s="232">
        <v>0</v>
      </c>
      <c r="X94" s="232">
        <v>0</v>
      </c>
      <c r="Y94" s="232">
        <v>0</v>
      </c>
      <c r="Z94" s="232">
        <v>0</v>
      </c>
      <c r="AA94" s="232">
        <v>0</v>
      </c>
      <c r="AB94" s="232">
        <v>0</v>
      </c>
      <c r="AC94" s="232">
        <v>0</v>
      </c>
      <c r="AD94" s="232">
        <v>0</v>
      </c>
      <c r="AE94" s="232">
        <v>0</v>
      </c>
      <c r="AF94" s="232">
        <v>0</v>
      </c>
      <c r="AG94" s="232">
        <v>0</v>
      </c>
      <c r="AH94" s="232">
        <v>0</v>
      </c>
      <c r="AI94" s="232">
        <v>0</v>
      </c>
      <c r="AJ94" s="217">
        <f t="shared" si="3"/>
        <v>1100.5337588730499</v>
      </c>
      <c r="BC94" s="39"/>
      <c r="BD94" s="39"/>
      <c r="BE94" s="39"/>
      <c r="BF94" s="39"/>
      <c r="BG94" s="39"/>
      <c r="BH94" s="39"/>
      <c r="BI94" s="39"/>
      <c r="BJ94" s="39"/>
      <c r="BK94" s="39"/>
      <c r="BL94" s="39"/>
      <c r="BM94" s="39"/>
      <c r="BN94" s="39"/>
      <c r="BO94" s="39"/>
      <c r="BP94" s="39"/>
      <c r="BQ94" s="39"/>
      <c r="BR94" s="39"/>
    </row>
    <row r="95" spans="2:70">
      <c r="B95" s="232" t="s">
        <v>139</v>
      </c>
      <c r="C95" s="232">
        <v>0</v>
      </c>
      <c r="D95" s="232">
        <v>0</v>
      </c>
      <c r="E95" s="232">
        <v>0</v>
      </c>
      <c r="F95" s="232">
        <v>2084.0564559511399</v>
      </c>
      <c r="G95" s="232">
        <v>0</v>
      </c>
      <c r="H95" s="232">
        <v>0</v>
      </c>
      <c r="I95" s="232">
        <v>0</v>
      </c>
      <c r="J95" s="232">
        <v>0</v>
      </c>
      <c r="K95" s="232">
        <v>0</v>
      </c>
      <c r="L95" s="232">
        <v>0</v>
      </c>
      <c r="M95" s="232">
        <v>0</v>
      </c>
      <c r="N95" s="232">
        <v>0</v>
      </c>
      <c r="O95" s="232">
        <v>0</v>
      </c>
      <c r="P95" s="232">
        <v>0</v>
      </c>
      <c r="Q95" s="232">
        <v>0</v>
      </c>
      <c r="R95" s="232">
        <v>0</v>
      </c>
      <c r="S95" s="232">
        <v>0</v>
      </c>
      <c r="T95" s="232">
        <v>0</v>
      </c>
      <c r="U95" s="232">
        <v>0</v>
      </c>
      <c r="V95" s="232">
        <v>0</v>
      </c>
      <c r="W95" s="232">
        <v>0</v>
      </c>
      <c r="X95" s="232">
        <v>0</v>
      </c>
      <c r="Y95" s="232">
        <v>0</v>
      </c>
      <c r="Z95" s="232">
        <v>0</v>
      </c>
      <c r="AA95" s="232">
        <v>0</v>
      </c>
      <c r="AB95" s="232">
        <v>0</v>
      </c>
      <c r="AC95" s="232">
        <v>0</v>
      </c>
      <c r="AD95" s="232">
        <v>0</v>
      </c>
      <c r="AE95" s="232">
        <v>0</v>
      </c>
      <c r="AF95" s="232">
        <v>0</v>
      </c>
      <c r="AG95" s="232">
        <v>0</v>
      </c>
      <c r="AH95" s="232">
        <v>0</v>
      </c>
      <c r="AI95" s="232">
        <v>0</v>
      </c>
      <c r="AJ95" s="232">
        <f t="shared" si="3"/>
        <v>2084.0564559511399</v>
      </c>
      <c r="BC95" s="39"/>
      <c r="BD95" s="39"/>
      <c r="BE95" s="39"/>
      <c r="BF95" s="39"/>
      <c r="BG95" s="39"/>
      <c r="BH95" s="39"/>
      <c r="BI95" s="39"/>
      <c r="BJ95" s="39"/>
      <c r="BK95" s="39"/>
      <c r="BL95" s="39"/>
      <c r="BM95" s="39"/>
      <c r="BN95" s="39"/>
      <c r="BO95" s="39"/>
      <c r="BP95" s="39"/>
      <c r="BQ95" s="39"/>
      <c r="BR95" s="39"/>
    </row>
    <row r="96" spans="2:70">
      <c r="B96" s="280" t="s">
        <v>40</v>
      </c>
      <c r="C96" s="232">
        <v>0</v>
      </c>
      <c r="D96" s="232">
        <v>0</v>
      </c>
      <c r="E96" s="232">
        <v>0</v>
      </c>
      <c r="F96" s="232">
        <v>0</v>
      </c>
      <c r="G96" s="232">
        <v>2551.8882547735702</v>
      </c>
      <c r="H96" s="232">
        <v>0</v>
      </c>
      <c r="I96" s="232">
        <v>0</v>
      </c>
      <c r="J96" s="232">
        <v>0</v>
      </c>
      <c r="K96" s="232">
        <v>0</v>
      </c>
      <c r="L96" s="232">
        <v>0</v>
      </c>
      <c r="M96" s="232">
        <v>0</v>
      </c>
      <c r="N96" s="232">
        <v>0</v>
      </c>
      <c r="O96" s="232">
        <v>0</v>
      </c>
      <c r="P96" s="232">
        <v>0</v>
      </c>
      <c r="Q96" s="232">
        <v>0</v>
      </c>
      <c r="R96" s="232">
        <v>0</v>
      </c>
      <c r="S96" s="232">
        <v>0</v>
      </c>
      <c r="T96" s="232">
        <v>0</v>
      </c>
      <c r="U96" s="232">
        <v>0</v>
      </c>
      <c r="V96" s="232">
        <v>0</v>
      </c>
      <c r="W96" s="232">
        <v>0</v>
      </c>
      <c r="X96" s="232">
        <v>0</v>
      </c>
      <c r="Y96" s="232">
        <v>0</v>
      </c>
      <c r="Z96" s="232">
        <v>0</v>
      </c>
      <c r="AA96" s="232">
        <v>0</v>
      </c>
      <c r="AB96" s="232">
        <v>0</v>
      </c>
      <c r="AC96" s="232">
        <v>0</v>
      </c>
      <c r="AD96" s="232">
        <v>0</v>
      </c>
      <c r="AE96" s="232">
        <v>0</v>
      </c>
      <c r="AF96" s="232">
        <v>0</v>
      </c>
      <c r="AG96" s="232">
        <v>0</v>
      </c>
      <c r="AH96" s="232">
        <v>0</v>
      </c>
      <c r="AI96" s="232">
        <v>0</v>
      </c>
      <c r="AJ96" s="232">
        <f t="shared" si="3"/>
        <v>2551.8882547735702</v>
      </c>
      <c r="BC96" s="39"/>
      <c r="BD96" s="39"/>
      <c r="BE96" s="39"/>
      <c r="BF96" s="39"/>
      <c r="BG96" s="39"/>
      <c r="BH96" s="39"/>
      <c r="BI96" s="39"/>
      <c r="BJ96" s="39"/>
      <c r="BK96" s="39"/>
      <c r="BL96" s="39"/>
      <c r="BM96" s="39"/>
      <c r="BN96" s="39"/>
      <c r="BO96" s="39"/>
      <c r="BP96" s="39"/>
      <c r="BQ96" s="39"/>
      <c r="BR96" s="39"/>
    </row>
    <row r="97" spans="2:70">
      <c r="B97" s="280" t="s">
        <v>41</v>
      </c>
      <c r="C97" s="232">
        <v>0</v>
      </c>
      <c r="D97" s="232">
        <v>0</v>
      </c>
      <c r="E97" s="232">
        <v>0</v>
      </c>
      <c r="F97" s="232">
        <v>0</v>
      </c>
      <c r="G97" s="232">
        <v>1650.0115602267101</v>
      </c>
      <c r="H97" s="232">
        <v>0</v>
      </c>
      <c r="I97" s="232">
        <v>0</v>
      </c>
      <c r="J97" s="232">
        <v>0</v>
      </c>
      <c r="K97" s="232">
        <v>0</v>
      </c>
      <c r="L97" s="232">
        <v>0</v>
      </c>
      <c r="M97" s="232">
        <v>0</v>
      </c>
      <c r="N97" s="232">
        <v>0</v>
      </c>
      <c r="O97" s="232">
        <v>0</v>
      </c>
      <c r="P97" s="232">
        <v>0</v>
      </c>
      <c r="Q97" s="232">
        <v>0</v>
      </c>
      <c r="R97" s="232">
        <v>0</v>
      </c>
      <c r="S97" s="232">
        <v>0</v>
      </c>
      <c r="T97" s="232">
        <v>0</v>
      </c>
      <c r="U97" s="232">
        <v>0</v>
      </c>
      <c r="V97" s="232">
        <v>0</v>
      </c>
      <c r="W97" s="232">
        <v>0</v>
      </c>
      <c r="X97" s="232">
        <v>0</v>
      </c>
      <c r="Y97" s="232">
        <v>0</v>
      </c>
      <c r="Z97" s="232">
        <v>0</v>
      </c>
      <c r="AA97" s="232">
        <v>0</v>
      </c>
      <c r="AB97" s="232">
        <v>0</v>
      </c>
      <c r="AC97" s="232">
        <v>0</v>
      </c>
      <c r="AD97" s="232">
        <v>0</v>
      </c>
      <c r="AE97" s="232">
        <v>0</v>
      </c>
      <c r="AF97" s="232">
        <v>0</v>
      </c>
      <c r="AG97" s="232">
        <v>0</v>
      </c>
      <c r="AH97" s="232">
        <v>0</v>
      </c>
      <c r="AI97" s="232">
        <v>0</v>
      </c>
      <c r="AJ97" s="232">
        <f t="shared" si="3"/>
        <v>1650.0115602267101</v>
      </c>
      <c r="BC97" s="39"/>
      <c r="BD97" s="39"/>
      <c r="BE97" s="39"/>
      <c r="BF97" s="39"/>
      <c r="BG97" s="39"/>
      <c r="BH97" s="39"/>
      <c r="BI97" s="39"/>
      <c r="BJ97" s="39"/>
      <c r="BK97" s="39"/>
      <c r="BL97" s="39"/>
      <c r="BM97" s="39"/>
      <c r="BN97" s="39"/>
      <c r="BO97" s="39"/>
      <c r="BP97" s="39"/>
      <c r="BQ97" s="39"/>
      <c r="BR97" s="39"/>
    </row>
    <row r="98" spans="2:70">
      <c r="B98" s="280" t="s">
        <v>667</v>
      </c>
      <c r="C98" s="232">
        <v>0</v>
      </c>
      <c r="D98" s="232">
        <v>0</v>
      </c>
      <c r="E98" s="232">
        <v>0</v>
      </c>
      <c r="F98" s="232">
        <v>0</v>
      </c>
      <c r="G98" s="232">
        <v>0</v>
      </c>
      <c r="H98" s="232">
        <v>2443.1849446981801</v>
      </c>
      <c r="I98" s="232">
        <v>0</v>
      </c>
      <c r="J98" s="232">
        <v>0</v>
      </c>
      <c r="K98" s="232">
        <v>0</v>
      </c>
      <c r="L98" s="232">
        <v>0</v>
      </c>
      <c r="M98" s="232">
        <v>0</v>
      </c>
      <c r="N98" s="232">
        <v>0</v>
      </c>
      <c r="O98" s="232">
        <v>0</v>
      </c>
      <c r="P98" s="232">
        <v>0</v>
      </c>
      <c r="Q98" s="232">
        <v>0</v>
      </c>
      <c r="R98" s="232">
        <v>0</v>
      </c>
      <c r="S98" s="232">
        <v>0</v>
      </c>
      <c r="T98" s="232">
        <v>0</v>
      </c>
      <c r="U98" s="232">
        <v>0</v>
      </c>
      <c r="V98" s="232">
        <v>0</v>
      </c>
      <c r="W98" s="232">
        <v>0</v>
      </c>
      <c r="X98" s="232">
        <v>0</v>
      </c>
      <c r="Y98" s="232">
        <v>0</v>
      </c>
      <c r="Z98" s="232">
        <v>0</v>
      </c>
      <c r="AA98" s="232">
        <v>0</v>
      </c>
      <c r="AB98" s="232">
        <v>0</v>
      </c>
      <c r="AC98" s="232">
        <v>0</v>
      </c>
      <c r="AD98" s="232">
        <v>0</v>
      </c>
      <c r="AE98" s="232">
        <v>0</v>
      </c>
      <c r="AF98" s="232">
        <v>0</v>
      </c>
      <c r="AG98" s="232">
        <v>0</v>
      </c>
      <c r="AH98" s="232">
        <v>0</v>
      </c>
      <c r="AI98" s="232">
        <v>0</v>
      </c>
      <c r="AJ98" s="232">
        <f t="shared" si="3"/>
        <v>2443.1849446981801</v>
      </c>
      <c r="BC98" s="39"/>
      <c r="BD98" s="39"/>
      <c r="BE98" s="39"/>
      <c r="BF98" s="39"/>
      <c r="BG98" s="39"/>
      <c r="BH98" s="39"/>
      <c r="BI98" s="39"/>
      <c r="BJ98" s="39"/>
      <c r="BK98" s="39"/>
      <c r="BL98" s="39"/>
      <c r="BM98" s="39"/>
      <c r="BN98" s="39"/>
      <c r="BO98" s="39"/>
      <c r="BP98" s="39"/>
      <c r="BQ98" s="39"/>
      <c r="BR98" s="39"/>
    </row>
    <row r="99" spans="2:70">
      <c r="B99" s="280" t="s">
        <v>801</v>
      </c>
      <c r="C99" s="232">
        <v>0</v>
      </c>
      <c r="D99" s="232">
        <v>1133.5526165190101</v>
      </c>
      <c r="E99" s="232">
        <v>0</v>
      </c>
      <c r="F99" s="232">
        <v>0</v>
      </c>
      <c r="G99" s="232">
        <v>0</v>
      </c>
      <c r="H99" s="232">
        <v>0</v>
      </c>
      <c r="I99" s="232">
        <v>0</v>
      </c>
      <c r="J99" s="232">
        <v>0</v>
      </c>
      <c r="K99" s="232">
        <v>0</v>
      </c>
      <c r="L99" s="232">
        <v>0</v>
      </c>
      <c r="M99" s="232">
        <v>0</v>
      </c>
      <c r="N99" s="232">
        <v>0</v>
      </c>
      <c r="O99" s="232">
        <v>0</v>
      </c>
      <c r="P99" s="232">
        <v>0</v>
      </c>
      <c r="Q99" s="232">
        <v>0</v>
      </c>
      <c r="R99" s="232">
        <v>0</v>
      </c>
      <c r="S99" s="232">
        <v>0</v>
      </c>
      <c r="T99" s="232">
        <v>0</v>
      </c>
      <c r="U99" s="232">
        <v>0</v>
      </c>
      <c r="V99" s="232">
        <v>0</v>
      </c>
      <c r="W99" s="232">
        <v>0</v>
      </c>
      <c r="X99" s="232">
        <v>0</v>
      </c>
      <c r="Y99" s="232">
        <v>0</v>
      </c>
      <c r="Z99" s="232">
        <v>0</v>
      </c>
      <c r="AA99" s="232">
        <v>0</v>
      </c>
      <c r="AB99" s="232">
        <v>0</v>
      </c>
      <c r="AC99" s="232">
        <v>0</v>
      </c>
      <c r="AD99" s="232">
        <v>0</v>
      </c>
      <c r="AE99" s="232">
        <v>0</v>
      </c>
      <c r="AF99" s="232">
        <v>0</v>
      </c>
      <c r="AG99" s="232">
        <v>0</v>
      </c>
      <c r="AH99" s="232">
        <v>0</v>
      </c>
      <c r="AI99" s="232">
        <v>0</v>
      </c>
      <c r="AJ99" s="552">
        <f t="shared" si="3"/>
        <v>1133.5526165190101</v>
      </c>
      <c r="BC99" s="39"/>
      <c r="BD99" s="39"/>
      <c r="BE99" s="39"/>
      <c r="BF99" s="39"/>
      <c r="BG99" s="39"/>
      <c r="BH99" s="39"/>
      <c r="BI99" s="39"/>
      <c r="BJ99" s="39"/>
      <c r="BK99" s="39"/>
      <c r="BL99" s="39"/>
      <c r="BM99" s="39"/>
      <c r="BN99" s="39"/>
      <c r="BO99" s="39"/>
      <c r="BP99" s="39"/>
      <c r="BQ99" s="39"/>
      <c r="BR99" s="39"/>
    </row>
    <row r="100" spans="2:70">
      <c r="B100" s="280" t="s">
        <v>817</v>
      </c>
      <c r="C100" s="232">
        <v>0</v>
      </c>
      <c r="D100" s="232">
        <v>1111.1629156440899</v>
      </c>
      <c r="E100" s="232">
        <v>0</v>
      </c>
      <c r="F100" s="232">
        <v>0</v>
      </c>
      <c r="G100" s="232">
        <v>0</v>
      </c>
      <c r="H100" s="232">
        <v>0</v>
      </c>
      <c r="I100" s="232">
        <v>0</v>
      </c>
      <c r="J100" s="232">
        <v>0</v>
      </c>
      <c r="K100" s="232">
        <v>0</v>
      </c>
      <c r="L100" s="232">
        <v>0</v>
      </c>
      <c r="M100" s="232">
        <v>0</v>
      </c>
      <c r="N100" s="232">
        <v>0</v>
      </c>
      <c r="O100" s="232">
        <v>0</v>
      </c>
      <c r="P100" s="232">
        <v>0</v>
      </c>
      <c r="Q100" s="232">
        <v>0</v>
      </c>
      <c r="R100" s="232">
        <v>0</v>
      </c>
      <c r="S100" s="232">
        <v>0</v>
      </c>
      <c r="T100" s="232">
        <v>0</v>
      </c>
      <c r="U100" s="232">
        <v>0</v>
      </c>
      <c r="V100" s="232">
        <v>0</v>
      </c>
      <c r="W100" s="232">
        <v>0</v>
      </c>
      <c r="X100" s="232">
        <v>0</v>
      </c>
      <c r="Y100" s="232">
        <v>0</v>
      </c>
      <c r="Z100" s="232">
        <v>0</v>
      </c>
      <c r="AA100" s="232">
        <v>0</v>
      </c>
      <c r="AB100" s="232">
        <v>0</v>
      </c>
      <c r="AC100" s="232">
        <v>0</v>
      </c>
      <c r="AD100" s="232">
        <v>0</v>
      </c>
      <c r="AE100" s="232">
        <v>0</v>
      </c>
      <c r="AF100" s="232">
        <v>0</v>
      </c>
      <c r="AG100" s="232">
        <v>0</v>
      </c>
      <c r="AH100" s="232">
        <v>0</v>
      </c>
      <c r="AI100" s="232">
        <v>0</v>
      </c>
      <c r="AJ100" s="552">
        <f t="shared" si="3"/>
        <v>1111.1629156440899</v>
      </c>
      <c r="BC100" s="39"/>
      <c r="BD100" s="39"/>
      <c r="BE100" s="39"/>
      <c r="BF100" s="39"/>
      <c r="BG100" s="39"/>
      <c r="BH100" s="39"/>
      <c r="BI100" s="39"/>
      <c r="BJ100" s="39"/>
      <c r="BK100" s="39"/>
      <c r="BL100" s="39"/>
      <c r="BM100" s="39"/>
      <c r="BN100" s="39"/>
      <c r="BO100" s="39"/>
      <c r="BP100" s="39"/>
      <c r="BQ100" s="39"/>
      <c r="BR100" s="39"/>
    </row>
    <row r="101" spans="2:70">
      <c r="B101" s="280" t="s">
        <v>866</v>
      </c>
      <c r="C101" s="232">
        <v>0</v>
      </c>
      <c r="D101" s="232">
        <v>476.385065756892</v>
      </c>
      <c r="E101" s="232">
        <v>0</v>
      </c>
      <c r="F101" s="232">
        <v>0</v>
      </c>
      <c r="G101" s="232">
        <v>0</v>
      </c>
      <c r="H101" s="232">
        <v>0</v>
      </c>
      <c r="I101" s="232">
        <v>0</v>
      </c>
      <c r="J101" s="232">
        <v>0</v>
      </c>
      <c r="K101" s="232">
        <v>0</v>
      </c>
      <c r="L101" s="232">
        <v>0</v>
      </c>
      <c r="M101" s="232">
        <v>0</v>
      </c>
      <c r="N101" s="232">
        <v>0</v>
      </c>
      <c r="O101" s="232">
        <v>0</v>
      </c>
      <c r="P101" s="232">
        <v>0</v>
      </c>
      <c r="Q101" s="232">
        <v>0</v>
      </c>
      <c r="R101" s="232">
        <v>0</v>
      </c>
      <c r="S101" s="232">
        <v>0</v>
      </c>
      <c r="T101" s="232">
        <v>0</v>
      </c>
      <c r="U101" s="232">
        <v>0</v>
      </c>
      <c r="V101" s="232">
        <v>0</v>
      </c>
      <c r="W101" s="232">
        <v>0</v>
      </c>
      <c r="X101" s="232">
        <v>0</v>
      </c>
      <c r="Y101" s="232">
        <v>0</v>
      </c>
      <c r="Z101" s="232">
        <v>0</v>
      </c>
      <c r="AA101" s="232">
        <v>0</v>
      </c>
      <c r="AB101" s="232">
        <v>0</v>
      </c>
      <c r="AC101" s="232">
        <v>0</v>
      </c>
      <c r="AD101" s="232">
        <v>0</v>
      </c>
      <c r="AE101" s="232">
        <v>0</v>
      </c>
      <c r="AF101" s="232">
        <v>0</v>
      </c>
      <c r="AG101" s="232">
        <v>0</v>
      </c>
      <c r="AH101" s="232">
        <v>0</v>
      </c>
      <c r="AI101" s="232">
        <v>0</v>
      </c>
      <c r="AJ101" s="552">
        <f t="shared" si="3"/>
        <v>476.385065756892</v>
      </c>
      <c r="BC101" s="39"/>
      <c r="BD101" s="39"/>
      <c r="BE101" s="39"/>
      <c r="BF101" s="39"/>
      <c r="BG101" s="39"/>
      <c r="BH101" s="39"/>
      <c r="BI101" s="39"/>
      <c r="BJ101" s="39"/>
      <c r="BK101" s="39"/>
      <c r="BL101" s="39"/>
      <c r="BM101" s="39"/>
      <c r="BN101" s="39"/>
      <c r="BO101" s="39"/>
      <c r="BP101" s="39"/>
      <c r="BQ101" s="39"/>
      <c r="BR101" s="39"/>
    </row>
    <row r="102" spans="2:70">
      <c r="B102" s="280" t="s">
        <v>802</v>
      </c>
      <c r="C102" s="232">
        <v>0</v>
      </c>
      <c r="D102" s="232">
        <v>685.60448907720308</v>
      </c>
      <c r="E102" s="232">
        <v>0</v>
      </c>
      <c r="F102" s="232">
        <v>0</v>
      </c>
      <c r="G102" s="232">
        <v>0</v>
      </c>
      <c r="H102" s="232">
        <v>0</v>
      </c>
      <c r="I102" s="232">
        <v>0</v>
      </c>
      <c r="J102" s="232">
        <v>0</v>
      </c>
      <c r="K102" s="232">
        <v>0</v>
      </c>
      <c r="L102" s="232">
        <v>0</v>
      </c>
      <c r="M102" s="232">
        <v>0</v>
      </c>
      <c r="N102" s="232">
        <v>0</v>
      </c>
      <c r="O102" s="232">
        <v>0</v>
      </c>
      <c r="P102" s="232">
        <v>0</v>
      </c>
      <c r="Q102" s="232">
        <v>0</v>
      </c>
      <c r="R102" s="232">
        <v>0</v>
      </c>
      <c r="S102" s="232">
        <v>0</v>
      </c>
      <c r="T102" s="232">
        <v>0</v>
      </c>
      <c r="U102" s="232">
        <v>0</v>
      </c>
      <c r="V102" s="232">
        <v>0</v>
      </c>
      <c r="W102" s="232">
        <v>0</v>
      </c>
      <c r="X102" s="232">
        <v>0</v>
      </c>
      <c r="Y102" s="232">
        <v>0</v>
      </c>
      <c r="Z102" s="232">
        <v>0</v>
      </c>
      <c r="AA102" s="232">
        <v>0</v>
      </c>
      <c r="AB102" s="232">
        <v>0</v>
      </c>
      <c r="AC102" s="232">
        <v>0</v>
      </c>
      <c r="AD102" s="232">
        <v>0</v>
      </c>
      <c r="AE102" s="232">
        <v>0</v>
      </c>
      <c r="AF102" s="232">
        <v>0</v>
      </c>
      <c r="AG102" s="232">
        <v>0</v>
      </c>
      <c r="AH102" s="232">
        <v>0</v>
      </c>
      <c r="AI102" s="232">
        <v>0</v>
      </c>
      <c r="AJ102" s="552">
        <f t="shared" si="3"/>
        <v>685.60448907720308</v>
      </c>
      <c r="BC102" s="39"/>
      <c r="BD102" s="39"/>
      <c r="BE102" s="39"/>
      <c r="BF102" s="39"/>
      <c r="BG102" s="39"/>
      <c r="BH102" s="39"/>
      <c r="BI102" s="39"/>
      <c r="BJ102" s="39"/>
      <c r="BK102" s="39"/>
      <c r="BL102" s="39"/>
      <c r="BM102" s="39"/>
      <c r="BN102" s="39"/>
      <c r="BO102" s="39"/>
      <c r="BP102" s="39"/>
      <c r="BQ102" s="39"/>
      <c r="BR102" s="39"/>
    </row>
    <row r="103" spans="2:70">
      <c r="B103" s="278" t="s">
        <v>56</v>
      </c>
      <c r="C103" s="232">
        <v>0</v>
      </c>
      <c r="D103" s="232">
        <v>0</v>
      </c>
      <c r="E103" s="232">
        <v>0</v>
      </c>
      <c r="F103" s="232">
        <v>3374.35968</v>
      </c>
      <c r="G103" s="232">
        <v>0</v>
      </c>
      <c r="H103" s="232">
        <v>0</v>
      </c>
      <c r="I103" s="232">
        <v>0</v>
      </c>
      <c r="J103" s="232">
        <v>0</v>
      </c>
      <c r="K103" s="232">
        <v>0</v>
      </c>
      <c r="L103" s="232">
        <v>0</v>
      </c>
      <c r="M103" s="232">
        <v>0</v>
      </c>
      <c r="N103" s="232">
        <v>0</v>
      </c>
      <c r="O103" s="232">
        <v>0</v>
      </c>
      <c r="P103" s="232">
        <v>0</v>
      </c>
      <c r="Q103" s="232">
        <v>0</v>
      </c>
      <c r="R103" s="232">
        <v>0</v>
      </c>
      <c r="S103" s="232">
        <v>0</v>
      </c>
      <c r="T103" s="232">
        <v>0</v>
      </c>
      <c r="U103" s="232">
        <v>0</v>
      </c>
      <c r="V103" s="232">
        <v>0</v>
      </c>
      <c r="W103" s="232">
        <v>0</v>
      </c>
      <c r="X103" s="232">
        <v>0</v>
      </c>
      <c r="Y103" s="232">
        <v>0</v>
      </c>
      <c r="Z103" s="232">
        <v>0</v>
      </c>
      <c r="AA103" s="232">
        <v>0</v>
      </c>
      <c r="AB103" s="232">
        <v>0</v>
      </c>
      <c r="AC103" s="232">
        <v>0</v>
      </c>
      <c r="AD103" s="232">
        <v>0</v>
      </c>
      <c r="AE103" s="232">
        <v>0</v>
      </c>
      <c r="AF103" s="232">
        <v>0</v>
      </c>
      <c r="AG103" s="232">
        <v>0</v>
      </c>
      <c r="AH103" s="232">
        <v>0</v>
      </c>
      <c r="AI103" s="232">
        <v>0</v>
      </c>
      <c r="AJ103" s="228">
        <f t="shared" si="3"/>
        <v>3374.35968</v>
      </c>
      <c r="BC103" s="39"/>
      <c r="BD103" s="39"/>
      <c r="BE103" s="39"/>
      <c r="BF103" s="39"/>
      <c r="BG103" s="39"/>
      <c r="BH103" s="39"/>
      <c r="BI103" s="39"/>
      <c r="BJ103" s="39"/>
      <c r="BK103" s="39"/>
      <c r="BL103" s="39"/>
      <c r="BM103" s="39"/>
      <c r="BN103" s="39"/>
      <c r="BO103" s="39"/>
      <c r="BP103" s="39"/>
      <c r="BQ103" s="39"/>
      <c r="BR103" s="39"/>
    </row>
    <row r="104" spans="2:70">
      <c r="B104" s="278" t="s">
        <v>57</v>
      </c>
      <c r="C104" s="232">
        <v>0</v>
      </c>
      <c r="D104" s="232">
        <v>0</v>
      </c>
      <c r="E104" s="232">
        <v>0</v>
      </c>
      <c r="F104" s="232">
        <v>0</v>
      </c>
      <c r="G104" s="232">
        <v>1899.9926029999999</v>
      </c>
      <c r="H104" s="232">
        <v>0</v>
      </c>
      <c r="I104" s="232">
        <v>0</v>
      </c>
      <c r="J104" s="232">
        <v>0</v>
      </c>
      <c r="K104" s="232">
        <v>0</v>
      </c>
      <c r="L104" s="232">
        <v>0</v>
      </c>
      <c r="M104" s="232">
        <v>0</v>
      </c>
      <c r="N104" s="232">
        <v>0</v>
      </c>
      <c r="O104" s="232">
        <v>0</v>
      </c>
      <c r="P104" s="232">
        <v>0</v>
      </c>
      <c r="Q104" s="232">
        <v>0</v>
      </c>
      <c r="R104" s="232">
        <v>0</v>
      </c>
      <c r="S104" s="232">
        <v>0</v>
      </c>
      <c r="T104" s="232">
        <v>0</v>
      </c>
      <c r="U104" s="232">
        <v>0</v>
      </c>
      <c r="V104" s="232">
        <v>0</v>
      </c>
      <c r="W104" s="232">
        <v>0</v>
      </c>
      <c r="X104" s="232">
        <v>0</v>
      </c>
      <c r="Y104" s="232">
        <v>0</v>
      </c>
      <c r="Z104" s="232">
        <v>0</v>
      </c>
      <c r="AA104" s="232">
        <v>0</v>
      </c>
      <c r="AB104" s="232">
        <v>0</v>
      </c>
      <c r="AC104" s="232">
        <v>0</v>
      </c>
      <c r="AD104" s="232">
        <v>0</v>
      </c>
      <c r="AE104" s="232">
        <v>0</v>
      </c>
      <c r="AF104" s="232">
        <v>0</v>
      </c>
      <c r="AG104" s="232">
        <v>0</v>
      </c>
      <c r="AH104" s="232">
        <v>0</v>
      </c>
      <c r="AI104" s="232">
        <v>0</v>
      </c>
      <c r="AJ104" s="228">
        <f t="shared" si="3"/>
        <v>1899.9926029999999</v>
      </c>
      <c r="BC104" s="39"/>
      <c r="BD104" s="39"/>
      <c r="BE104" s="39"/>
      <c r="BF104" s="39"/>
      <c r="BG104" s="39"/>
      <c r="BH104" s="39"/>
      <c r="BI104" s="39"/>
      <c r="BJ104" s="39"/>
      <c r="BK104" s="39"/>
      <c r="BL104" s="39"/>
      <c r="BM104" s="39"/>
      <c r="BN104" s="39"/>
      <c r="BO104" s="39"/>
      <c r="BP104" s="39"/>
      <c r="BQ104" s="39"/>
      <c r="BR104" s="39"/>
    </row>
    <row r="105" spans="2:70">
      <c r="B105" s="278" t="s">
        <v>735</v>
      </c>
      <c r="C105" s="232">
        <v>0</v>
      </c>
      <c r="D105" s="232">
        <v>0</v>
      </c>
      <c r="E105" s="232">
        <v>0</v>
      </c>
      <c r="F105" s="232">
        <v>0</v>
      </c>
      <c r="G105" s="232">
        <v>887.50068317</v>
      </c>
      <c r="H105" s="232">
        <v>887.50068317</v>
      </c>
      <c r="I105" s="232">
        <v>887.50068317</v>
      </c>
      <c r="J105" s="232">
        <v>887.50068317</v>
      </c>
      <c r="K105" s="232">
        <v>887.50068317</v>
      </c>
      <c r="L105" s="232">
        <v>889.63153715099997</v>
      </c>
      <c r="M105" s="232">
        <v>0</v>
      </c>
      <c r="N105" s="232">
        <v>0</v>
      </c>
      <c r="O105" s="232">
        <v>0</v>
      </c>
      <c r="P105" s="232">
        <v>0</v>
      </c>
      <c r="Q105" s="232">
        <v>0</v>
      </c>
      <c r="R105" s="232">
        <v>0</v>
      </c>
      <c r="S105" s="232">
        <v>0</v>
      </c>
      <c r="T105" s="232">
        <v>0</v>
      </c>
      <c r="U105" s="232">
        <v>0</v>
      </c>
      <c r="V105" s="232">
        <v>0</v>
      </c>
      <c r="W105" s="232">
        <v>0</v>
      </c>
      <c r="X105" s="232">
        <v>0</v>
      </c>
      <c r="Y105" s="232">
        <v>0</v>
      </c>
      <c r="Z105" s="232">
        <v>0</v>
      </c>
      <c r="AA105" s="232">
        <v>0</v>
      </c>
      <c r="AB105" s="232">
        <v>0</v>
      </c>
      <c r="AC105" s="232">
        <v>0</v>
      </c>
      <c r="AD105" s="232">
        <v>0</v>
      </c>
      <c r="AE105" s="232">
        <v>0</v>
      </c>
      <c r="AF105" s="232">
        <v>0</v>
      </c>
      <c r="AG105" s="232">
        <v>0</v>
      </c>
      <c r="AH105" s="232">
        <v>0</v>
      </c>
      <c r="AI105" s="232">
        <v>0</v>
      </c>
      <c r="AJ105" s="228">
        <f t="shared" si="3"/>
        <v>5327.1349530010002</v>
      </c>
      <c r="BC105" s="39"/>
      <c r="BD105" s="39"/>
      <c r="BE105" s="39"/>
      <c r="BF105" s="39"/>
      <c r="BG105" s="39"/>
      <c r="BH105" s="39"/>
      <c r="BI105" s="39"/>
      <c r="BJ105" s="39"/>
      <c r="BK105" s="39"/>
      <c r="BL105" s="39"/>
      <c r="BM105" s="39"/>
      <c r="BN105" s="39"/>
      <c r="BO105" s="39"/>
      <c r="BP105" s="39"/>
      <c r="BQ105" s="39"/>
      <c r="BR105" s="39"/>
    </row>
    <row r="106" spans="2:70">
      <c r="B106" s="220" t="s">
        <v>147</v>
      </c>
      <c r="C106" s="221">
        <v>0</v>
      </c>
      <c r="D106" s="221">
        <v>9530.1106889999992</v>
      </c>
      <c r="E106" s="221">
        <v>0</v>
      </c>
      <c r="F106" s="221">
        <v>0</v>
      </c>
      <c r="G106" s="221">
        <v>0</v>
      </c>
      <c r="H106" s="221">
        <v>6569</v>
      </c>
      <c r="I106" s="221">
        <v>9625.3864849999991</v>
      </c>
      <c r="J106" s="221">
        <v>7757.6480259999998</v>
      </c>
      <c r="K106" s="221">
        <v>9424.9517798400011</v>
      </c>
      <c r="L106" s="221">
        <v>10939.764891999999</v>
      </c>
      <c r="M106" s="221">
        <v>1955</v>
      </c>
      <c r="N106" s="221">
        <v>0</v>
      </c>
      <c r="O106" s="221">
        <v>0</v>
      </c>
      <c r="P106" s="221">
        <v>0</v>
      </c>
      <c r="Q106" s="221">
        <v>0</v>
      </c>
      <c r="R106" s="221">
        <v>0</v>
      </c>
      <c r="S106" s="221">
        <v>0</v>
      </c>
      <c r="T106" s="221">
        <v>0</v>
      </c>
      <c r="U106" s="221">
        <v>0</v>
      </c>
      <c r="V106" s="221">
        <v>0</v>
      </c>
      <c r="W106" s="221">
        <v>0</v>
      </c>
      <c r="X106" s="221">
        <v>0</v>
      </c>
      <c r="Y106" s="221">
        <v>0</v>
      </c>
      <c r="Z106" s="221">
        <v>0</v>
      </c>
      <c r="AA106" s="221">
        <v>0</v>
      </c>
      <c r="AB106" s="221">
        <v>0</v>
      </c>
      <c r="AC106" s="221">
        <v>0</v>
      </c>
      <c r="AD106" s="221">
        <v>0</v>
      </c>
      <c r="AE106" s="221">
        <v>0</v>
      </c>
      <c r="AF106" s="221">
        <v>0</v>
      </c>
      <c r="AG106" s="221">
        <v>0</v>
      </c>
      <c r="AH106" s="221">
        <v>0</v>
      </c>
      <c r="AI106" s="221">
        <v>0</v>
      </c>
      <c r="AJ106" s="221">
        <f t="shared" si="3"/>
        <v>55801.861871840003</v>
      </c>
      <c r="BC106" s="39"/>
      <c r="BD106" s="39"/>
      <c r="BE106" s="39"/>
      <c r="BF106" s="39"/>
      <c r="BG106" s="39"/>
      <c r="BH106" s="39"/>
      <c r="BI106" s="39"/>
      <c r="BJ106" s="39"/>
      <c r="BK106" s="39"/>
      <c r="BL106" s="39"/>
      <c r="BM106" s="39"/>
      <c r="BN106" s="39"/>
      <c r="BO106" s="39"/>
      <c r="BP106" s="39"/>
      <c r="BQ106" s="39"/>
      <c r="BR106" s="39"/>
    </row>
    <row r="107" spans="2:70">
      <c r="B107" s="278" t="s">
        <v>426</v>
      </c>
      <c r="C107" s="221">
        <v>5231.0216125087018</v>
      </c>
      <c r="D107" s="221">
        <v>2766.6454269304218</v>
      </c>
      <c r="E107" s="221">
        <v>330.16012766191602</v>
      </c>
      <c r="F107" s="221">
        <v>0</v>
      </c>
      <c r="G107" s="221">
        <v>0</v>
      </c>
      <c r="H107" s="221">
        <v>0</v>
      </c>
      <c r="I107" s="221">
        <v>0</v>
      </c>
      <c r="J107" s="221">
        <v>0</v>
      </c>
      <c r="K107" s="221">
        <v>0</v>
      </c>
      <c r="L107" s="221">
        <v>0</v>
      </c>
      <c r="M107" s="221">
        <v>0</v>
      </c>
      <c r="N107" s="221">
        <v>0</v>
      </c>
      <c r="O107" s="221">
        <v>0</v>
      </c>
      <c r="P107" s="221">
        <v>0</v>
      </c>
      <c r="Q107" s="221">
        <v>0</v>
      </c>
      <c r="R107" s="221">
        <v>0</v>
      </c>
      <c r="S107" s="221">
        <v>0</v>
      </c>
      <c r="T107" s="221">
        <v>0</v>
      </c>
      <c r="U107" s="221">
        <v>0</v>
      </c>
      <c r="V107" s="221">
        <v>0</v>
      </c>
      <c r="W107" s="221">
        <v>0</v>
      </c>
      <c r="X107" s="221">
        <v>0</v>
      </c>
      <c r="Y107" s="221">
        <v>0</v>
      </c>
      <c r="Z107" s="221">
        <v>0</v>
      </c>
      <c r="AA107" s="221">
        <v>0</v>
      </c>
      <c r="AB107" s="221">
        <v>0</v>
      </c>
      <c r="AC107" s="221">
        <v>0</v>
      </c>
      <c r="AD107" s="221">
        <v>0</v>
      </c>
      <c r="AE107" s="221">
        <v>0</v>
      </c>
      <c r="AF107" s="221">
        <v>0</v>
      </c>
      <c r="AG107" s="221">
        <v>0</v>
      </c>
      <c r="AH107" s="221">
        <v>0</v>
      </c>
      <c r="AI107" s="221">
        <v>0</v>
      </c>
      <c r="AJ107" s="217">
        <f t="shared" si="3"/>
        <v>8327.8271671010407</v>
      </c>
      <c r="BC107" s="39"/>
      <c r="BD107" s="39"/>
      <c r="BE107" s="39"/>
      <c r="BF107" s="39"/>
      <c r="BG107" s="39"/>
      <c r="BH107" s="39"/>
      <c r="BI107" s="39"/>
      <c r="BJ107" s="39"/>
      <c r="BK107" s="39"/>
      <c r="BL107" s="39"/>
      <c r="BM107" s="39"/>
      <c r="BN107" s="39"/>
      <c r="BO107" s="39"/>
      <c r="BP107" s="39"/>
      <c r="BQ107" s="39"/>
      <c r="BR107" s="39"/>
    </row>
    <row r="108" spans="2:70">
      <c r="B108" s="624" t="s">
        <v>132</v>
      </c>
      <c r="C108" s="877">
        <v>4355.7041091987021</v>
      </c>
      <c r="D108" s="877">
        <v>2304.1610998404217</v>
      </c>
      <c r="E108" s="877">
        <v>330.16012766191602</v>
      </c>
      <c r="F108" s="217">
        <v>0</v>
      </c>
      <c r="G108" s="217">
        <v>0</v>
      </c>
      <c r="H108" s="217">
        <v>0</v>
      </c>
      <c r="I108" s="217">
        <v>0</v>
      </c>
      <c r="J108" s="217">
        <v>0</v>
      </c>
      <c r="K108" s="217">
        <v>0</v>
      </c>
      <c r="L108" s="217">
        <v>0</v>
      </c>
      <c r="M108" s="217">
        <v>0</v>
      </c>
      <c r="N108" s="217">
        <v>0</v>
      </c>
      <c r="O108" s="217">
        <v>0</v>
      </c>
      <c r="P108" s="217">
        <v>0</v>
      </c>
      <c r="Q108" s="217">
        <v>0</v>
      </c>
      <c r="R108" s="217">
        <v>0</v>
      </c>
      <c r="S108" s="217">
        <v>0</v>
      </c>
      <c r="T108" s="217">
        <v>0</v>
      </c>
      <c r="U108" s="217">
        <v>0</v>
      </c>
      <c r="V108" s="217">
        <v>0</v>
      </c>
      <c r="W108" s="217">
        <v>0</v>
      </c>
      <c r="X108" s="217">
        <v>0</v>
      </c>
      <c r="Y108" s="217">
        <v>0</v>
      </c>
      <c r="Z108" s="217">
        <v>0</v>
      </c>
      <c r="AA108" s="217">
        <v>0</v>
      </c>
      <c r="AB108" s="217">
        <v>0</v>
      </c>
      <c r="AC108" s="217">
        <v>0</v>
      </c>
      <c r="AD108" s="217">
        <v>0</v>
      </c>
      <c r="AE108" s="217">
        <v>0</v>
      </c>
      <c r="AF108" s="217">
        <v>0</v>
      </c>
      <c r="AG108" s="217">
        <v>0</v>
      </c>
      <c r="AH108" s="217">
        <v>0</v>
      </c>
      <c r="AI108" s="217">
        <v>0</v>
      </c>
      <c r="AJ108" s="217">
        <f t="shared" si="3"/>
        <v>6990.02533670104</v>
      </c>
      <c r="BC108" s="39"/>
      <c r="BD108" s="39"/>
      <c r="BE108" s="39"/>
      <c r="BF108" s="39"/>
      <c r="BG108" s="39"/>
      <c r="BH108" s="39"/>
      <c r="BI108" s="39"/>
      <c r="BJ108" s="39"/>
      <c r="BK108" s="39"/>
      <c r="BL108" s="39"/>
      <c r="BM108" s="39"/>
      <c r="BN108" s="39"/>
      <c r="BO108" s="39"/>
      <c r="BP108" s="39"/>
      <c r="BQ108" s="39"/>
      <c r="BR108" s="39"/>
    </row>
    <row r="109" spans="2:70">
      <c r="B109" s="218" t="s">
        <v>130</v>
      </c>
      <c r="C109" s="878">
        <v>875.31750330999989</v>
      </c>
      <c r="D109" s="878">
        <v>462.48432708999997</v>
      </c>
      <c r="E109" s="878">
        <v>0</v>
      </c>
      <c r="F109" s="217">
        <v>0</v>
      </c>
      <c r="G109" s="217">
        <v>0</v>
      </c>
      <c r="H109" s="217">
        <v>0</v>
      </c>
      <c r="I109" s="217">
        <v>0</v>
      </c>
      <c r="J109" s="217">
        <v>0</v>
      </c>
      <c r="K109" s="217">
        <v>0</v>
      </c>
      <c r="L109" s="217">
        <v>0</v>
      </c>
      <c r="M109" s="217">
        <v>0</v>
      </c>
      <c r="N109" s="217">
        <v>0</v>
      </c>
      <c r="O109" s="217">
        <v>0</v>
      </c>
      <c r="P109" s="217">
        <v>0</v>
      </c>
      <c r="Q109" s="217">
        <v>0</v>
      </c>
      <c r="R109" s="217">
        <v>0</v>
      </c>
      <c r="S109" s="217">
        <v>0</v>
      </c>
      <c r="T109" s="217">
        <v>0</v>
      </c>
      <c r="U109" s="217">
        <v>0</v>
      </c>
      <c r="V109" s="217">
        <v>0</v>
      </c>
      <c r="W109" s="217">
        <v>0</v>
      </c>
      <c r="X109" s="217">
        <v>0</v>
      </c>
      <c r="Y109" s="217">
        <v>0</v>
      </c>
      <c r="Z109" s="217">
        <v>0</v>
      </c>
      <c r="AA109" s="217">
        <v>0</v>
      </c>
      <c r="AB109" s="217">
        <v>0</v>
      </c>
      <c r="AC109" s="217">
        <v>0</v>
      </c>
      <c r="AD109" s="217">
        <v>0</v>
      </c>
      <c r="AE109" s="217">
        <v>0</v>
      </c>
      <c r="AF109" s="217">
        <v>0</v>
      </c>
      <c r="AG109" s="217">
        <v>0</v>
      </c>
      <c r="AH109" s="217">
        <v>0</v>
      </c>
      <c r="AI109" s="217">
        <v>0</v>
      </c>
      <c r="AJ109" s="224">
        <f t="shared" si="3"/>
        <v>1337.8018303999997</v>
      </c>
      <c r="BC109" s="39"/>
      <c r="BD109" s="39"/>
      <c r="BE109" s="39"/>
      <c r="BF109" s="39"/>
      <c r="BG109" s="39"/>
      <c r="BH109" s="39"/>
      <c r="BI109" s="39"/>
      <c r="BJ109" s="39"/>
      <c r="BK109" s="39"/>
      <c r="BL109" s="39"/>
      <c r="BM109" s="39"/>
      <c r="BN109" s="39"/>
      <c r="BO109" s="39"/>
      <c r="BP109" s="39"/>
      <c r="BQ109" s="39"/>
      <c r="BR109" s="39"/>
    </row>
    <row r="110" spans="2:70">
      <c r="B110" s="278" t="s">
        <v>637</v>
      </c>
      <c r="C110" s="221">
        <v>236.48126975344556</v>
      </c>
      <c r="D110" s="221">
        <v>145.38970428178521</v>
      </c>
      <c r="E110" s="221">
        <v>90.207813671586791</v>
      </c>
      <c r="F110" s="221">
        <v>83.377005448464132</v>
      </c>
      <c r="G110" s="221">
        <v>119.74645522340495</v>
      </c>
      <c r="H110" s="221">
        <v>185.21146481565714</v>
      </c>
      <c r="I110" s="221">
        <v>185.21146481565714</v>
      </c>
      <c r="J110" s="221">
        <v>201.83178750062913</v>
      </c>
      <c r="K110" s="221">
        <v>83.377005448464132</v>
      </c>
      <c r="L110" s="221">
        <v>24.881326835164842</v>
      </c>
      <c r="M110" s="221">
        <v>0.97008054256314291</v>
      </c>
      <c r="N110" s="221">
        <v>0.97008054256314291</v>
      </c>
      <c r="O110" s="221">
        <v>1.5060805525631429</v>
      </c>
      <c r="P110" s="221">
        <v>0.97008054256314291</v>
      </c>
      <c r="Q110" s="221">
        <v>0.97008054256314291</v>
      </c>
      <c r="R110" s="221">
        <v>0.97008054256314291</v>
      </c>
      <c r="S110" s="221">
        <v>0.97008054256314291</v>
      </c>
      <c r="T110" s="221">
        <v>0.97008054256314291</v>
      </c>
      <c r="U110" s="221">
        <v>0.97008054256314291</v>
      </c>
      <c r="V110" s="221">
        <v>0.97008054256314291</v>
      </c>
      <c r="W110" s="221">
        <v>0.97008054256314291</v>
      </c>
      <c r="X110" s="221">
        <v>0.97008054256314291</v>
      </c>
      <c r="Y110" s="221">
        <v>0.97008054256314291</v>
      </c>
      <c r="Z110" s="221">
        <v>0.97008054256314291</v>
      </c>
      <c r="AA110" s="221">
        <v>0.97008054256314291</v>
      </c>
      <c r="AB110" s="221">
        <v>0.97008054256314291</v>
      </c>
      <c r="AC110" s="221">
        <v>0.97008054256314291</v>
      </c>
      <c r="AD110" s="221">
        <v>0.97008054256314291</v>
      </c>
      <c r="AE110" s="221">
        <v>0.97008054256314291</v>
      </c>
      <c r="AF110" s="221">
        <v>0.97008054256314291</v>
      </c>
      <c r="AG110" s="221">
        <v>0.97008054256314291</v>
      </c>
      <c r="AH110" s="221">
        <v>0.97008054256314291</v>
      </c>
      <c r="AI110" s="221">
        <v>61.115074188081216</v>
      </c>
      <c r="AJ110" s="217">
        <f t="shared" si="3"/>
        <v>1438.708143928731</v>
      </c>
      <c r="BC110" s="39"/>
      <c r="BD110" s="39"/>
      <c r="BE110" s="39"/>
      <c r="BF110" s="39"/>
      <c r="BG110" s="39"/>
      <c r="BH110" s="39"/>
      <c r="BI110" s="39"/>
      <c r="BJ110" s="39"/>
      <c r="BK110" s="39"/>
      <c r="BL110" s="39"/>
      <c r="BM110" s="39"/>
      <c r="BN110" s="39"/>
      <c r="BO110" s="39"/>
      <c r="BP110" s="39"/>
      <c r="BQ110" s="39"/>
      <c r="BR110" s="39"/>
    </row>
    <row r="111" spans="2:70">
      <c r="B111" s="6" t="s">
        <v>148</v>
      </c>
      <c r="C111" s="211">
        <v>228.28126514344555</v>
      </c>
      <c r="D111" s="211">
        <v>145.38970428178521</v>
      </c>
      <c r="E111" s="211">
        <v>83.572813671586786</v>
      </c>
      <c r="F111" s="211">
        <v>83.377005448464132</v>
      </c>
      <c r="G111" s="211">
        <v>119.74645522340495</v>
      </c>
      <c r="H111" s="211">
        <v>185.21146481565714</v>
      </c>
      <c r="I111" s="211">
        <v>185.21146481565714</v>
      </c>
      <c r="J111" s="211">
        <v>201.83178750062913</v>
      </c>
      <c r="K111" s="211">
        <v>83.377005448464132</v>
      </c>
      <c r="L111" s="211">
        <v>24.881326835164842</v>
      </c>
      <c r="M111" s="211">
        <v>0.97008054256314291</v>
      </c>
      <c r="N111" s="211">
        <v>0.97008054256314291</v>
      </c>
      <c r="O111" s="211">
        <v>0.97008054256314291</v>
      </c>
      <c r="P111" s="211">
        <v>0.97008054256314291</v>
      </c>
      <c r="Q111" s="211">
        <v>0.97008054256314291</v>
      </c>
      <c r="R111" s="211">
        <v>0.97008054256314291</v>
      </c>
      <c r="S111" s="211">
        <v>0.97008054256314291</v>
      </c>
      <c r="T111" s="211">
        <v>0.97008054256314291</v>
      </c>
      <c r="U111" s="211">
        <v>0.97008054256314291</v>
      </c>
      <c r="V111" s="211">
        <v>0.97008054256314291</v>
      </c>
      <c r="W111" s="211">
        <v>0.97008054256314291</v>
      </c>
      <c r="X111" s="211">
        <v>0.97008054256314291</v>
      </c>
      <c r="Y111" s="211">
        <v>0.97008054256314291</v>
      </c>
      <c r="Z111" s="211">
        <v>0.97008054256314291</v>
      </c>
      <c r="AA111" s="211">
        <v>0.97008054256314291</v>
      </c>
      <c r="AB111" s="211">
        <v>0.97008054256314291</v>
      </c>
      <c r="AC111" s="211">
        <v>0.97008054256314291</v>
      </c>
      <c r="AD111" s="211">
        <v>0.97008054256314291</v>
      </c>
      <c r="AE111" s="211">
        <v>0.97008054256314291</v>
      </c>
      <c r="AF111" s="211">
        <v>0.97008054256314291</v>
      </c>
      <c r="AG111" s="211">
        <v>0.97008054256314291</v>
      </c>
      <c r="AH111" s="211">
        <v>0.97008054256314291</v>
      </c>
      <c r="AI111" s="211">
        <v>61.115074188081216</v>
      </c>
      <c r="AJ111" s="217">
        <f t="shared" si="3"/>
        <v>1423.3371393087309</v>
      </c>
      <c r="BC111" s="39"/>
      <c r="BD111" s="39"/>
      <c r="BE111" s="39"/>
      <c r="BF111" s="39"/>
      <c r="BG111" s="39"/>
      <c r="BH111" s="39"/>
      <c r="BI111" s="39"/>
      <c r="BJ111" s="39"/>
      <c r="BK111" s="39"/>
      <c r="BL111" s="39"/>
      <c r="BM111" s="39"/>
      <c r="BN111" s="39"/>
      <c r="BO111" s="39"/>
      <c r="BP111" s="39"/>
      <c r="BQ111" s="39"/>
      <c r="BR111" s="39"/>
    </row>
    <row r="112" spans="2:70">
      <c r="B112" s="480" t="s">
        <v>150</v>
      </c>
      <c r="C112" s="219">
        <v>90.167967795512084</v>
      </c>
      <c r="D112" s="219">
        <v>82.787898640449214</v>
      </c>
      <c r="E112" s="219">
        <v>82.602733129023648</v>
      </c>
      <c r="F112" s="219">
        <v>82.406924905900993</v>
      </c>
      <c r="G112" s="219">
        <v>82.406924905900993</v>
      </c>
      <c r="H112" s="219">
        <v>82.406924905900993</v>
      </c>
      <c r="I112" s="219">
        <v>82.406924905900993</v>
      </c>
      <c r="J112" s="219">
        <v>82.406924905900993</v>
      </c>
      <c r="K112" s="219">
        <v>82.406924905900993</v>
      </c>
      <c r="L112" s="219">
        <v>23.9112462926017</v>
      </c>
      <c r="M112" s="219">
        <v>0</v>
      </c>
      <c r="N112" s="219">
        <v>0</v>
      </c>
      <c r="O112" s="219">
        <v>0</v>
      </c>
      <c r="P112" s="219">
        <v>0</v>
      </c>
      <c r="Q112" s="219">
        <v>0</v>
      </c>
      <c r="R112" s="219">
        <v>0</v>
      </c>
      <c r="S112" s="219">
        <v>0</v>
      </c>
      <c r="T112" s="219">
        <v>0</v>
      </c>
      <c r="U112" s="219">
        <v>0</v>
      </c>
      <c r="V112" s="219">
        <v>0</v>
      </c>
      <c r="W112" s="219">
        <v>0</v>
      </c>
      <c r="X112" s="219">
        <v>0</v>
      </c>
      <c r="Y112" s="219">
        <v>0</v>
      </c>
      <c r="Z112" s="219">
        <v>0</v>
      </c>
      <c r="AA112" s="219">
        <v>0</v>
      </c>
      <c r="AB112" s="219">
        <v>0</v>
      </c>
      <c r="AC112" s="219">
        <v>0</v>
      </c>
      <c r="AD112" s="219">
        <v>0</v>
      </c>
      <c r="AE112" s="219">
        <v>0</v>
      </c>
      <c r="AF112" s="219">
        <v>0</v>
      </c>
      <c r="AG112" s="219">
        <v>0</v>
      </c>
      <c r="AH112" s="219">
        <v>0</v>
      </c>
      <c r="AI112" s="219">
        <v>0</v>
      </c>
      <c r="AJ112" s="219">
        <f t="shared" si="3"/>
        <v>773.91139529299255</v>
      </c>
      <c r="BC112" s="39"/>
      <c r="BD112" s="39"/>
      <c r="BE112" s="39"/>
      <c r="BF112" s="39"/>
      <c r="BG112" s="39"/>
      <c r="BH112" s="39"/>
      <c r="BI112" s="39"/>
      <c r="BJ112" s="39"/>
      <c r="BK112" s="39"/>
      <c r="BL112" s="39"/>
      <c r="BM112" s="39"/>
      <c r="BN112" s="39"/>
      <c r="BO112" s="39"/>
      <c r="BP112" s="39"/>
      <c r="BQ112" s="39"/>
      <c r="BR112" s="39"/>
    </row>
    <row r="113" spans="2:70">
      <c r="B113" s="6" t="s">
        <v>244</v>
      </c>
      <c r="C113" s="211">
        <v>88.72131124149</v>
      </c>
      <c r="D113" s="211">
        <v>82.787338699890995</v>
      </c>
      <c r="E113" s="211">
        <v>82.406924905900993</v>
      </c>
      <c r="F113" s="211">
        <v>82.406924905900993</v>
      </c>
      <c r="G113" s="211">
        <v>82.406924905900993</v>
      </c>
      <c r="H113" s="211">
        <v>82.406924905900993</v>
      </c>
      <c r="I113" s="211">
        <v>82.406924905900993</v>
      </c>
      <c r="J113" s="211">
        <v>82.406924905900993</v>
      </c>
      <c r="K113" s="211">
        <v>82.406924905900993</v>
      </c>
      <c r="L113" s="211">
        <v>23.9112462926017</v>
      </c>
      <c r="M113" s="211">
        <v>0</v>
      </c>
      <c r="N113" s="211">
        <v>0</v>
      </c>
      <c r="O113" s="211">
        <v>0</v>
      </c>
      <c r="P113" s="211">
        <v>0</v>
      </c>
      <c r="Q113" s="211">
        <v>0</v>
      </c>
      <c r="R113" s="211">
        <v>0</v>
      </c>
      <c r="S113" s="211">
        <v>0</v>
      </c>
      <c r="T113" s="211">
        <v>0</v>
      </c>
      <c r="U113" s="211">
        <v>0</v>
      </c>
      <c r="V113" s="211">
        <v>0</v>
      </c>
      <c r="W113" s="211">
        <v>0</v>
      </c>
      <c r="X113" s="211">
        <v>0</v>
      </c>
      <c r="Y113" s="211">
        <v>0</v>
      </c>
      <c r="Z113" s="211">
        <v>0</v>
      </c>
      <c r="AA113" s="211">
        <v>0</v>
      </c>
      <c r="AB113" s="211">
        <v>0</v>
      </c>
      <c r="AC113" s="211">
        <v>0</v>
      </c>
      <c r="AD113" s="211">
        <v>0</v>
      </c>
      <c r="AE113" s="211">
        <v>0</v>
      </c>
      <c r="AF113" s="211">
        <v>0</v>
      </c>
      <c r="AG113" s="211">
        <v>0</v>
      </c>
      <c r="AH113" s="211">
        <v>0</v>
      </c>
      <c r="AI113" s="211">
        <v>0</v>
      </c>
      <c r="AJ113" s="211">
        <f t="shared" si="3"/>
        <v>772.26837057528962</v>
      </c>
      <c r="BC113" s="39"/>
      <c r="BD113" s="39"/>
      <c r="BE113" s="39"/>
      <c r="BF113" s="39"/>
      <c r="BG113" s="39"/>
      <c r="BH113" s="39"/>
      <c r="BI113" s="39"/>
      <c r="BJ113" s="39"/>
      <c r="BK113" s="39"/>
      <c r="BL113" s="39"/>
      <c r="BM113" s="39"/>
      <c r="BN113" s="39"/>
      <c r="BO113" s="39"/>
      <c r="BP113" s="39"/>
      <c r="BQ113" s="39"/>
      <c r="BR113" s="39"/>
    </row>
    <row r="114" spans="2:70">
      <c r="B114" s="486" t="s">
        <v>155</v>
      </c>
      <c r="C114" s="211">
        <v>1.4466565540220857</v>
      </c>
      <c r="D114" s="211">
        <v>5.5994055821798104E-4</v>
      </c>
      <c r="E114" s="211">
        <v>0.19580822312264801</v>
      </c>
      <c r="F114" s="211">
        <v>0</v>
      </c>
      <c r="G114" s="211">
        <v>0</v>
      </c>
      <c r="H114" s="211">
        <v>0</v>
      </c>
      <c r="I114" s="211">
        <v>0</v>
      </c>
      <c r="J114" s="211">
        <v>0</v>
      </c>
      <c r="K114" s="211">
        <v>0</v>
      </c>
      <c r="L114" s="211">
        <v>0</v>
      </c>
      <c r="M114" s="211">
        <v>0</v>
      </c>
      <c r="N114" s="211">
        <v>0</v>
      </c>
      <c r="O114" s="211">
        <v>0</v>
      </c>
      <c r="P114" s="211">
        <v>0</v>
      </c>
      <c r="Q114" s="211">
        <v>0</v>
      </c>
      <c r="R114" s="211">
        <v>0</v>
      </c>
      <c r="S114" s="211">
        <v>0</v>
      </c>
      <c r="T114" s="211">
        <v>0</v>
      </c>
      <c r="U114" s="211">
        <v>0</v>
      </c>
      <c r="V114" s="211">
        <v>0</v>
      </c>
      <c r="W114" s="211">
        <v>0</v>
      </c>
      <c r="X114" s="211">
        <v>0</v>
      </c>
      <c r="Y114" s="211">
        <v>0</v>
      </c>
      <c r="Z114" s="211">
        <v>0</v>
      </c>
      <c r="AA114" s="211">
        <v>0</v>
      </c>
      <c r="AB114" s="211">
        <v>0</v>
      </c>
      <c r="AC114" s="211">
        <v>0</v>
      </c>
      <c r="AD114" s="211">
        <v>0</v>
      </c>
      <c r="AE114" s="211">
        <v>0</v>
      </c>
      <c r="AF114" s="211">
        <v>0</v>
      </c>
      <c r="AG114" s="211">
        <v>0</v>
      </c>
      <c r="AH114" s="211">
        <v>0</v>
      </c>
      <c r="AI114" s="211">
        <v>0</v>
      </c>
      <c r="AJ114" s="211">
        <f t="shared" si="3"/>
        <v>1.6430247177029518</v>
      </c>
      <c r="BC114" s="39"/>
      <c r="BD114" s="39"/>
      <c r="BE114" s="39"/>
      <c r="BF114" s="39"/>
      <c r="BG114" s="39"/>
      <c r="BH114" s="39"/>
      <c r="BI114" s="39"/>
      <c r="BJ114" s="39"/>
      <c r="BK114" s="39"/>
      <c r="BL114" s="39"/>
      <c r="BM114" s="39"/>
      <c r="BN114" s="39"/>
      <c r="BO114" s="39"/>
      <c r="BP114" s="39"/>
      <c r="BQ114" s="39"/>
      <c r="BR114" s="39"/>
    </row>
    <row r="115" spans="2:70">
      <c r="B115" s="480" t="s">
        <v>156</v>
      </c>
      <c r="C115" s="219">
        <v>138.11329734793347</v>
      </c>
      <c r="D115" s="219">
        <v>62.601805641336014</v>
      </c>
      <c r="E115" s="219">
        <v>0.97008054256314291</v>
      </c>
      <c r="F115" s="219">
        <v>0.97008054256314291</v>
      </c>
      <c r="G115" s="219">
        <v>37.33953031750395</v>
      </c>
      <c r="H115" s="219">
        <v>102.80453990975614</v>
      </c>
      <c r="I115" s="219">
        <v>102.80453990975614</v>
      </c>
      <c r="J115" s="219">
        <v>119.42486259472814</v>
      </c>
      <c r="K115" s="219">
        <v>0.97008054256314291</v>
      </c>
      <c r="L115" s="219">
        <v>0.97008054256314291</v>
      </c>
      <c r="M115" s="219">
        <v>0.97008054256314291</v>
      </c>
      <c r="N115" s="219">
        <v>0.97008054256314291</v>
      </c>
      <c r="O115" s="219">
        <v>0.97008054256314291</v>
      </c>
      <c r="P115" s="219">
        <v>0.97008054256314291</v>
      </c>
      <c r="Q115" s="219">
        <v>0.97008054256314291</v>
      </c>
      <c r="R115" s="219">
        <v>0.97008054256314291</v>
      </c>
      <c r="S115" s="219">
        <v>0.97008054256314291</v>
      </c>
      <c r="T115" s="219">
        <v>0.97008054256314291</v>
      </c>
      <c r="U115" s="219">
        <v>0.97008054256314291</v>
      </c>
      <c r="V115" s="219">
        <v>0.97008054256314291</v>
      </c>
      <c r="W115" s="219">
        <v>0.97008054256314291</v>
      </c>
      <c r="X115" s="219">
        <v>0.97008054256314291</v>
      </c>
      <c r="Y115" s="219">
        <v>0.97008054256314291</v>
      </c>
      <c r="Z115" s="219">
        <v>0.97008054256314291</v>
      </c>
      <c r="AA115" s="219">
        <v>0.97008054256314291</v>
      </c>
      <c r="AB115" s="219">
        <v>0.97008054256314291</v>
      </c>
      <c r="AC115" s="219">
        <v>0.97008054256314291</v>
      </c>
      <c r="AD115" s="219">
        <v>0.97008054256314291</v>
      </c>
      <c r="AE115" s="219">
        <v>0.97008054256314291</v>
      </c>
      <c r="AF115" s="219">
        <v>0.97008054256314291</v>
      </c>
      <c r="AG115" s="219">
        <v>0.97008054256314291</v>
      </c>
      <c r="AH115" s="219">
        <v>0.97008054256314291</v>
      </c>
      <c r="AI115" s="219">
        <v>61.115074188081216</v>
      </c>
      <c r="AJ115" s="221">
        <f t="shared" si="3"/>
        <v>649.42574401573563</v>
      </c>
      <c r="BC115" s="39"/>
      <c r="BD115" s="39"/>
      <c r="BE115" s="39"/>
      <c r="BF115" s="39"/>
      <c r="BG115" s="39"/>
      <c r="BH115" s="39"/>
      <c r="BI115" s="39"/>
      <c r="BJ115" s="39"/>
      <c r="BK115" s="39"/>
      <c r="BL115" s="39"/>
      <c r="BM115" s="39"/>
      <c r="BN115" s="39"/>
      <c r="BO115" s="39"/>
      <c r="BP115" s="39"/>
      <c r="BQ115" s="39"/>
      <c r="BR115" s="39"/>
    </row>
    <row r="116" spans="2:70">
      <c r="B116" s="6" t="s">
        <v>244</v>
      </c>
      <c r="C116" s="211">
        <v>138.11329734793347</v>
      </c>
      <c r="D116" s="211">
        <v>61.631725098772868</v>
      </c>
      <c r="E116" s="211">
        <v>0</v>
      </c>
      <c r="F116" s="211">
        <v>0</v>
      </c>
      <c r="G116" s="211">
        <v>36.369449774940804</v>
      </c>
      <c r="H116" s="211">
        <v>101.83445936719301</v>
      </c>
      <c r="I116" s="211">
        <v>101.83445936719301</v>
      </c>
      <c r="J116" s="211">
        <v>118.454782052165</v>
      </c>
      <c r="K116" s="211">
        <v>0</v>
      </c>
      <c r="L116" s="211">
        <v>0</v>
      </c>
      <c r="M116" s="211">
        <v>0</v>
      </c>
      <c r="N116" s="211">
        <v>0</v>
      </c>
      <c r="O116" s="211">
        <v>0</v>
      </c>
      <c r="P116" s="211">
        <v>0</v>
      </c>
      <c r="Q116" s="211">
        <v>0</v>
      </c>
      <c r="R116" s="211">
        <v>0</v>
      </c>
      <c r="S116" s="211">
        <v>0</v>
      </c>
      <c r="T116" s="211">
        <v>0</v>
      </c>
      <c r="U116" s="211">
        <v>0</v>
      </c>
      <c r="V116" s="211">
        <v>0</v>
      </c>
      <c r="W116" s="211">
        <v>0</v>
      </c>
      <c r="X116" s="211">
        <v>0</v>
      </c>
      <c r="Y116" s="211">
        <v>0</v>
      </c>
      <c r="Z116" s="211">
        <v>0</v>
      </c>
      <c r="AA116" s="211">
        <v>0</v>
      </c>
      <c r="AB116" s="211">
        <v>0</v>
      </c>
      <c r="AC116" s="211">
        <v>0</v>
      </c>
      <c r="AD116" s="211">
        <v>0</v>
      </c>
      <c r="AE116" s="211">
        <v>0</v>
      </c>
      <c r="AF116" s="211">
        <v>0</v>
      </c>
      <c r="AG116" s="211">
        <v>0</v>
      </c>
      <c r="AH116" s="211">
        <v>0</v>
      </c>
      <c r="AI116" s="211">
        <v>0</v>
      </c>
      <c r="AJ116" s="211">
        <f t="shared" si="3"/>
        <v>558.23817300819815</v>
      </c>
      <c r="BC116" s="39"/>
      <c r="BD116" s="39"/>
      <c r="BE116" s="39"/>
      <c r="BF116" s="39"/>
      <c r="BG116" s="39"/>
      <c r="BH116" s="39"/>
      <c r="BI116" s="39"/>
      <c r="BJ116" s="39"/>
      <c r="BK116" s="39"/>
      <c r="BL116" s="39"/>
      <c r="BM116" s="39"/>
      <c r="BN116" s="39"/>
      <c r="BO116" s="39"/>
      <c r="BP116" s="39"/>
      <c r="BQ116" s="39"/>
      <c r="BR116" s="39"/>
    </row>
    <row r="117" spans="2:70">
      <c r="B117" s="486" t="s">
        <v>155</v>
      </c>
      <c r="C117" s="211">
        <v>0</v>
      </c>
      <c r="D117" s="211">
        <v>0.97008054256314291</v>
      </c>
      <c r="E117" s="211">
        <v>0.97008054256314291</v>
      </c>
      <c r="F117" s="211">
        <v>0.97008054256314291</v>
      </c>
      <c r="G117" s="211">
        <v>0.97008054256314291</v>
      </c>
      <c r="H117" s="211">
        <v>0.97008054256314291</v>
      </c>
      <c r="I117" s="211">
        <v>0.97008054256314291</v>
      </c>
      <c r="J117" s="211">
        <v>0.97008054256314291</v>
      </c>
      <c r="K117" s="211">
        <v>0.97008054256314291</v>
      </c>
      <c r="L117" s="211">
        <v>0.97008054256314291</v>
      </c>
      <c r="M117" s="211">
        <v>0.97008054256314291</v>
      </c>
      <c r="N117" s="211">
        <v>0.97008054256314291</v>
      </c>
      <c r="O117" s="211">
        <v>0.97008054256314291</v>
      </c>
      <c r="P117" s="211">
        <v>0.97008054256314291</v>
      </c>
      <c r="Q117" s="211">
        <v>0.97008054256314291</v>
      </c>
      <c r="R117" s="211">
        <v>0.97008054256314291</v>
      </c>
      <c r="S117" s="211">
        <v>0.97008054256314291</v>
      </c>
      <c r="T117" s="211">
        <v>0.97008054256314291</v>
      </c>
      <c r="U117" s="211">
        <v>0.97008054256314291</v>
      </c>
      <c r="V117" s="211">
        <v>0.97008054256314291</v>
      </c>
      <c r="W117" s="211">
        <v>0.97008054256314291</v>
      </c>
      <c r="X117" s="211">
        <v>0.97008054256314291</v>
      </c>
      <c r="Y117" s="211">
        <v>0.97008054256314291</v>
      </c>
      <c r="Z117" s="211">
        <v>0.97008054256314291</v>
      </c>
      <c r="AA117" s="211">
        <v>0.97008054256314291</v>
      </c>
      <c r="AB117" s="211">
        <v>0.97008054256314291</v>
      </c>
      <c r="AC117" s="211">
        <v>0.97008054256314291</v>
      </c>
      <c r="AD117" s="211">
        <v>0.97008054256314291</v>
      </c>
      <c r="AE117" s="211">
        <v>0.97008054256314291</v>
      </c>
      <c r="AF117" s="211">
        <v>0.97008054256314291</v>
      </c>
      <c r="AG117" s="211">
        <v>0.97008054256314291</v>
      </c>
      <c r="AH117" s="211">
        <v>0.97008054256314291</v>
      </c>
      <c r="AI117" s="211">
        <v>61.115074188081216</v>
      </c>
      <c r="AJ117" s="211">
        <f t="shared" si="3"/>
        <v>91.187571007538637</v>
      </c>
      <c r="BC117" s="39"/>
      <c r="BD117" s="39"/>
      <c r="BE117" s="39"/>
      <c r="BF117" s="39"/>
      <c r="BG117" s="39"/>
      <c r="BH117" s="39"/>
      <c r="BI117" s="39"/>
      <c r="BJ117" s="39"/>
      <c r="BK117" s="39"/>
      <c r="BL117" s="39"/>
      <c r="BM117" s="39"/>
      <c r="BN117" s="39"/>
      <c r="BO117" s="39"/>
      <c r="BP117" s="39"/>
      <c r="BQ117" s="39"/>
      <c r="BR117" s="39"/>
    </row>
    <row r="118" spans="2:70">
      <c r="B118" s="480" t="s">
        <v>184</v>
      </c>
      <c r="C118" s="219">
        <v>8.2000046099999988</v>
      </c>
      <c r="D118" s="219">
        <v>0</v>
      </c>
      <c r="E118" s="219">
        <v>6.6349999999999998</v>
      </c>
      <c r="F118" s="219">
        <v>0</v>
      </c>
      <c r="G118" s="219">
        <v>0</v>
      </c>
      <c r="H118" s="219">
        <v>0</v>
      </c>
      <c r="I118" s="219">
        <v>0</v>
      </c>
      <c r="J118" s="219">
        <v>0</v>
      </c>
      <c r="K118" s="219">
        <v>0</v>
      </c>
      <c r="L118" s="219">
        <v>0</v>
      </c>
      <c r="M118" s="219">
        <v>0</v>
      </c>
      <c r="N118" s="219">
        <v>0</v>
      </c>
      <c r="O118" s="219">
        <v>0.53600000999999997</v>
      </c>
      <c r="P118" s="219">
        <v>0</v>
      </c>
      <c r="Q118" s="219">
        <v>0</v>
      </c>
      <c r="R118" s="219">
        <v>0</v>
      </c>
      <c r="S118" s="219">
        <v>0</v>
      </c>
      <c r="T118" s="219">
        <v>0</v>
      </c>
      <c r="U118" s="219">
        <v>0</v>
      </c>
      <c r="V118" s="219">
        <v>0</v>
      </c>
      <c r="W118" s="219">
        <v>0</v>
      </c>
      <c r="X118" s="219">
        <v>0</v>
      </c>
      <c r="Y118" s="219">
        <v>0</v>
      </c>
      <c r="Z118" s="219">
        <v>0</v>
      </c>
      <c r="AA118" s="219">
        <v>0</v>
      </c>
      <c r="AB118" s="219">
        <v>0</v>
      </c>
      <c r="AC118" s="219">
        <v>0</v>
      </c>
      <c r="AD118" s="219">
        <v>0</v>
      </c>
      <c r="AE118" s="219">
        <v>0</v>
      </c>
      <c r="AF118" s="219">
        <v>0</v>
      </c>
      <c r="AG118" s="219">
        <v>0</v>
      </c>
      <c r="AH118" s="219">
        <v>0</v>
      </c>
      <c r="AI118" s="219">
        <v>0</v>
      </c>
      <c r="AJ118" s="217">
        <f t="shared" si="3"/>
        <v>15.371004619999999</v>
      </c>
      <c r="BC118" s="39"/>
      <c r="BD118" s="39"/>
      <c r="BE118" s="39"/>
      <c r="BF118" s="39"/>
      <c r="BG118" s="39"/>
      <c r="BH118" s="39"/>
      <c r="BI118" s="39"/>
      <c r="BJ118" s="39"/>
      <c r="BK118" s="39"/>
      <c r="BL118" s="39"/>
      <c r="BM118" s="39"/>
      <c r="BN118" s="39"/>
      <c r="BO118" s="39"/>
      <c r="BP118" s="39"/>
      <c r="BQ118" s="39"/>
      <c r="BR118" s="39"/>
    </row>
    <row r="119" spans="2:70">
      <c r="B119" s="38" t="s">
        <v>244</v>
      </c>
      <c r="C119" s="211">
        <v>3.0980264799999997</v>
      </c>
      <c r="D119" s="211">
        <v>0</v>
      </c>
      <c r="E119" s="211">
        <v>0</v>
      </c>
      <c r="F119" s="211">
        <v>0</v>
      </c>
      <c r="G119" s="211">
        <v>0</v>
      </c>
      <c r="H119" s="211">
        <v>0</v>
      </c>
      <c r="I119" s="211">
        <v>0</v>
      </c>
      <c r="J119" s="211">
        <v>0</v>
      </c>
      <c r="K119" s="211">
        <v>0</v>
      </c>
      <c r="L119" s="211">
        <v>0</v>
      </c>
      <c r="M119" s="211">
        <v>0</v>
      </c>
      <c r="N119" s="211">
        <v>0</v>
      </c>
      <c r="O119" s="211">
        <v>0</v>
      </c>
      <c r="P119" s="211">
        <v>0</v>
      </c>
      <c r="Q119" s="211">
        <v>0</v>
      </c>
      <c r="R119" s="211">
        <v>0</v>
      </c>
      <c r="S119" s="211">
        <v>0</v>
      </c>
      <c r="T119" s="211">
        <v>0</v>
      </c>
      <c r="U119" s="211">
        <v>0</v>
      </c>
      <c r="V119" s="211">
        <v>0</v>
      </c>
      <c r="W119" s="211">
        <v>0</v>
      </c>
      <c r="X119" s="211">
        <v>0</v>
      </c>
      <c r="Y119" s="211">
        <v>0</v>
      </c>
      <c r="Z119" s="211">
        <v>0</v>
      </c>
      <c r="AA119" s="211">
        <v>0</v>
      </c>
      <c r="AB119" s="211">
        <v>0</v>
      </c>
      <c r="AC119" s="211">
        <v>0</v>
      </c>
      <c r="AD119" s="211">
        <v>0</v>
      </c>
      <c r="AE119" s="211">
        <v>0</v>
      </c>
      <c r="AF119" s="211">
        <v>0</v>
      </c>
      <c r="AG119" s="211">
        <v>0</v>
      </c>
      <c r="AH119" s="211">
        <v>0</v>
      </c>
      <c r="AI119" s="211">
        <v>0</v>
      </c>
      <c r="AJ119" s="224">
        <f t="shared" si="3"/>
        <v>3.0980264799999997</v>
      </c>
      <c r="BC119" s="39"/>
      <c r="BD119" s="39"/>
      <c r="BE119" s="39"/>
      <c r="BF119" s="39"/>
      <c r="BG119" s="39"/>
      <c r="BH119" s="39"/>
      <c r="BI119" s="39"/>
      <c r="BJ119" s="39"/>
      <c r="BK119" s="39"/>
      <c r="BL119" s="39"/>
      <c r="BM119" s="39"/>
      <c r="BN119" s="39"/>
      <c r="BO119" s="39"/>
      <c r="BP119" s="39"/>
      <c r="BQ119" s="39"/>
      <c r="BR119" s="39"/>
    </row>
    <row r="120" spans="2:70" ht="8.25" customHeight="1">
      <c r="B120" s="229" t="s">
        <v>155</v>
      </c>
      <c r="C120" s="211">
        <v>5.1019781299999991</v>
      </c>
      <c r="D120" s="211">
        <v>0</v>
      </c>
      <c r="E120" s="211">
        <v>6.6349999999999998</v>
      </c>
      <c r="F120" s="211">
        <v>0</v>
      </c>
      <c r="G120" s="211">
        <v>0</v>
      </c>
      <c r="H120" s="211">
        <v>0</v>
      </c>
      <c r="I120" s="211">
        <v>0</v>
      </c>
      <c r="J120" s="211">
        <v>0</v>
      </c>
      <c r="K120" s="211">
        <v>0</v>
      </c>
      <c r="L120" s="211">
        <v>0</v>
      </c>
      <c r="M120" s="211">
        <v>0</v>
      </c>
      <c r="N120" s="211">
        <v>0</v>
      </c>
      <c r="O120" s="211">
        <v>0.53600000999999997</v>
      </c>
      <c r="P120" s="211">
        <v>0</v>
      </c>
      <c r="Q120" s="211">
        <v>0</v>
      </c>
      <c r="R120" s="211">
        <v>0</v>
      </c>
      <c r="S120" s="211">
        <v>0</v>
      </c>
      <c r="T120" s="211">
        <v>0</v>
      </c>
      <c r="U120" s="211">
        <v>0</v>
      </c>
      <c r="V120" s="211">
        <v>0</v>
      </c>
      <c r="W120" s="211">
        <v>0</v>
      </c>
      <c r="X120" s="211">
        <v>0</v>
      </c>
      <c r="Y120" s="211">
        <v>0</v>
      </c>
      <c r="Z120" s="211">
        <v>0</v>
      </c>
      <c r="AA120" s="211">
        <v>0</v>
      </c>
      <c r="AB120" s="211">
        <v>0</v>
      </c>
      <c r="AC120" s="211">
        <v>0</v>
      </c>
      <c r="AD120" s="211">
        <v>0</v>
      </c>
      <c r="AE120" s="211">
        <v>0</v>
      </c>
      <c r="AF120" s="211">
        <v>0</v>
      </c>
      <c r="AG120" s="211">
        <v>0</v>
      </c>
      <c r="AH120" s="211">
        <v>0</v>
      </c>
      <c r="AI120" s="211">
        <v>0</v>
      </c>
      <c r="AJ120" s="224">
        <f t="shared" si="3"/>
        <v>12.272978139999999</v>
      </c>
      <c r="BC120" s="39"/>
      <c r="BD120" s="39"/>
      <c r="BE120" s="39"/>
      <c r="BF120" s="39"/>
      <c r="BG120" s="39"/>
      <c r="BH120" s="39"/>
      <c r="BI120" s="39"/>
      <c r="BJ120" s="39"/>
      <c r="BK120" s="39"/>
      <c r="BL120" s="39"/>
      <c r="BM120" s="39"/>
      <c r="BN120" s="39"/>
      <c r="BO120" s="39"/>
      <c r="BP120" s="39"/>
      <c r="BQ120" s="39"/>
      <c r="BR120" s="39"/>
    </row>
    <row r="121" spans="2:70" ht="12" customHeight="1">
      <c r="B121" s="38"/>
      <c r="C121" s="1053"/>
      <c r="D121" s="1053"/>
      <c r="E121" s="1053"/>
      <c r="F121" s="1053"/>
      <c r="G121" s="1053"/>
      <c r="H121" s="1053"/>
      <c r="I121" s="1053"/>
      <c r="J121" s="1053"/>
      <c r="K121" s="1053"/>
      <c r="L121" s="1053"/>
      <c r="M121" s="1053"/>
      <c r="N121" s="1053"/>
      <c r="O121" s="1053"/>
      <c r="P121" s="1053"/>
      <c r="Q121" s="1053"/>
      <c r="R121" s="1053"/>
      <c r="S121" s="1053"/>
      <c r="T121" s="1053"/>
      <c r="U121" s="1053"/>
      <c r="V121" s="1053"/>
      <c r="W121" s="1053"/>
      <c r="X121" s="1053"/>
      <c r="Y121" s="1053"/>
      <c r="Z121" s="1053"/>
      <c r="AA121" s="1053"/>
      <c r="AB121" s="1053"/>
      <c r="AC121" s="1053"/>
      <c r="AD121" s="1053"/>
      <c r="AE121" s="1053"/>
      <c r="AF121" s="1053"/>
      <c r="AG121" s="1053"/>
      <c r="AH121" s="1053"/>
      <c r="AI121" s="1053"/>
      <c r="AJ121" s="1053"/>
      <c r="BC121" s="39"/>
      <c r="BD121" s="39"/>
      <c r="BE121" s="39"/>
      <c r="BF121" s="39"/>
      <c r="BG121" s="39"/>
      <c r="BH121" s="39"/>
      <c r="BI121" s="39"/>
      <c r="BJ121" s="39"/>
      <c r="BK121" s="39"/>
      <c r="BL121" s="39"/>
      <c r="BM121" s="39"/>
      <c r="BN121" s="39"/>
      <c r="BO121" s="39"/>
      <c r="BP121" s="39"/>
      <c r="BQ121" s="39"/>
      <c r="BR121" s="39"/>
    </row>
    <row r="122" spans="2:70">
      <c r="B122" s="230" t="s">
        <v>185</v>
      </c>
      <c r="C122" s="231">
        <v>24131.023805668407</v>
      </c>
      <c r="D122" s="231">
        <v>23805.65671526402</v>
      </c>
      <c r="E122" s="231">
        <v>3332.2553636788598</v>
      </c>
      <c r="F122" s="231">
        <v>3429.2250679891486</v>
      </c>
      <c r="G122" s="231">
        <v>4886.3435444131974</v>
      </c>
      <c r="H122" s="231">
        <v>2662.7755419706027</v>
      </c>
      <c r="I122" s="231">
        <v>185.211464815657</v>
      </c>
      <c r="J122" s="231">
        <v>201.83178750062899</v>
      </c>
      <c r="K122" s="231">
        <v>83.377005448464132</v>
      </c>
      <c r="L122" s="231">
        <v>499.93173320921613</v>
      </c>
      <c r="M122" s="231">
        <v>476.02048691661412</v>
      </c>
      <c r="N122" s="231">
        <v>476.02048691661412</v>
      </c>
      <c r="O122" s="231">
        <v>683.98518020010408</v>
      </c>
      <c r="P122" s="231">
        <v>476.02048691661412</v>
      </c>
      <c r="Q122" s="231">
        <v>552.54641865317808</v>
      </c>
      <c r="R122" s="231">
        <v>685.47580848740006</v>
      </c>
      <c r="S122" s="231">
        <v>1391.5550207192432</v>
      </c>
      <c r="T122" s="231">
        <v>629.07235038974216</v>
      </c>
      <c r="U122" s="231">
        <v>629.07235038974216</v>
      </c>
      <c r="V122" s="231">
        <v>154.02194401569113</v>
      </c>
      <c r="W122" s="231">
        <v>154.02194401569113</v>
      </c>
      <c r="X122" s="231">
        <v>1302.5879346777733</v>
      </c>
      <c r="Y122" s="231">
        <v>1302.5879346777733</v>
      </c>
      <c r="Z122" s="231">
        <v>1379.1138664349132</v>
      </c>
      <c r="AA122" s="231">
        <v>1149.5360712046534</v>
      </c>
      <c r="AB122" s="231">
        <v>1149.5360712046534</v>
      </c>
      <c r="AC122" s="231">
        <v>1149.5360712046534</v>
      </c>
      <c r="AD122" s="231">
        <v>1149.5360712046534</v>
      </c>
      <c r="AE122" s="231">
        <v>1149.5360712046534</v>
      </c>
      <c r="AF122" s="231">
        <v>1149.5360712046534</v>
      </c>
      <c r="AG122" s="231">
        <v>1149.5360712046534</v>
      </c>
      <c r="AH122" s="231">
        <v>0.97008054256314291</v>
      </c>
      <c r="AI122" s="231">
        <v>61.136384188081216</v>
      </c>
      <c r="AJ122" s="231">
        <f>+SUM(C122:AI122)</f>
        <v>81618.593206532547</v>
      </c>
      <c r="BC122" s="39"/>
      <c r="BD122" s="39"/>
      <c r="BE122" s="39"/>
      <c r="BF122" s="39"/>
      <c r="BG122" s="39"/>
      <c r="BH122" s="39"/>
      <c r="BI122" s="39"/>
      <c r="BJ122" s="39"/>
      <c r="BK122" s="39"/>
      <c r="BL122" s="39"/>
      <c r="BM122" s="39"/>
      <c r="BN122" s="39"/>
      <c r="BO122" s="39"/>
      <c r="BP122" s="39"/>
      <c r="BQ122" s="39"/>
      <c r="BR122" s="39"/>
    </row>
    <row r="123" spans="2:70">
      <c r="B123" s="220" t="s">
        <v>186</v>
      </c>
      <c r="C123" s="221">
        <v>90.343720199407613</v>
      </c>
      <c r="D123" s="221">
        <v>576.11340122071692</v>
      </c>
      <c r="E123" s="221">
        <v>1013.4452130895299</v>
      </c>
      <c r="F123" s="221">
        <v>337.47935508648902</v>
      </c>
      <c r="G123" s="221">
        <v>104.867453663177</v>
      </c>
      <c r="H123" s="221">
        <v>110.094831027993</v>
      </c>
      <c r="I123" s="221">
        <v>82.406924905900993</v>
      </c>
      <c r="J123" s="221">
        <v>82.406924905900993</v>
      </c>
      <c r="K123" s="221">
        <v>82.406924905900993</v>
      </c>
      <c r="L123" s="221">
        <v>498.96165266665298</v>
      </c>
      <c r="M123" s="221">
        <v>475.05040637405097</v>
      </c>
      <c r="N123" s="221">
        <v>475.05040637405097</v>
      </c>
      <c r="O123" s="221">
        <v>683.01509965754099</v>
      </c>
      <c r="P123" s="221">
        <v>475.05040637405097</v>
      </c>
      <c r="Q123" s="221">
        <v>551.57633811061498</v>
      </c>
      <c r="R123" s="221">
        <v>684.50572794483696</v>
      </c>
      <c r="S123" s="221">
        <v>1390.58494017668</v>
      </c>
      <c r="T123" s="221">
        <v>628.10226984717906</v>
      </c>
      <c r="U123" s="221">
        <v>628.10226984717906</v>
      </c>
      <c r="V123" s="221">
        <v>153.05186347312798</v>
      </c>
      <c r="W123" s="221">
        <v>153.05186347312798</v>
      </c>
      <c r="X123" s="221">
        <v>1301.6178541352101</v>
      </c>
      <c r="Y123" s="221">
        <v>1301.6178541352101</v>
      </c>
      <c r="Z123" s="221">
        <v>1378.14378589235</v>
      </c>
      <c r="AA123" s="221">
        <v>1148.5659906620901</v>
      </c>
      <c r="AB123" s="221">
        <v>1148.5659906620901</v>
      </c>
      <c r="AC123" s="221">
        <v>1148.5659906620901</v>
      </c>
      <c r="AD123" s="221">
        <v>1148.5659906620901</v>
      </c>
      <c r="AE123" s="221">
        <v>1148.5659906620901</v>
      </c>
      <c r="AF123" s="221">
        <v>1148.5659906620901</v>
      </c>
      <c r="AG123" s="221">
        <v>1148.5659906620901</v>
      </c>
      <c r="AH123" s="221">
        <v>0</v>
      </c>
      <c r="AI123" s="221">
        <v>0</v>
      </c>
      <c r="AJ123" s="221">
        <f>+SUM(C123:AI123)</f>
        <v>21297.009422121508</v>
      </c>
      <c r="BC123" s="39"/>
      <c r="BD123" s="39"/>
      <c r="BE123" s="39"/>
      <c r="BF123" s="39"/>
      <c r="BG123" s="39"/>
      <c r="BH123" s="39"/>
      <c r="BI123" s="39"/>
      <c r="BJ123" s="39"/>
      <c r="BK123" s="39"/>
      <c r="BL123" s="39"/>
      <c r="BM123" s="39"/>
      <c r="BN123" s="39"/>
      <c r="BO123" s="39"/>
      <c r="BP123" s="39"/>
      <c r="BQ123" s="39"/>
      <c r="BR123" s="39"/>
    </row>
    <row r="124" spans="2:70">
      <c r="B124" s="230" t="s">
        <v>187</v>
      </c>
      <c r="C124" s="231">
        <v>7695.9466374776448</v>
      </c>
      <c r="D124" s="231">
        <v>14049.275769833073</v>
      </c>
      <c r="E124" s="231">
        <v>12250.15537659672</v>
      </c>
      <c r="F124" s="231">
        <v>7302.6159061169365</v>
      </c>
      <c r="G124" s="231">
        <v>6126.3449712157317</v>
      </c>
      <c r="H124" s="231">
        <v>9142.7516740146275</v>
      </c>
      <c r="I124" s="231">
        <v>12058.449599689407</v>
      </c>
      <c r="J124" s="231">
        <v>9891.6961636307205</v>
      </c>
      <c r="K124" s="231">
        <v>11298.236061835843</v>
      </c>
      <c r="L124" s="231">
        <v>14688.642770024833</v>
      </c>
      <c r="M124" s="231">
        <v>4750.1467264694074</v>
      </c>
      <c r="N124" s="231">
        <v>2699.5108707874074</v>
      </c>
      <c r="O124" s="231">
        <v>2645.8030301354074</v>
      </c>
      <c r="P124" s="231">
        <v>2619.5068195674071</v>
      </c>
      <c r="Q124" s="231">
        <v>3288.3822735755798</v>
      </c>
      <c r="R124" s="231">
        <v>3932.2413321057547</v>
      </c>
      <c r="S124" s="231">
        <v>3888.6290075307543</v>
      </c>
      <c r="T124" s="231">
        <v>3756.1470282337541</v>
      </c>
      <c r="U124" s="231">
        <v>3676.3067711017547</v>
      </c>
      <c r="V124" s="231">
        <v>1721.4105321889265</v>
      </c>
      <c r="W124" s="231">
        <v>1667.2853939619265</v>
      </c>
      <c r="X124" s="231">
        <v>1642.5098903769265</v>
      </c>
      <c r="Y124" s="231">
        <v>1586.3904597319265</v>
      </c>
      <c r="Z124" s="231">
        <v>2190.8504057951041</v>
      </c>
      <c r="AA124" s="231">
        <v>22.387083358579449</v>
      </c>
      <c r="AB124" s="231">
        <v>4.8881003065794504</v>
      </c>
      <c r="AC124" s="231">
        <v>3.1682305272909499</v>
      </c>
      <c r="AD124" s="231">
        <v>1.6721254276361199</v>
      </c>
      <c r="AE124" s="231">
        <v>1.009471324529563</v>
      </c>
      <c r="AF124" s="231">
        <v>0.3468176</v>
      </c>
      <c r="AG124" s="231">
        <v>0.3468176</v>
      </c>
      <c r="AH124" s="231">
        <v>0.3468176</v>
      </c>
      <c r="AI124" s="231">
        <v>0</v>
      </c>
      <c r="AJ124" s="231">
        <f>+SUM(C124:AI124)</f>
        <v>144603.40093574216</v>
      </c>
      <c r="BC124" s="39"/>
      <c r="BD124" s="39"/>
      <c r="BE124" s="39"/>
      <c r="BF124" s="39"/>
      <c r="BG124" s="39"/>
      <c r="BH124" s="39"/>
      <c r="BI124" s="39"/>
      <c r="BJ124" s="39"/>
      <c r="BK124" s="39"/>
      <c r="BL124" s="39"/>
      <c r="BM124" s="39"/>
      <c r="BN124" s="39"/>
      <c r="BO124" s="39"/>
      <c r="BP124" s="39"/>
      <c r="BQ124" s="39"/>
      <c r="BR124" s="39"/>
    </row>
    <row r="125" spans="2:70">
      <c r="BC125" s="39"/>
      <c r="BD125" s="39"/>
      <c r="BE125" s="39"/>
      <c r="BF125" s="39"/>
      <c r="BG125" s="39"/>
      <c r="BH125" s="39"/>
      <c r="BI125" s="39"/>
      <c r="BJ125" s="39"/>
      <c r="BK125" s="39"/>
      <c r="BL125" s="39"/>
      <c r="BM125" s="39"/>
      <c r="BN125" s="39"/>
      <c r="BO125" s="39"/>
      <c r="BP125" s="39"/>
      <c r="BQ125" s="39"/>
      <c r="BR125" s="39"/>
    </row>
    <row r="126" spans="2:70">
      <c r="B126" s="43" t="s">
        <v>638</v>
      </c>
      <c r="C126" s="205"/>
      <c r="D126" s="205"/>
      <c r="BC126" s="39"/>
      <c r="BD126" s="39"/>
      <c r="BE126" s="39"/>
      <c r="BF126" s="39"/>
      <c r="BG126" s="39"/>
      <c r="BH126" s="39"/>
      <c r="BI126" s="39"/>
      <c r="BJ126" s="39"/>
      <c r="BK126" s="39"/>
      <c r="BL126" s="39"/>
      <c r="BM126" s="39"/>
      <c r="BN126" s="39"/>
      <c r="BO126" s="39"/>
      <c r="BP126" s="39"/>
      <c r="BQ126" s="39"/>
      <c r="BR126" s="39"/>
    </row>
    <row r="127" spans="2:70">
      <c r="B127" s="919" t="s">
        <v>885</v>
      </c>
      <c r="C127" s="919"/>
      <c r="D127" s="919"/>
      <c r="BC127" s="39"/>
      <c r="BD127" s="39"/>
      <c r="BE127" s="39"/>
      <c r="BF127" s="39"/>
      <c r="BG127" s="39"/>
      <c r="BH127" s="39"/>
      <c r="BI127" s="39"/>
      <c r="BJ127" s="39"/>
      <c r="BK127" s="39"/>
      <c r="BL127" s="39"/>
      <c r="BM127" s="39"/>
      <c r="BN127" s="39"/>
      <c r="BO127" s="39"/>
      <c r="BP127" s="39"/>
      <c r="BQ127" s="39"/>
      <c r="BR127" s="39"/>
    </row>
    <row r="128" spans="2:70">
      <c r="B128" s="1233"/>
      <c r="C128" s="1233"/>
      <c r="D128" s="1233"/>
      <c r="BC128" s="39"/>
      <c r="BD128" s="39"/>
      <c r="BE128" s="39"/>
      <c r="BF128" s="39"/>
      <c r="BG128" s="39"/>
      <c r="BH128" s="39"/>
      <c r="BI128" s="39"/>
      <c r="BJ128" s="39"/>
      <c r="BK128" s="39"/>
      <c r="BL128" s="39"/>
      <c r="BM128" s="39"/>
      <c r="BN128" s="39"/>
      <c r="BO128" s="39"/>
      <c r="BP128" s="39"/>
      <c r="BQ128" s="39"/>
      <c r="BR128" s="39"/>
    </row>
    <row r="129" spans="55:70">
      <c r="BC129" s="39"/>
      <c r="BD129" s="39"/>
      <c r="BE129" s="39"/>
      <c r="BF129" s="39"/>
      <c r="BG129" s="39"/>
      <c r="BH129" s="39"/>
      <c r="BI129" s="39"/>
      <c r="BJ129" s="39"/>
      <c r="BK129" s="39"/>
      <c r="BL129" s="39"/>
      <c r="BM129" s="39"/>
      <c r="BN129" s="39"/>
      <c r="BO129" s="39"/>
      <c r="BP129" s="39"/>
      <c r="BQ129" s="39"/>
      <c r="BR129" s="39"/>
    </row>
    <row r="130" spans="55:70">
      <c r="BC130" s="39"/>
      <c r="BD130" s="39"/>
      <c r="BE130" s="39"/>
      <c r="BF130" s="39"/>
      <c r="BG130" s="39"/>
      <c r="BH130" s="39"/>
      <c r="BI130" s="39"/>
      <c r="BJ130" s="39"/>
      <c r="BK130" s="39"/>
      <c r="BL130" s="39"/>
      <c r="BM130" s="39"/>
      <c r="BN130" s="39"/>
      <c r="BO130" s="39"/>
      <c r="BP130" s="39"/>
      <c r="BQ130" s="39"/>
      <c r="BR130" s="39"/>
    </row>
  </sheetData>
  <mergeCells count="3">
    <mergeCell ref="B6:AJ6"/>
    <mergeCell ref="B11:AJ11"/>
    <mergeCell ref="B128:D128"/>
  </mergeCells>
  <hyperlinks>
    <hyperlink ref="A1" location="INDICE!A1" display="Indice"/>
  </hyperlinks>
  <printOptions horizontalCentered="1"/>
  <pageMargins left="0.39370078740157483" right="0.39370078740157483" top="0.19685039370078741" bottom="0.19685039370078741" header="0.15748031496062992" footer="0"/>
  <pageSetup paperSize="9" scale="34" orientation="landscape" r:id="rId1"/>
  <headerFooter differentFirst="1" scaleWithDoc="0">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pageSetUpPr fitToPage="1"/>
  </sheetPr>
  <dimension ref="A1:BW129"/>
  <sheetViews>
    <sheetView showGridLines="0" view="pageBreakPreview" zoomScale="70" zoomScaleNormal="73" zoomScaleSheetLayoutView="70" workbookViewId="0"/>
  </sheetViews>
  <sheetFormatPr baseColWidth="10" defaultRowHeight="12.75"/>
  <cols>
    <col min="1" max="1" width="7.140625" style="52" customWidth="1"/>
    <col min="2" max="2" width="46" style="39" customWidth="1"/>
    <col min="3" max="4" width="11" style="39" bestFit="1" customWidth="1"/>
    <col min="5" max="34" width="9.7109375" style="39" customWidth="1"/>
    <col min="35" max="36" width="15.7109375" style="39" bestFit="1" customWidth="1"/>
    <col min="37" max="16384" width="11.42578125" style="39"/>
  </cols>
  <sheetData>
    <row r="1" spans="1:75">
      <c r="A1" s="204" t="s">
        <v>419</v>
      </c>
    </row>
    <row r="2" spans="1:75">
      <c r="B2" s="611"/>
    </row>
    <row r="3" spans="1:75" ht="14.25">
      <c r="B3" s="40" t="s">
        <v>569</v>
      </c>
      <c r="C3" s="45"/>
      <c r="D3" s="46"/>
      <c r="E3" s="46"/>
      <c r="F3" s="46"/>
      <c r="G3" s="46"/>
      <c r="H3" s="45"/>
      <c r="I3" s="46"/>
      <c r="J3" s="46"/>
      <c r="K3" s="46"/>
      <c r="L3" s="46"/>
      <c r="M3" s="46"/>
      <c r="N3" s="46"/>
      <c r="O3" s="46"/>
      <c r="P3" s="46"/>
      <c r="Q3" s="46"/>
      <c r="R3" s="46"/>
      <c r="S3" s="46"/>
      <c r="T3" s="46"/>
      <c r="U3" s="46"/>
      <c r="V3" s="46"/>
      <c r="W3" s="46"/>
      <c r="X3" s="46"/>
      <c r="Y3" s="46"/>
      <c r="Z3" s="46"/>
      <c r="AA3" s="46"/>
      <c r="AB3" s="46"/>
      <c r="AC3" s="46"/>
      <c r="AD3" s="46"/>
      <c r="AE3" s="46"/>
      <c r="AF3" s="46"/>
    </row>
    <row r="4" spans="1:75" s="52" customFormat="1" ht="14.25">
      <c r="B4" s="41" t="s">
        <v>570</v>
      </c>
      <c r="C4" s="46"/>
      <c r="D4" s="45"/>
      <c r="E4" s="46"/>
      <c r="F4" s="46"/>
      <c r="G4" s="45"/>
      <c r="H4" s="46"/>
      <c r="I4" s="46"/>
      <c r="J4" s="45"/>
      <c r="K4" s="46"/>
      <c r="L4" s="46"/>
      <c r="M4" s="46"/>
      <c r="N4" s="46"/>
      <c r="O4" s="46"/>
      <c r="P4" s="46"/>
      <c r="Q4" s="46"/>
      <c r="R4" s="46"/>
      <c r="S4" s="46"/>
      <c r="T4" s="46"/>
      <c r="U4" s="46"/>
      <c r="V4" s="46"/>
      <c r="W4" s="46"/>
      <c r="X4" s="46"/>
      <c r="Y4" s="46"/>
      <c r="Z4" s="46"/>
      <c r="AA4" s="46"/>
      <c r="AB4" s="46"/>
      <c r="AC4" s="46"/>
      <c r="AD4" s="46"/>
      <c r="AE4" s="46"/>
      <c r="AF4" s="46"/>
      <c r="AG4" s="39"/>
      <c r="AH4" s="42"/>
      <c r="AI4" s="42"/>
      <c r="AJ4" s="42"/>
    </row>
    <row r="5" spans="1:75" s="52" customFormat="1" ht="13.5" thickBot="1">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row>
    <row r="6" spans="1:75" s="52" customFormat="1" ht="21" thickBot="1">
      <c r="B6" s="1229" t="s">
        <v>503</v>
      </c>
      <c r="C6" s="1230"/>
      <c r="D6" s="1230"/>
      <c r="E6" s="1230"/>
      <c r="F6" s="1230"/>
      <c r="G6" s="1230"/>
      <c r="H6" s="1230"/>
      <c r="I6" s="1230"/>
      <c r="J6" s="1230"/>
      <c r="K6" s="1230"/>
      <c r="L6" s="1230"/>
      <c r="M6" s="1230"/>
      <c r="N6" s="1230"/>
      <c r="O6" s="1230"/>
      <c r="P6" s="1230"/>
      <c r="Q6" s="1230"/>
      <c r="R6" s="1230"/>
      <c r="S6" s="1230"/>
      <c r="T6" s="1230"/>
      <c r="U6" s="1230"/>
      <c r="V6" s="1230"/>
      <c r="W6" s="1230"/>
      <c r="X6" s="1230"/>
      <c r="Y6" s="1230"/>
      <c r="Z6" s="1230"/>
      <c r="AA6" s="1230"/>
      <c r="AB6" s="1230"/>
      <c r="AC6" s="1230"/>
      <c r="AD6" s="1230"/>
      <c r="AE6" s="1230"/>
      <c r="AF6" s="1230"/>
      <c r="AG6" s="1230"/>
      <c r="AH6" s="1230"/>
      <c r="AI6" s="1230"/>
      <c r="AJ6" s="1231"/>
    </row>
    <row r="7" spans="1:75" s="52" customFormat="1">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row>
    <row r="8" spans="1:75" s="52" customFormat="1" ht="13.5" thickBot="1">
      <c r="B8" s="38" t="s">
        <v>815</v>
      </c>
      <c r="C8" s="38"/>
      <c r="D8" s="38"/>
      <c r="E8" s="38"/>
      <c r="F8" s="38"/>
      <c r="G8" s="3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row>
    <row r="9" spans="1:75" s="52" customFormat="1" ht="14.25" thickTop="1" thickBot="1">
      <c r="B9" s="38"/>
      <c r="C9" s="233">
        <v>2015</v>
      </c>
      <c r="D9" s="233">
        <v>2016</v>
      </c>
      <c r="E9" s="233">
        <v>2017</v>
      </c>
      <c r="F9" s="233">
        <v>2018</v>
      </c>
      <c r="G9" s="233">
        <v>2019</v>
      </c>
      <c r="H9" s="233">
        <v>2020</v>
      </c>
      <c r="I9" s="233">
        <v>2021</v>
      </c>
      <c r="J9" s="233">
        <v>2022</v>
      </c>
      <c r="K9" s="233">
        <v>2023</v>
      </c>
      <c r="L9" s="233">
        <v>2024</v>
      </c>
      <c r="M9" s="233">
        <v>2025</v>
      </c>
      <c r="N9" s="233">
        <v>2026</v>
      </c>
      <c r="O9" s="233">
        <v>2027</v>
      </c>
      <c r="P9" s="233">
        <v>2028</v>
      </c>
      <c r="Q9" s="233">
        <v>2029</v>
      </c>
      <c r="R9" s="233">
        <v>2030</v>
      </c>
      <c r="S9" s="233">
        <v>2031</v>
      </c>
      <c r="T9" s="233">
        <v>2032</v>
      </c>
      <c r="U9" s="233">
        <v>2033</v>
      </c>
      <c r="V9" s="233">
        <v>2034</v>
      </c>
      <c r="W9" s="233">
        <v>2035</v>
      </c>
      <c r="X9" s="233">
        <v>2036</v>
      </c>
      <c r="Y9" s="233">
        <v>2037</v>
      </c>
      <c r="Z9" s="233">
        <v>2038</v>
      </c>
      <c r="AA9" s="233">
        <v>2039</v>
      </c>
      <c r="AB9" s="233">
        <v>2040</v>
      </c>
      <c r="AC9" s="233">
        <v>2041</v>
      </c>
      <c r="AD9" s="233">
        <v>2042</v>
      </c>
      <c r="AE9" s="233">
        <v>2043</v>
      </c>
      <c r="AF9" s="233">
        <v>2044</v>
      </c>
      <c r="AG9" s="233">
        <v>2045</v>
      </c>
      <c r="AH9" s="233">
        <v>2046</v>
      </c>
      <c r="AI9" s="233" t="s">
        <v>748</v>
      </c>
      <c r="AJ9" s="233" t="s">
        <v>548</v>
      </c>
    </row>
    <row r="10" spans="1:75" s="52" customFormat="1" ht="14.25" thickTop="1" thickBot="1">
      <c r="B10" s="38"/>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row>
    <row r="11" spans="1:75" s="52" customFormat="1" ht="13.5" thickBot="1">
      <c r="B11" s="1206" t="s">
        <v>118</v>
      </c>
      <c r="C11" s="1207"/>
      <c r="D11" s="1207"/>
      <c r="E11" s="1207"/>
      <c r="F11" s="1207"/>
      <c r="G11" s="1207"/>
      <c r="H11" s="1207"/>
      <c r="I11" s="1207"/>
      <c r="J11" s="1207"/>
      <c r="K11" s="1207"/>
      <c r="L11" s="1207"/>
      <c r="M11" s="1207"/>
      <c r="N11" s="1207"/>
      <c r="O11" s="1207"/>
      <c r="P11" s="1207"/>
      <c r="Q11" s="1207"/>
      <c r="R11" s="1207"/>
      <c r="S11" s="1207"/>
      <c r="T11" s="1207"/>
      <c r="U11" s="1207"/>
      <c r="V11" s="1207"/>
      <c r="W11" s="1207"/>
      <c r="X11" s="1207"/>
      <c r="Y11" s="1207"/>
      <c r="Z11" s="1207"/>
      <c r="AA11" s="1207"/>
      <c r="AB11" s="1207"/>
      <c r="AC11" s="1207"/>
      <c r="AD11" s="1207"/>
      <c r="AE11" s="1207"/>
      <c r="AF11" s="1207"/>
      <c r="AG11" s="1207"/>
      <c r="AH11" s="1207"/>
      <c r="AI11" s="1207"/>
      <c r="AJ11" s="1232"/>
    </row>
    <row r="12" spans="1:75" s="52" customFormat="1" ht="13.5" thickBot="1">
      <c r="B12" s="38"/>
      <c r="C12" s="38"/>
      <c r="D12" s="38"/>
      <c r="E12" s="38"/>
      <c r="F12" s="38"/>
      <c r="G12" s="3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row>
    <row r="13" spans="1:75" ht="15" thickBot="1">
      <c r="B13" s="207" t="s">
        <v>119</v>
      </c>
      <c r="C13" s="208">
        <f>+C14+C15</f>
        <v>5463.9667779854644</v>
      </c>
      <c r="D13" s="208">
        <f t="shared" ref="D13:AJ13" si="0">+D14+D15</f>
        <v>8853.2303949297893</v>
      </c>
      <c r="E13" s="208">
        <f t="shared" si="0"/>
        <v>7156.2304466854939</v>
      </c>
      <c r="F13" s="208">
        <f t="shared" si="0"/>
        <v>6356.0102493282193</v>
      </c>
      <c r="G13" s="208">
        <f t="shared" si="0"/>
        <v>4768.6577542147133</v>
      </c>
      <c r="H13" s="208">
        <f t="shared" si="0"/>
        <v>4163.3815114074323</v>
      </c>
      <c r="I13" s="208">
        <f t="shared" si="0"/>
        <v>3431.5494800700358</v>
      </c>
      <c r="J13" s="208">
        <f t="shared" si="0"/>
        <v>3285.1643798338996</v>
      </c>
      <c r="K13" s="208">
        <f t="shared" si="0"/>
        <v>3155.1324449246963</v>
      </c>
      <c r="L13" s="208">
        <f t="shared" si="0"/>
        <v>3001.2713980248895</v>
      </c>
      <c r="M13" s="208">
        <f t="shared" si="0"/>
        <v>2750.1781317905816</v>
      </c>
      <c r="N13" s="208">
        <f t="shared" si="0"/>
        <v>2540.5173489024805</v>
      </c>
      <c r="O13" s="208">
        <f t="shared" si="0"/>
        <v>2330.7349700162172</v>
      </c>
      <c r="P13" s="208">
        <f t="shared" si="0"/>
        <v>2117.1629386563964</v>
      </c>
      <c r="Q13" s="208">
        <f t="shared" si="0"/>
        <v>2016.5011109318184</v>
      </c>
      <c r="R13" s="208">
        <f t="shared" si="0"/>
        <v>1862.3622265141912</v>
      </c>
      <c r="S13" s="208">
        <f t="shared" si="0"/>
        <v>1567.0995213821489</v>
      </c>
      <c r="T13" s="208">
        <f t="shared" si="0"/>
        <v>1275.7813679269113</v>
      </c>
      <c r="U13" s="208">
        <f t="shared" si="0"/>
        <v>1008.5069289560003</v>
      </c>
      <c r="V13" s="208">
        <f t="shared" si="0"/>
        <v>789.37178276230281</v>
      </c>
      <c r="W13" s="208">
        <f t="shared" si="0"/>
        <v>708.53177799343564</v>
      </c>
      <c r="X13" s="208">
        <f t="shared" si="0"/>
        <v>619.55250920911135</v>
      </c>
      <c r="Y13" s="208">
        <f t="shared" si="0"/>
        <v>503.17538231036423</v>
      </c>
      <c r="Z13" s="208">
        <f t="shared" si="0"/>
        <v>397.41886048273113</v>
      </c>
      <c r="AA13" s="208">
        <f t="shared" si="0"/>
        <v>256.9983295193781</v>
      </c>
      <c r="AB13" s="208">
        <f t="shared" si="0"/>
        <v>218.65744969235547</v>
      </c>
      <c r="AC13" s="208">
        <f t="shared" si="0"/>
        <v>180.61683241160947</v>
      </c>
      <c r="AD13" s="208">
        <f t="shared" si="0"/>
        <v>142.5900430515961</v>
      </c>
      <c r="AE13" s="208">
        <f t="shared" si="0"/>
        <v>104.56549789147583</v>
      </c>
      <c r="AF13" s="208">
        <f t="shared" si="0"/>
        <v>66.542977249975493</v>
      </c>
      <c r="AG13" s="208">
        <f t="shared" si="0"/>
        <v>28.521046117826398</v>
      </c>
      <c r="AH13" s="208">
        <f t="shared" si="0"/>
        <v>3.53513E-3</v>
      </c>
      <c r="AI13" s="208">
        <f t="shared" si="0"/>
        <v>1.3359E-4</v>
      </c>
      <c r="AJ13" s="208">
        <f t="shared" si="0"/>
        <v>71119.985539893562</v>
      </c>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row>
    <row r="14" spans="1:75" ht="13.5">
      <c r="B14" s="209" t="s">
        <v>120</v>
      </c>
      <c r="C14" s="210">
        <v>293.10507696406762</v>
      </c>
      <c r="D14" s="210">
        <v>3.4047249391955101</v>
      </c>
      <c r="E14" s="210">
        <v>0</v>
      </c>
      <c r="F14" s="210">
        <v>0</v>
      </c>
      <c r="G14" s="210">
        <v>0</v>
      </c>
      <c r="H14" s="210">
        <v>0</v>
      </c>
      <c r="I14" s="210">
        <v>0</v>
      </c>
      <c r="J14" s="210">
        <v>0</v>
      </c>
      <c r="K14" s="210">
        <v>0</v>
      </c>
      <c r="L14" s="210">
        <v>0</v>
      </c>
      <c r="M14" s="210">
        <v>0</v>
      </c>
      <c r="N14" s="210">
        <v>0</v>
      </c>
      <c r="O14" s="210">
        <v>0</v>
      </c>
      <c r="P14" s="210">
        <v>0</v>
      </c>
      <c r="Q14" s="210">
        <v>0</v>
      </c>
      <c r="R14" s="210">
        <v>0</v>
      </c>
      <c r="S14" s="210">
        <v>0</v>
      </c>
      <c r="T14" s="210">
        <v>0</v>
      </c>
      <c r="U14" s="210">
        <v>0</v>
      </c>
      <c r="V14" s="210">
        <v>0</v>
      </c>
      <c r="W14" s="210">
        <v>0</v>
      </c>
      <c r="X14" s="210">
        <v>0</v>
      </c>
      <c r="Y14" s="210">
        <v>0</v>
      </c>
      <c r="Z14" s="210">
        <v>0</v>
      </c>
      <c r="AA14" s="210">
        <v>0</v>
      </c>
      <c r="AB14" s="210">
        <v>0</v>
      </c>
      <c r="AC14" s="210">
        <v>0</v>
      </c>
      <c r="AD14" s="210">
        <v>0</v>
      </c>
      <c r="AE14" s="210">
        <v>0</v>
      </c>
      <c r="AF14" s="210">
        <v>0</v>
      </c>
      <c r="AG14" s="210">
        <v>0</v>
      </c>
      <c r="AH14" s="210">
        <v>0</v>
      </c>
      <c r="AI14" s="210">
        <v>0</v>
      </c>
      <c r="AJ14" s="210">
        <f>+SUM(C14:AI14)</f>
        <v>296.50980190326311</v>
      </c>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row>
    <row r="15" spans="1:75" ht="13.5">
      <c r="B15" s="209" t="s">
        <v>121</v>
      </c>
      <c r="C15" s="210">
        <v>5170.8617010213966</v>
      </c>
      <c r="D15" s="210">
        <v>8849.8256699905942</v>
      </c>
      <c r="E15" s="210">
        <v>7156.2304466854939</v>
      </c>
      <c r="F15" s="210">
        <v>6356.0102493282193</v>
      </c>
      <c r="G15" s="210">
        <v>4768.6577542147133</v>
      </c>
      <c r="H15" s="210">
        <v>4163.3815114074323</v>
      </c>
      <c r="I15" s="210">
        <v>3431.5494800700358</v>
      </c>
      <c r="J15" s="210">
        <v>3285.1643798338996</v>
      </c>
      <c r="K15" s="210">
        <v>3155.1324449246963</v>
      </c>
      <c r="L15" s="210">
        <v>3001.2713980248895</v>
      </c>
      <c r="M15" s="210">
        <v>2750.1781317905816</v>
      </c>
      <c r="N15" s="210">
        <v>2540.5173489024805</v>
      </c>
      <c r="O15" s="210">
        <v>2330.7349700162172</v>
      </c>
      <c r="P15" s="210">
        <v>2117.1629386563964</v>
      </c>
      <c r="Q15" s="210">
        <v>2016.5011109318184</v>
      </c>
      <c r="R15" s="210">
        <v>1862.3622265141912</v>
      </c>
      <c r="S15" s="210">
        <v>1567.0995213821489</v>
      </c>
      <c r="T15" s="210">
        <v>1275.7813679269113</v>
      </c>
      <c r="U15" s="210">
        <v>1008.5069289560003</v>
      </c>
      <c r="V15" s="210">
        <v>789.37178276230281</v>
      </c>
      <c r="W15" s="210">
        <v>708.53177799343564</v>
      </c>
      <c r="X15" s="210">
        <v>619.55250920911135</v>
      </c>
      <c r="Y15" s="210">
        <v>503.17538231036423</v>
      </c>
      <c r="Z15" s="210">
        <v>397.41886048273113</v>
      </c>
      <c r="AA15" s="210">
        <v>256.9983295193781</v>
      </c>
      <c r="AB15" s="210">
        <v>218.65744969235547</v>
      </c>
      <c r="AC15" s="210">
        <v>180.61683241160947</v>
      </c>
      <c r="AD15" s="210">
        <v>142.5900430515961</v>
      </c>
      <c r="AE15" s="210">
        <v>104.56549789147583</v>
      </c>
      <c r="AF15" s="210">
        <v>66.542977249975493</v>
      </c>
      <c r="AG15" s="210">
        <v>28.521046117826398</v>
      </c>
      <c r="AH15" s="210">
        <v>3.53513E-3</v>
      </c>
      <c r="AI15" s="210">
        <v>1.3359E-4</v>
      </c>
      <c r="AJ15" s="210">
        <f>+SUM(C15:AI15)</f>
        <v>70823.475737990302</v>
      </c>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row>
    <row r="16" spans="1:75" ht="13.5" thickBot="1">
      <c r="B16" s="426"/>
      <c r="C16" s="1056"/>
      <c r="D16" s="1056"/>
      <c r="E16" s="1056"/>
      <c r="F16" s="1056"/>
      <c r="G16" s="1056"/>
      <c r="H16" s="1056"/>
      <c r="I16" s="1056"/>
      <c r="J16" s="1056"/>
      <c r="K16" s="1056"/>
      <c r="L16" s="1056"/>
      <c r="M16" s="1056"/>
      <c r="N16" s="1056"/>
      <c r="O16" s="1056"/>
      <c r="P16" s="1056"/>
      <c r="Q16" s="1056"/>
      <c r="R16" s="1056"/>
      <c r="S16" s="1056"/>
      <c r="T16" s="1056"/>
      <c r="U16" s="1056"/>
      <c r="V16" s="1056"/>
      <c r="W16" s="1056"/>
      <c r="X16" s="1056"/>
      <c r="Y16" s="1056"/>
      <c r="Z16" s="1056"/>
      <c r="AA16" s="1056"/>
      <c r="AB16" s="1056"/>
      <c r="AC16" s="1056"/>
      <c r="AD16" s="1056"/>
      <c r="AE16" s="1056"/>
      <c r="AF16" s="1056"/>
      <c r="AG16" s="1056"/>
      <c r="AH16" s="1056"/>
      <c r="AI16" s="1056"/>
      <c r="AJ16" s="1056"/>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row>
    <row r="17" spans="2:70" ht="13.5" thickBot="1">
      <c r="B17" s="212" t="s">
        <v>101</v>
      </c>
      <c r="C17" s="213">
        <f>+C18+C22+C25+C32+C33+C41+C44</f>
        <v>673.35513840080239</v>
      </c>
      <c r="D17" s="213">
        <f t="shared" ref="D17:AJ17" si="1">+D18+D22+D25+D32+D33+D41+D44</f>
        <v>1351.1019236534107</v>
      </c>
      <c r="E17" s="213">
        <f t="shared" si="1"/>
        <v>1023.4679993654455</v>
      </c>
      <c r="F17" s="213">
        <f t="shared" si="1"/>
        <v>835.22361413925842</v>
      </c>
      <c r="G17" s="213">
        <f t="shared" si="1"/>
        <v>617.41838246369309</v>
      </c>
      <c r="H17" s="213">
        <f t="shared" si="1"/>
        <v>445.08165359371139</v>
      </c>
      <c r="I17" s="213">
        <f t="shared" si="1"/>
        <v>393.47091169886602</v>
      </c>
      <c r="J17" s="213">
        <f t="shared" si="1"/>
        <v>347.6259319403203</v>
      </c>
      <c r="K17" s="213">
        <f t="shared" si="1"/>
        <v>313.62932543401678</v>
      </c>
      <c r="L17" s="213">
        <f t="shared" si="1"/>
        <v>284.53989576885959</v>
      </c>
      <c r="M17" s="213">
        <f t="shared" si="1"/>
        <v>255.39857336872157</v>
      </c>
      <c r="N17" s="213">
        <f t="shared" si="1"/>
        <v>228.68313455403097</v>
      </c>
      <c r="O17" s="213">
        <f t="shared" si="1"/>
        <v>201.84609971482743</v>
      </c>
      <c r="P17" s="213">
        <f t="shared" si="1"/>
        <v>171.2716724175261</v>
      </c>
      <c r="Q17" s="213">
        <f t="shared" si="1"/>
        <v>150.49894653795846</v>
      </c>
      <c r="R17" s="213">
        <f t="shared" si="1"/>
        <v>130.24111489845126</v>
      </c>
      <c r="S17" s="213">
        <f t="shared" si="1"/>
        <v>89.91302178060846</v>
      </c>
      <c r="T17" s="213">
        <f t="shared" si="1"/>
        <v>53.529480372461421</v>
      </c>
      <c r="U17" s="213">
        <f t="shared" si="1"/>
        <v>41.189653358828181</v>
      </c>
      <c r="V17" s="213">
        <f t="shared" si="1"/>
        <v>31.25278318553077</v>
      </c>
      <c r="W17" s="213">
        <f t="shared" si="1"/>
        <v>22.402046331098749</v>
      </c>
      <c r="X17" s="213">
        <f t="shared" si="1"/>
        <v>14.916429092659314</v>
      </c>
      <c r="Y17" s="213">
        <f t="shared" si="1"/>
        <v>8.5461043982272926</v>
      </c>
      <c r="Z17" s="213">
        <f t="shared" si="1"/>
        <v>3.7980526074101872</v>
      </c>
      <c r="AA17" s="213">
        <f t="shared" si="1"/>
        <v>0.3799730589410979</v>
      </c>
      <c r="AB17" s="213">
        <f t="shared" si="1"/>
        <v>5.6627524067475801E-2</v>
      </c>
      <c r="AC17" s="213">
        <f t="shared" si="1"/>
        <v>3.3544530328471218E-2</v>
      </c>
      <c r="AD17" s="213">
        <f t="shared" si="1"/>
        <v>2.4289462464090857E-2</v>
      </c>
      <c r="AE17" s="213">
        <f t="shared" si="1"/>
        <v>1.727859449281817E-2</v>
      </c>
      <c r="AF17" s="213">
        <f t="shared" si="1"/>
        <v>1.2292239999999999E-2</v>
      </c>
      <c r="AG17" s="213">
        <f t="shared" si="1"/>
        <v>7.8954000000000003E-3</v>
      </c>
      <c r="AH17" s="213">
        <f t="shared" si="1"/>
        <v>3.53513E-3</v>
      </c>
      <c r="AI17" s="213">
        <f t="shared" si="1"/>
        <v>1.3359E-4</v>
      </c>
      <c r="AJ17" s="213">
        <f t="shared" si="1"/>
        <v>7688.9374586070162</v>
      </c>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row>
    <row r="18" spans="2:70">
      <c r="B18" s="214" t="s">
        <v>122</v>
      </c>
      <c r="C18" s="215">
        <f>+C19+C20+C21</f>
        <v>273.87761605898328</v>
      </c>
      <c r="D18" s="215">
        <f t="shared" ref="D18:AI18" si="2">+D19+D20+D21</f>
        <v>534.16618993153327</v>
      </c>
      <c r="E18" s="215">
        <f t="shared" si="2"/>
        <v>475.68144129007317</v>
      </c>
      <c r="F18" s="215">
        <f t="shared" si="2"/>
        <v>421.61187002945053</v>
      </c>
      <c r="G18" s="215">
        <f t="shared" si="2"/>
        <v>372.35787461265147</v>
      </c>
      <c r="H18" s="215">
        <f t="shared" si="2"/>
        <v>331.26668468411822</v>
      </c>
      <c r="I18" s="215">
        <f t="shared" si="2"/>
        <v>293.19310591756027</v>
      </c>
      <c r="J18" s="215">
        <f t="shared" si="2"/>
        <v>259.13943430591701</v>
      </c>
      <c r="K18" s="215">
        <f t="shared" si="2"/>
        <v>230.73288277999421</v>
      </c>
      <c r="L18" s="215">
        <f t="shared" si="2"/>
        <v>204.71430968321968</v>
      </c>
      <c r="M18" s="215">
        <f t="shared" si="2"/>
        <v>178.94943892217699</v>
      </c>
      <c r="N18" s="215">
        <f t="shared" si="2"/>
        <v>155.41945123235999</v>
      </c>
      <c r="O18" s="215">
        <f t="shared" si="2"/>
        <v>134.30337309223199</v>
      </c>
      <c r="P18" s="215">
        <f t="shared" si="2"/>
        <v>114.52742815045769</v>
      </c>
      <c r="Q18" s="215">
        <f t="shared" si="2"/>
        <v>95.15912887178149</v>
      </c>
      <c r="R18" s="215">
        <f t="shared" si="2"/>
        <v>77.510134542144797</v>
      </c>
      <c r="S18" s="215">
        <f t="shared" si="2"/>
        <v>60.015495453343505</v>
      </c>
      <c r="T18" s="215">
        <f t="shared" si="2"/>
        <v>44.163088184059198</v>
      </c>
      <c r="U18" s="215">
        <f t="shared" si="2"/>
        <v>33.112683140000001</v>
      </c>
      <c r="V18" s="215">
        <f t="shared" si="2"/>
        <v>24.46523492</v>
      </c>
      <c r="W18" s="215">
        <f t="shared" si="2"/>
        <v>16.903920030000002</v>
      </c>
      <c r="X18" s="215">
        <f t="shared" si="2"/>
        <v>10.707724750000001</v>
      </c>
      <c r="Y18" s="215">
        <f t="shared" si="2"/>
        <v>5.6268220199999996</v>
      </c>
      <c r="Z18" s="215">
        <f t="shared" si="2"/>
        <v>2.0077197899999999</v>
      </c>
      <c r="AA18" s="215">
        <f t="shared" si="2"/>
        <v>0.36047934999999998</v>
      </c>
      <c r="AB18" s="215">
        <f t="shared" si="2"/>
        <v>4.2776649999999999E-2</v>
      </c>
      <c r="AC18" s="215">
        <f t="shared" si="2"/>
        <v>2.5336479999999998E-2</v>
      </c>
      <c r="AD18" s="215">
        <f t="shared" si="2"/>
        <v>2.0976189999999999E-2</v>
      </c>
      <c r="AE18" s="215">
        <f t="shared" si="2"/>
        <v>1.6615939999999999E-2</v>
      </c>
      <c r="AF18" s="215">
        <f t="shared" si="2"/>
        <v>1.2292239999999999E-2</v>
      </c>
      <c r="AG18" s="215">
        <f t="shared" si="2"/>
        <v>7.8954000000000003E-3</v>
      </c>
      <c r="AH18" s="215">
        <f t="shared" si="2"/>
        <v>3.53513E-3</v>
      </c>
      <c r="AI18" s="215">
        <f t="shared" si="2"/>
        <v>1.3359E-4</v>
      </c>
      <c r="AJ18" s="215">
        <f>+SUM(C18:AI18)</f>
        <v>4350.103093362055</v>
      </c>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row>
    <row r="19" spans="2:70">
      <c r="B19" s="216" t="s">
        <v>123</v>
      </c>
      <c r="C19" s="217">
        <v>58.675114236980299</v>
      </c>
      <c r="D19" s="217">
        <v>103.76920774853801</v>
      </c>
      <c r="E19" s="217">
        <v>84.765283749704892</v>
      </c>
      <c r="F19" s="217">
        <v>69.488835819274101</v>
      </c>
      <c r="G19" s="217">
        <v>56.570085342353906</v>
      </c>
      <c r="H19" s="217">
        <v>49.791539902858304</v>
      </c>
      <c r="I19" s="217">
        <v>44.068031509999997</v>
      </c>
      <c r="J19" s="217">
        <v>39.236300249999999</v>
      </c>
      <c r="K19" s="217">
        <v>36.377733240000005</v>
      </c>
      <c r="L19" s="217">
        <v>34.044094229999999</v>
      </c>
      <c r="M19" s="217">
        <v>31.635159550000001</v>
      </c>
      <c r="N19" s="217">
        <v>29.273069329999998</v>
      </c>
      <c r="O19" s="217">
        <v>26.91097903</v>
      </c>
      <c r="P19" s="217">
        <v>24.582477149999999</v>
      </c>
      <c r="Q19" s="217">
        <v>22.186798499999998</v>
      </c>
      <c r="R19" s="217">
        <v>19.82470825</v>
      </c>
      <c r="S19" s="217">
        <v>17.46261793</v>
      </c>
      <c r="T19" s="217">
        <v>15.1208601</v>
      </c>
      <c r="U19" s="217">
        <v>12.73843742</v>
      </c>
      <c r="V19" s="217">
        <v>10.376347150000001</v>
      </c>
      <c r="W19" s="217">
        <v>8.0142568700000005</v>
      </c>
      <c r="X19" s="217">
        <v>5.6592429699999993</v>
      </c>
      <c r="Y19" s="217">
        <v>3.29983001</v>
      </c>
      <c r="Z19" s="217">
        <v>1.4123131899999999</v>
      </c>
      <c r="AA19" s="217">
        <v>0.29323895</v>
      </c>
      <c r="AB19" s="217">
        <v>4.057525E-2</v>
      </c>
      <c r="AC19" s="217">
        <v>2.5336479999999998E-2</v>
      </c>
      <c r="AD19" s="217">
        <v>2.0976189999999999E-2</v>
      </c>
      <c r="AE19" s="217">
        <v>1.6615939999999999E-2</v>
      </c>
      <c r="AF19" s="217">
        <v>1.2292239999999999E-2</v>
      </c>
      <c r="AG19" s="217">
        <v>7.8954000000000003E-3</v>
      </c>
      <c r="AH19" s="217">
        <v>3.53513E-3</v>
      </c>
      <c r="AI19" s="217">
        <v>1.3359E-4</v>
      </c>
      <c r="AJ19" s="217">
        <f t="shared" ref="AJ19:AJ44" si="3">+SUM(C19:AI19)</f>
        <v>805.70392264970963</v>
      </c>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row>
    <row r="20" spans="2:70">
      <c r="B20" s="218" t="s">
        <v>124</v>
      </c>
      <c r="C20" s="219">
        <v>186.397043836508</v>
      </c>
      <c r="D20" s="219">
        <v>376.46405266102704</v>
      </c>
      <c r="E20" s="219">
        <v>342.30559232251198</v>
      </c>
      <c r="F20" s="219">
        <v>309.71666008229204</v>
      </c>
      <c r="G20" s="219">
        <v>279.55577724238503</v>
      </c>
      <c r="H20" s="219">
        <v>251.34088186019099</v>
      </c>
      <c r="I20" s="219">
        <v>223.241586252286</v>
      </c>
      <c r="J20" s="219">
        <v>199.204776202218</v>
      </c>
      <c r="K20" s="219">
        <v>178.33289869234301</v>
      </c>
      <c r="L20" s="219">
        <v>158.80753481025201</v>
      </c>
      <c r="M20" s="219">
        <v>139.512812122177</v>
      </c>
      <c r="N20" s="219">
        <v>121.57862566236</v>
      </c>
      <c r="O20" s="219">
        <v>104.49365477223199</v>
      </c>
      <c r="P20" s="219">
        <v>88.33111101045769</v>
      </c>
      <c r="Q20" s="219">
        <v>72.0755873417815</v>
      </c>
      <c r="R20" s="219">
        <v>57.272594542144795</v>
      </c>
      <c r="S20" s="219">
        <v>42.469601633343501</v>
      </c>
      <c r="T20" s="219">
        <v>29.0422280840592</v>
      </c>
      <c r="U20" s="219">
        <v>20.374245719999998</v>
      </c>
      <c r="V20" s="219">
        <v>14.088887769999999</v>
      </c>
      <c r="W20" s="219">
        <v>8.8896631599999996</v>
      </c>
      <c r="X20" s="219">
        <v>5.0484817800000004</v>
      </c>
      <c r="Y20" s="219">
        <v>2.3269920099999997</v>
      </c>
      <c r="Z20" s="219">
        <v>0.59540660000000001</v>
      </c>
      <c r="AA20" s="219">
        <v>6.7240399999999992E-2</v>
      </c>
      <c r="AB20" s="219">
        <v>2.2014000000000001E-3</v>
      </c>
      <c r="AC20" s="219">
        <v>0</v>
      </c>
      <c r="AD20" s="219">
        <v>0</v>
      </c>
      <c r="AE20" s="219">
        <v>0</v>
      </c>
      <c r="AF20" s="219">
        <v>0</v>
      </c>
      <c r="AG20" s="219">
        <v>0</v>
      </c>
      <c r="AH20" s="219">
        <v>0</v>
      </c>
      <c r="AI20" s="219">
        <v>0</v>
      </c>
      <c r="AJ20" s="219">
        <f t="shared" si="3"/>
        <v>3211.5361379705705</v>
      </c>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row>
    <row r="21" spans="2:70">
      <c r="B21" s="218" t="s">
        <v>125</v>
      </c>
      <c r="C21" s="219">
        <v>28.805457985494943</v>
      </c>
      <c r="D21" s="219">
        <v>53.932929521968184</v>
      </c>
      <c r="E21" s="219">
        <v>48.610565217856269</v>
      </c>
      <c r="F21" s="219">
        <v>42.406374127884405</v>
      </c>
      <c r="G21" s="219">
        <v>36.232012027912553</v>
      </c>
      <c r="H21" s="219">
        <v>30.134262921068917</v>
      </c>
      <c r="I21" s="219">
        <v>25.883488155274264</v>
      </c>
      <c r="J21" s="219">
        <v>20.698357853699012</v>
      </c>
      <c r="K21" s="219">
        <v>16.022250847651197</v>
      </c>
      <c r="L21" s="219">
        <v>11.86268064296765</v>
      </c>
      <c r="M21" s="219">
        <v>7.80146725</v>
      </c>
      <c r="N21" s="219">
        <v>4.5677562400000005</v>
      </c>
      <c r="O21" s="219">
        <v>2.8987392899999995</v>
      </c>
      <c r="P21" s="219">
        <v>1.61383999</v>
      </c>
      <c r="Q21" s="219">
        <v>0.89674303000000011</v>
      </c>
      <c r="R21" s="219">
        <v>0.41283175</v>
      </c>
      <c r="S21" s="219">
        <v>8.3275890000000005E-2</v>
      </c>
      <c r="T21" s="219">
        <v>0</v>
      </c>
      <c r="U21" s="219">
        <v>0</v>
      </c>
      <c r="V21" s="219">
        <v>0</v>
      </c>
      <c r="W21" s="219">
        <v>0</v>
      </c>
      <c r="X21" s="219">
        <v>0</v>
      </c>
      <c r="Y21" s="219">
        <v>0</v>
      </c>
      <c r="Z21" s="219">
        <v>0</v>
      </c>
      <c r="AA21" s="219">
        <v>0</v>
      </c>
      <c r="AB21" s="219">
        <v>0</v>
      </c>
      <c r="AC21" s="219">
        <v>0</v>
      </c>
      <c r="AD21" s="219">
        <v>0</v>
      </c>
      <c r="AE21" s="219">
        <v>0</v>
      </c>
      <c r="AF21" s="219">
        <v>0</v>
      </c>
      <c r="AG21" s="219">
        <v>0</v>
      </c>
      <c r="AH21" s="219">
        <v>0</v>
      </c>
      <c r="AI21" s="219">
        <v>0</v>
      </c>
      <c r="AJ21" s="219">
        <f t="shared" si="3"/>
        <v>332.86303274177732</v>
      </c>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row>
    <row r="22" spans="2:70">
      <c r="B22" s="220" t="s">
        <v>126</v>
      </c>
      <c r="C22" s="221">
        <f>+C23+C24</f>
        <v>69.251738736159368</v>
      </c>
      <c r="D22" s="221">
        <f t="shared" ref="D22:AI22" si="4">+D23+D24</f>
        <v>132.28045780527904</v>
      </c>
      <c r="E22" s="221">
        <f t="shared" si="4"/>
        <v>87.225741337535084</v>
      </c>
      <c r="F22" s="221">
        <f t="shared" si="4"/>
        <v>60.582582782552286</v>
      </c>
      <c r="G22" s="221">
        <f t="shared" si="4"/>
        <v>53.442545264444455</v>
      </c>
      <c r="H22" s="221">
        <f t="shared" si="4"/>
        <v>52.207406579732101</v>
      </c>
      <c r="I22" s="221">
        <f t="shared" si="4"/>
        <v>51.870985201258598</v>
      </c>
      <c r="J22" s="221">
        <f t="shared" si="4"/>
        <v>51.870985201258598</v>
      </c>
      <c r="K22" s="221">
        <f t="shared" si="4"/>
        <v>51.870985201258598</v>
      </c>
      <c r="L22" s="221">
        <f t="shared" si="4"/>
        <v>51.976674026615001</v>
      </c>
      <c r="M22" s="221">
        <f t="shared" si="4"/>
        <v>51.870985201258598</v>
      </c>
      <c r="N22" s="221">
        <f t="shared" si="4"/>
        <v>51.870985201258598</v>
      </c>
      <c r="O22" s="221">
        <f t="shared" si="4"/>
        <v>49.271426535922103</v>
      </c>
      <c r="P22" s="221">
        <f t="shared" si="4"/>
        <v>41.5784393652687</v>
      </c>
      <c r="Q22" s="221">
        <f t="shared" si="4"/>
        <v>41.472750539912404</v>
      </c>
      <c r="R22" s="221">
        <f t="shared" si="4"/>
        <v>40.297678500174797</v>
      </c>
      <c r="S22" s="221">
        <f t="shared" si="4"/>
        <v>19.241712185565301</v>
      </c>
      <c r="T22" s="221">
        <f t="shared" si="4"/>
        <v>0</v>
      </c>
      <c r="U22" s="221">
        <f t="shared" si="4"/>
        <v>0</v>
      </c>
      <c r="V22" s="221">
        <f t="shared" si="4"/>
        <v>0</v>
      </c>
      <c r="W22" s="221">
        <f t="shared" si="4"/>
        <v>0</v>
      </c>
      <c r="X22" s="221">
        <f t="shared" si="4"/>
        <v>0</v>
      </c>
      <c r="Y22" s="221">
        <f t="shared" si="4"/>
        <v>0</v>
      </c>
      <c r="Z22" s="221">
        <f t="shared" si="4"/>
        <v>0</v>
      </c>
      <c r="AA22" s="221">
        <f t="shared" si="4"/>
        <v>0</v>
      </c>
      <c r="AB22" s="221">
        <f t="shared" si="4"/>
        <v>0</v>
      </c>
      <c r="AC22" s="221">
        <f t="shared" si="4"/>
        <v>0</v>
      </c>
      <c r="AD22" s="221">
        <f t="shared" si="4"/>
        <v>0</v>
      </c>
      <c r="AE22" s="221">
        <f t="shared" si="4"/>
        <v>0</v>
      </c>
      <c r="AF22" s="221">
        <f t="shared" si="4"/>
        <v>0</v>
      </c>
      <c r="AG22" s="221">
        <f t="shared" si="4"/>
        <v>0</v>
      </c>
      <c r="AH22" s="221">
        <f t="shared" si="4"/>
        <v>0</v>
      </c>
      <c r="AI22" s="221">
        <f t="shared" si="4"/>
        <v>0</v>
      </c>
      <c r="AJ22" s="221">
        <f t="shared" si="3"/>
        <v>958.18407966545351</v>
      </c>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row>
    <row r="23" spans="2:70">
      <c r="B23" s="216" t="s">
        <v>127</v>
      </c>
      <c r="C23" s="217">
        <v>69.249086072317411</v>
      </c>
      <c r="D23" s="217">
        <v>132.27547726711802</v>
      </c>
      <c r="E23" s="217">
        <v>87.222717301877793</v>
      </c>
      <c r="F23" s="217">
        <v>60.581515246097105</v>
      </c>
      <c r="G23" s="217">
        <v>53.442544617330604</v>
      </c>
      <c r="H23" s="217">
        <v>52.207406579732101</v>
      </c>
      <c r="I23" s="217">
        <v>51.870985201258598</v>
      </c>
      <c r="J23" s="217">
        <v>51.870985201258598</v>
      </c>
      <c r="K23" s="217">
        <v>51.870985201258598</v>
      </c>
      <c r="L23" s="217">
        <v>51.976674026615001</v>
      </c>
      <c r="M23" s="217">
        <v>51.870985201258598</v>
      </c>
      <c r="N23" s="217">
        <v>51.870985201258598</v>
      </c>
      <c r="O23" s="217">
        <v>49.271426535922103</v>
      </c>
      <c r="P23" s="217">
        <v>41.5784393652687</v>
      </c>
      <c r="Q23" s="217">
        <v>41.472750539912404</v>
      </c>
      <c r="R23" s="217">
        <v>40.297678500174797</v>
      </c>
      <c r="S23" s="217">
        <v>19.241712185565301</v>
      </c>
      <c r="T23" s="217">
        <v>0</v>
      </c>
      <c r="U23" s="217">
        <v>0</v>
      </c>
      <c r="V23" s="217">
        <v>0</v>
      </c>
      <c r="W23" s="217">
        <v>0</v>
      </c>
      <c r="X23" s="217">
        <v>0</v>
      </c>
      <c r="Y23" s="217">
        <v>0</v>
      </c>
      <c r="Z23" s="217">
        <v>0</v>
      </c>
      <c r="AA23" s="217">
        <v>0</v>
      </c>
      <c r="AB23" s="217">
        <v>0</v>
      </c>
      <c r="AC23" s="217">
        <v>0</v>
      </c>
      <c r="AD23" s="217">
        <v>0</v>
      </c>
      <c r="AE23" s="217">
        <v>0</v>
      </c>
      <c r="AF23" s="217">
        <v>0</v>
      </c>
      <c r="AG23" s="217">
        <v>0</v>
      </c>
      <c r="AH23" s="217">
        <v>0</v>
      </c>
      <c r="AI23" s="217">
        <v>0</v>
      </c>
      <c r="AJ23" s="217">
        <f t="shared" si="3"/>
        <v>958.17235424422438</v>
      </c>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row>
    <row r="24" spans="2:70">
      <c r="B24" s="222" t="s">
        <v>128</v>
      </c>
      <c r="C24" s="223">
        <v>2.6526638419633502E-3</v>
      </c>
      <c r="D24" s="223">
        <v>4.9805381610080902E-3</v>
      </c>
      <c r="E24" s="223">
        <v>3.0240356572937897E-3</v>
      </c>
      <c r="F24" s="223">
        <v>1.0675364551807601E-3</v>
      </c>
      <c r="G24" s="223">
        <v>6.4711385021735497E-7</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f t="shared" si="3"/>
        <v>1.1725421229296207E-2</v>
      </c>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row>
    <row r="25" spans="2:70">
      <c r="B25" s="220" t="s">
        <v>129</v>
      </c>
      <c r="C25" s="221">
        <f>+C26+C27+C29</f>
        <v>215.87671639900861</v>
      </c>
      <c r="D25" s="221">
        <f t="shared" ref="D25:AI25" si="5">+D26+D27+D29</f>
        <v>197.82809082735869</v>
      </c>
      <c r="E25" s="221">
        <f t="shared" si="5"/>
        <v>44.737164018476307</v>
      </c>
      <c r="F25" s="221">
        <f t="shared" si="5"/>
        <v>3.9404998029475005</v>
      </c>
      <c r="G25" s="221">
        <f t="shared" si="5"/>
        <v>2.4471038487197174</v>
      </c>
      <c r="H25" s="221">
        <f t="shared" si="5"/>
        <v>0.95493975485963645</v>
      </c>
      <c r="I25" s="221">
        <f t="shared" si="5"/>
        <v>1.786884E-2</v>
      </c>
      <c r="J25" s="221">
        <f t="shared" si="5"/>
        <v>8.89269E-3</v>
      </c>
      <c r="K25" s="221">
        <f t="shared" si="5"/>
        <v>7.4467000000000001E-4</v>
      </c>
      <c r="L25" s="221">
        <f t="shared" si="5"/>
        <v>0</v>
      </c>
      <c r="M25" s="221">
        <f t="shared" si="5"/>
        <v>0</v>
      </c>
      <c r="N25" s="221">
        <f t="shared" si="5"/>
        <v>0</v>
      </c>
      <c r="O25" s="221">
        <f t="shared" si="5"/>
        <v>0</v>
      </c>
      <c r="P25" s="221">
        <f t="shared" si="5"/>
        <v>0</v>
      </c>
      <c r="Q25" s="221">
        <f t="shared" si="5"/>
        <v>0</v>
      </c>
      <c r="R25" s="221">
        <f t="shared" si="5"/>
        <v>0</v>
      </c>
      <c r="S25" s="221">
        <f t="shared" si="5"/>
        <v>0</v>
      </c>
      <c r="T25" s="221">
        <f t="shared" si="5"/>
        <v>0</v>
      </c>
      <c r="U25" s="221">
        <f t="shared" si="5"/>
        <v>0</v>
      </c>
      <c r="V25" s="221">
        <f t="shared" si="5"/>
        <v>0</v>
      </c>
      <c r="W25" s="221">
        <f t="shared" si="5"/>
        <v>0</v>
      </c>
      <c r="X25" s="221">
        <f t="shared" si="5"/>
        <v>0</v>
      </c>
      <c r="Y25" s="221">
        <f t="shared" si="5"/>
        <v>0</v>
      </c>
      <c r="Z25" s="221">
        <f t="shared" si="5"/>
        <v>0</v>
      </c>
      <c r="AA25" s="221">
        <f t="shared" si="5"/>
        <v>0</v>
      </c>
      <c r="AB25" s="221">
        <f t="shared" si="5"/>
        <v>0</v>
      </c>
      <c r="AC25" s="221">
        <f t="shared" si="5"/>
        <v>0</v>
      </c>
      <c r="AD25" s="221">
        <f t="shared" si="5"/>
        <v>0</v>
      </c>
      <c r="AE25" s="221">
        <f t="shared" si="5"/>
        <v>0</v>
      </c>
      <c r="AF25" s="221">
        <f t="shared" si="5"/>
        <v>0</v>
      </c>
      <c r="AG25" s="221">
        <f t="shared" si="5"/>
        <v>0</v>
      </c>
      <c r="AH25" s="221">
        <f t="shared" si="5"/>
        <v>0</v>
      </c>
      <c r="AI25" s="221">
        <f t="shared" si="5"/>
        <v>0</v>
      </c>
      <c r="AJ25" s="221">
        <f t="shared" si="3"/>
        <v>465.81202085137045</v>
      </c>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row>
    <row r="26" spans="2:70">
      <c r="B26" s="216" t="s">
        <v>127</v>
      </c>
      <c r="C26" s="217">
        <v>0</v>
      </c>
      <c r="D26" s="217">
        <v>0</v>
      </c>
      <c r="E26" s="217">
        <v>0</v>
      </c>
      <c r="F26" s="217">
        <v>0</v>
      </c>
      <c r="G26" s="217">
        <v>0</v>
      </c>
      <c r="H26" s="217">
        <v>0</v>
      </c>
      <c r="I26" s="217">
        <v>0</v>
      </c>
      <c r="J26" s="217">
        <v>0</v>
      </c>
      <c r="K26" s="217">
        <v>0</v>
      </c>
      <c r="L26" s="217">
        <v>0</v>
      </c>
      <c r="M26" s="217">
        <v>0</v>
      </c>
      <c r="N26" s="217">
        <v>0</v>
      </c>
      <c r="O26" s="217">
        <v>0</v>
      </c>
      <c r="P26" s="217">
        <v>0</v>
      </c>
      <c r="Q26" s="217">
        <v>0</v>
      </c>
      <c r="R26" s="217">
        <v>0</v>
      </c>
      <c r="S26" s="217">
        <v>0</v>
      </c>
      <c r="T26" s="217">
        <v>0</v>
      </c>
      <c r="U26" s="217">
        <v>0</v>
      </c>
      <c r="V26" s="217">
        <v>0</v>
      </c>
      <c r="W26" s="217">
        <v>0</v>
      </c>
      <c r="X26" s="217">
        <v>0</v>
      </c>
      <c r="Y26" s="217">
        <v>0</v>
      </c>
      <c r="Z26" s="217">
        <v>0</v>
      </c>
      <c r="AA26" s="217">
        <v>0</v>
      </c>
      <c r="AB26" s="217">
        <v>0</v>
      </c>
      <c r="AC26" s="217">
        <v>0</v>
      </c>
      <c r="AD26" s="217">
        <v>0</v>
      </c>
      <c r="AE26" s="217">
        <v>0</v>
      </c>
      <c r="AF26" s="217">
        <v>0</v>
      </c>
      <c r="AG26" s="217">
        <v>0</v>
      </c>
      <c r="AH26" s="217">
        <v>0</v>
      </c>
      <c r="AI26" s="217">
        <v>0</v>
      </c>
      <c r="AJ26" s="217">
        <f t="shared" si="3"/>
        <v>0</v>
      </c>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row>
    <row r="27" spans="2:70">
      <c r="B27" s="480" t="s">
        <v>128</v>
      </c>
      <c r="C27" s="219">
        <f>+C28</f>
        <v>215.83343393385803</v>
      </c>
      <c r="D27" s="219">
        <f t="shared" ref="D27:AI27" si="6">+D28</f>
        <v>197.74633759533378</v>
      </c>
      <c r="E27" s="219">
        <f t="shared" si="6"/>
        <v>44.66767507291037</v>
      </c>
      <c r="F27" s="219">
        <f t="shared" si="6"/>
        <v>3.88461781984262</v>
      </c>
      <c r="G27" s="219">
        <f t="shared" si="6"/>
        <v>2.4041839817311401</v>
      </c>
      <c r="H27" s="219">
        <f t="shared" si="6"/>
        <v>0.92679213118362402</v>
      </c>
      <c r="I27" s="219">
        <f t="shared" si="6"/>
        <v>0</v>
      </c>
      <c r="J27" s="219">
        <f t="shared" si="6"/>
        <v>0</v>
      </c>
      <c r="K27" s="219">
        <f t="shared" si="6"/>
        <v>0</v>
      </c>
      <c r="L27" s="219">
        <f t="shared" si="6"/>
        <v>0</v>
      </c>
      <c r="M27" s="219">
        <f t="shared" si="6"/>
        <v>0</v>
      </c>
      <c r="N27" s="219">
        <f t="shared" si="6"/>
        <v>0</v>
      </c>
      <c r="O27" s="219">
        <f t="shared" si="6"/>
        <v>0</v>
      </c>
      <c r="P27" s="219">
        <f t="shared" si="6"/>
        <v>0</v>
      </c>
      <c r="Q27" s="219">
        <f t="shared" si="6"/>
        <v>0</v>
      </c>
      <c r="R27" s="219">
        <f t="shared" si="6"/>
        <v>0</v>
      </c>
      <c r="S27" s="219">
        <f t="shared" si="6"/>
        <v>0</v>
      </c>
      <c r="T27" s="219">
        <f t="shared" si="6"/>
        <v>0</v>
      </c>
      <c r="U27" s="219">
        <f t="shared" si="6"/>
        <v>0</v>
      </c>
      <c r="V27" s="219">
        <f t="shared" si="6"/>
        <v>0</v>
      </c>
      <c r="W27" s="219">
        <f t="shared" si="6"/>
        <v>0</v>
      </c>
      <c r="X27" s="219">
        <f t="shared" si="6"/>
        <v>0</v>
      </c>
      <c r="Y27" s="219">
        <f t="shared" si="6"/>
        <v>0</v>
      </c>
      <c r="Z27" s="219">
        <f t="shared" si="6"/>
        <v>0</v>
      </c>
      <c r="AA27" s="219">
        <f t="shared" si="6"/>
        <v>0</v>
      </c>
      <c r="AB27" s="219">
        <f t="shared" si="6"/>
        <v>0</v>
      </c>
      <c r="AC27" s="219">
        <f t="shared" si="6"/>
        <v>0</v>
      </c>
      <c r="AD27" s="219">
        <f t="shared" si="6"/>
        <v>0</v>
      </c>
      <c r="AE27" s="219">
        <f t="shared" si="6"/>
        <v>0</v>
      </c>
      <c r="AF27" s="219">
        <f t="shared" si="6"/>
        <v>0</v>
      </c>
      <c r="AG27" s="219">
        <f t="shared" si="6"/>
        <v>0</v>
      </c>
      <c r="AH27" s="219">
        <f t="shared" si="6"/>
        <v>0</v>
      </c>
      <c r="AI27" s="219">
        <f t="shared" si="6"/>
        <v>0</v>
      </c>
      <c r="AJ27" s="219">
        <f t="shared" si="3"/>
        <v>465.46304053485954</v>
      </c>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row>
    <row r="28" spans="2:70">
      <c r="B28" s="601" t="s">
        <v>173</v>
      </c>
      <c r="C28" s="605">
        <v>215.83343393385803</v>
      </c>
      <c r="D28" s="605">
        <v>197.74633759533378</v>
      </c>
      <c r="E28" s="605">
        <v>44.66767507291037</v>
      </c>
      <c r="F28" s="605">
        <v>3.88461781984262</v>
      </c>
      <c r="G28" s="605">
        <v>2.4041839817311401</v>
      </c>
      <c r="H28" s="605">
        <v>0.92679213118362402</v>
      </c>
      <c r="I28" s="605">
        <v>0</v>
      </c>
      <c r="J28" s="605">
        <v>0</v>
      </c>
      <c r="K28" s="605">
        <v>0</v>
      </c>
      <c r="L28" s="605">
        <v>0</v>
      </c>
      <c r="M28" s="605">
        <v>0</v>
      </c>
      <c r="N28" s="605">
        <v>0</v>
      </c>
      <c r="O28" s="605">
        <v>0</v>
      </c>
      <c r="P28" s="605">
        <v>0</v>
      </c>
      <c r="Q28" s="605">
        <v>0</v>
      </c>
      <c r="R28" s="605">
        <v>0</v>
      </c>
      <c r="S28" s="605">
        <v>0</v>
      </c>
      <c r="T28" s="605">
        <v>0</v>
      </c>
      <c r="U28" s="605">
        <v>0</v>
      </c>
      <c r="V28" s="605">
        <v>0</v>
      </c>
      <c r="W28" s="605">
        <v>0</v>
      </c>
      <c r="X28" s="605">
        <v>0</v>
      </c>
      <c r="Y28" s="605">
        <v>0</v>
      </c>
      <c r="Z28" s="605">
        <v>0</v>
      </c>
      <c r="AA28" s="605">
        <v>0</v>
      </c>
      <c r="AB28" s="605">
        <v>0</v>
      </c>
      <c r="AC28" s="605">
        <v>0</v>
      </c>
      <c r="AD28" s="605">
        <v>0</v>
      </c>
      <c r="AE28" s="605">
        <v>0</v>
      </c>
      <c r="AF28" s="605">
        <v>0</v>
      </c>
      <c r="AG28" s="605">
        <v>0</v>
      </c>
      <c r="AH28" s="605">
        <v>0</v>
      </c>
      <c r="AI28" s="605">
        <v>0</v>
      </c>
      <c r="AJ28" s="605">
        <f t="shared" si="3"/>
        <v>465.46304053485954</v>
      </c>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row>
    <row r="29" spans="2:70">
      <c r="B29" s="480" t="s">
        <v>130</v>
      </c>
      <c r="C29" s="219">
        <f>+C30+C31</f>
        <v>4.3282465150571103E-2</v>
      </c>
      <c r="D29" s="219">
        <f t="shared" ref="D29:AI29" si="7">+D30+D31</f>
        <v>8.1753232024922101E-2</v>
      </c>
      <c r="E29" s="219">
        <f t="shared" si="7"/>
        <v>6.9488945565939805E-2</v>
      </c>
      <c r="F29" s="219">
        <f t="shared" si="7"/>
        <v>5.58819831048806E-2</v>
      </c>
      <c r="G29" s="219">
        <f t="shared" si="7"/>
        <v>4.291986698857736E-2</v>
      </c>
      <c r="H29" s="219">
        <f t="shared" si="7"/>
        <v>2.8147623676012461E-2</v>
      </c>
      <c r="I29" s="219">
        <f t="shared" si="7"/>
        <v>1.786884E-2</v>
      </c>
      <c r="J29" s="219">
        <f t="shared" si="7"/>
        <v>8.89269E-3</v>
      </c>
      <c r="K29" s="219">
        <f t="shared" si="7"/>
        <v>7.4467000000000001E-4</v>
      </c>
      <c r="L29" s="219">
        <f t="shared" si="7"/>
        <v>0</v>
      </c>
      <c r="M29" s="219">
        <f t="shared" si="7"/>
        <v>0</v>
      </c>
      <c r="N29" s="219">
        <f t="shared" si="7"/>
        <v>0</v>
      </c>
      <c r="O29" s="219">
        <f t="shared" si="7"/>
        <v>0</v>
      </c>
      <c r="P29" s="219">
        <f t="shared" si="7"/>
        <v>0</v>
      </c>
      <c r="Q29" s="219">
        <f t="shared" si="7"/>
        <v>0</v>
      </c>
      <c r="R29" s="219">
        <f t="shared" si="7"/>
        <v>0</v>
      </c>
      <c r="S29" s="219">
        <f t="shared" si="7"/>
        <v>0</v>
      </c>
      <c r="T29" s="219">
        <f t="shared" si="7"/>
        <v>0</v>
      </c>
      <c r="U29" s="219">
        <f t="shared" si="7"/>
        <v>0</v>
      </c>
      <c r="V29" s="219">
        <f t="shared" si="7"/>
        <v>0</v>
      </c>
      <c r="W29" s="219">
        <f t="shared" si="7"/>
        <v>0</v>
      </c>
      <c r="X29" s="219">
        <f t="shared" si="7"/>
        <v>0</v>
      </c>
      <c r="Y29" s="219">
        <f t="shared" si="7"/>
        <v>0</v>
      </c>
      <c r="Z29" s="219">
        <f t="shared" si="7"/>
        <v>0</v>
      </c>
      <c r="AA29" s="219">
        <f t="shared" si="7"/>
        <v>0</v>
      </c>
      <c r="AB29" s="219">
        <f t="shared" si="7"/>
        <v>0</v>
      </c>
      <c r="AC29" s="219">
        <f t="shared" si="7"/>
        <v>0</v>
      </c>
      <c r="AD29" s="219">
        <f t="shared" si="7"/>
        <v>0</v>
      </c>
      <c r="AE29" s="219">
        <f t="shared" si="7"/>
        <v>0</v>
      </c>
      <c r="AF29" s="219">
        <f t="shared" si="7"/>
        <v>0</v>
      </c>
      <c r="AG29" s="219">
        <f t="shared" si="7"/>
        <v>0</v>
      </c>
      <c r="AH29" s="219">
        <f t="shared" si="7"/>
        <v>0</v>
      </c>
      <c r="AI29" s="219">
        <f t="shared" si="7"/>
        <v>0</v>
      </c>
      <c r="AJ29" s="219">
        <f t="shared" si="3"/>
        <v>0.34898031651090339</v>
      </c>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row>
    <row r="30" spans="2:70">
      <c r="B30" s="248" t="s">
        <v>173</v>
      </c>
      <c r="C30" s="224">
        <v>0</v>
      </c>
      <c r="D30" s="224">
        <v>0</v>
      </c>
      <c r="E30" s="224">
        <v>0</v>
      </c>
      <c r="F30" s="224">
        <v>0</v>
      </c>
      <c r="G30" s="224">
        <v>0</v>
      </c>
      <c r="H30" s="224">
        <v>0</v>
      </c>
      <c r="I30" s="224">
        <v>0</v>
      </c>
      <c r="J30" s="224">
        <v>0</v>
      </c>
      <c r="K30" s="224">
        <v>0</v>
      </c>
      <c r="L30" s="224">
        <v>0</v>
      </c>
      <c r="M30" s="224">
        <v>0</v>
      </c>
      <c r="N30" s="224">
        <v>0</v>
      </c>
      <c r="O30" s="224">
        <v>0</v>
      </c>
      <c r="P30" s="224">
        <v>0</v>
      </c>
      <c r="Q30" s="224">
        <v>0</v>
      </c>
      <c r="R30" s="224">
        <v>0</v>
      </c>
      <c r="S30" s="224">
        <v>0</v>
      </c>
      <c r="T30" s="224">
        <v>0</v>
      </c>
      <c r="U30" s="224">
        <v>0</v>
      </c>
      <c r="V30" s="224">
        <v>0</v>
      </c>
      <c r="W30" s="224">
        <v>0</v>
      </c>
      <c r="X30" s="224">
        <v>0</v>
      </c>
      <c r="Y30" s="224">
        <v>0</v>
      </c>
      <c r="Z30" s="224">
        <v>0</v>
      </c>
      <c r="AA30" s="224">
        <v>0</v>
      </c>
      <c r="AB30" s="224">
        <v>0</v>
      </c>
      <c r="AC30" s="224">
        <v>0</v>
      </c>
      <c r="AD30" s="224">
        <v>0</v>
      </c>
      <c r="AE30" s="224">
        <v>0</v>
      </c>
      <c r="AF30" s="224">
        <v>0</v>
      </c>
      <c r="AG30" s="224">
        <v>0</v>
      </c>
      <c r="AH30" s="224">
        <v>0</v>
      </c>
      <c r="AI30" s="224">
        <v>0</v>
      </c>
      <c r="AJ30" s="224">
        <f t="shared" si="3"/>
        <v>0</v>
      </c>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row>
    <row r="31" spans="2:70">
      <c r="B31" s="249" t="s">
        <v>174</v>
      </c>
      <c r="C31" s="224">
        <v>4.3282465150571103E-2</v>
      </c>
      <c r="D31" s="224">
        <v>8.1753232024922101E-2</v>
      </c>
      <c r="E31" s="224">
        <v>6.9488945565939805E-2</v>
      </c>
      <c r="F31" s="224">
        <v>5.58819831048806E-2</v>
      </c>
      <c r="G31" s="224">
        <v>4.291986698857736E-2</v>
      </c>
      <c r="H31" s="224">
        <v>2.8147623676012461E-2</v>
      </c>
      <c r="I31" s="224">
        <v>1.786884E-2</v>
      </c>
      <c r="J31" s="224">
        <v>8.89269E-3</v>
      </c>
      <c r="K31" s="224">
        <v>7.4467000000000001E-4</v>
      </c>
      <c r="L31" s="224">
        <v>0</v>
      </c>
      <c r="M31" s="224">
        <v>0</v>
      </c>
      <c r="N31" s="224">
        <v>0</v>
      </c>
      <c r="O31" s="224">
        <v>0</v>
      </c>
      <c r="P31" s="224">
        <v>0</v>
      </c>
      <c r="Q31" s="224">
        <v>0</v>
      </c>
      <c r="R31" s="224">
        <v>0</v>
      </c>
      <c r="S31" s="224">
        <v>0</v>
      </c>
      <c r="T31" s="224">
        <v>0</v>
      </c>
      <c r="U31" s="224">
        <v>0</v>
      </c>
      <c r="V31" s="224">
        <v>0</v>
      </c>
      <c r="W31" s="224">
        <v>0</v>
      </c>
      <c r="X31" s="224">
        <v>0</v>
      </c>
      <c r="Y31" s="224">
        <v>0</v>
      </c>
      <c r="Z31" s="224">
        <v>0</v>
      </c>
      <c r="AA31" s="224">
        <v>0</v>
      </c>
      <c r="AB31" s="224">
        <v>0</v>
      </c>
      <c r="AC31" s="224">
        <v>0</v>
      </c>
      <c r="AD31" s="224">
        <v>0</v>
      </c>
      <c r="AE31" s="224">
        <v>0</v>
      </c>
      <c r="AF31" s="224">
        <v>0</v>
      </c>
      <c r="AG31" s="224">
        <v>0</v>
      </c>
      <c r="AH31" s="224">
        <v>0</v>
      </c>
      <c r="AI31" s="224">
        <v>0</v>
      </c>
      <c r="AJ31" s="224">
        <f t="shared" si="3"/>
        <v>0.34898031651090339</v>
      </c>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row>
    <row r="32" spans="2:70">
      <c r="B32" s="220" t="s">
        <v>131</v>
      </c>
      <c r="C32" s="221">
        <v>25.205056401951801</v>
      </c>
      <c r="D32" s="221">
        <v>314.23277711115236</v>
      </c>
      <c r="E32" s="221">
        <v>249.54108325430167</v>
      </c>
      <c r="F32" s="221">
        <v>188.4529182592488</v>
      </c>
      <c r="G32" s="221">
        <v>126.73486432915129</v>
      </c>
      <c r="H32" s="221">
        <v>34.120576713271902</v>
      </c>
      <c r="I32" s="221">
        <v>29.437710988317601</v>
      </c>
      <c r="J32" s="221">
        <v>25.325903191415197</v>
      </c>
      <c r="K32" s="221">
        <v>21.862256891034399</v>
      </c>
      <c r="L32" s="221">
        <v>18.6864561672954</v>
      </c>
      <c r="M32" s="221">
        <v>15.415693353556399</v>
      </c>
      <c r="N32" s="221">
        <v>12.230242228682799</v>
      </c>
      <c r="O32" s="221">
        <v>9.1088441949437708</v>
      </c>
      <c r="P32" s="221">
        <v>6.0033490100701501</v>
      </c>
      <c r="Q32" s="221">
        <v>2.86694352746576</v>
      </c>
      <c r="R32" s="221">
        <v>0.55834489486137406</v>
      </c>
      <c r="S32" s="221">
        <v>6.4636309987751897E-2</v>
      </c>
      <c r="T32" s="221">
        <v>5.8993486248747402E-2</v>
      </c>
      <c r="U32" s="221">
        <v>5.3350651375125298E-2</v>
      </c>
      <c r="V32" s="221">
        <v>4.7707827636120706E-2</v>
      </c>
      <c r="W32" s="221">
        <v>4.2064992762498601E-2</v>
      </c>
      <c r="X32" s="221">
        <v>3.6422169023494003E-2</v>
      </c>
      <c r="Y32" s="221">
        <v>3.0779334149871999E-2</v>
      </c>
      <c r="Z32" s="221">
        <v>2.51365104108674E-2</v>
      </c>
      <c r="AA32" s="221">
        <v>1.9493708941097899E-2</v>
      </c>
      <c r="AB32" s="221">
        <v>1.3850874067475798E-2</v>
      </c>
      <c r="AC32" s="221">
        <v>8.2080503284712187E-3</v>
      </c>
      <c r="AD32" s="221">
        <v>3.3132724640908598E-3</v>
      </c>
      <c r="AE32" s="221">
        <v>6.6265449281817206E-4</v>
      </c>
      <c r="AF32" s="221">
        <v>0</v>
      </c>
      <c r="AG32" s="221">
        <v>0</v>
      </c>
      <c r="AH32" s="221">
        <v>0</v>
      </c>
      <c r="AI32" s="221">
        <v>0</v>
      </c>
      <c r="AJ32" s="221">
        <f t="shared" si="3"/>
        <v>1080.1876403586089</v>
      </c>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row>
    <row r="33" spans="2:70" s="38" customFormat="1">
      <c r="B33" s="879" t="s">
        <v>795</v>
      </c>
      <c r="C33" s="221">
        <f>+C34+C37+C38</f>
        <v>65.403886114699375</v>
      </c>
      <c r="D33" s="221">
        <f t="shared" ref="D33:AI33" si="8">+D34+D37+D38</f>
        <v>130.57306993808734</v>
      </c>
      <c r="E33" s="221">
        <f t="shared" si="8"/>
        <v>130.23300204505929</v>
      </c>
      <c r="F33" s="221">
        <f t="shared" si="8"/>
        <v>130.23300204505921</v>
      </c>
      <c r="G33" s="221">
        <f t="shared" si="8"/>
        <v>38.241469858726198</v>
      </c>
      <c r="H33" s="221">
        <f t="shared" si="8"/>
        <v>9.1624558917295715</v>
      </c>
      <c r="I33" s="221">
        <f t="shared" si="8"/>
        <v>9.1624558917295715</v>
      </c>
      <c r="J33" s="221">
        <f t="shared" si="8"/>
        <v>9.1624558917295715</v>
      </c>
      <c r="K33" s="221">
        <f t="shared" si="8"/>
        <v>9.1624558917295715</v>
      </c>
      <c r="L33" s="221">
        <f t="shared" si="8"/>
        <v>9.1624558917295715</v>
      </c>
      <c r="M33" s="221">
        <f t="shared" si="8"/>
        <v>9.1624558917295715</v>
      </c>
      <c r="N33" s="221">
        <f t="shared" si="8"/>
        <v>9.1624558917295715</v>
      </c>
      <c r="O33" s="221">
        <f t="shared" si="8"/>
        <v>9.1624558917295715</v>
      </c>
      <c r="P33" s="221">
        <f t="shared" si="8"/>
        <v>9.1624558917295715</v>
      </c>
      <c r="Q33" s="221">
        <f t="shared" si="8"/>
        <v>11.000123598798801</v>
      </c>
      <c r="R33" s="221">
        <f t="shared" si="8"/>
        <v>11.8749569612703</v>
      </c>
      <c r="S33" s="221">
        <f t="shared" si="8"/>
        <v>10.591177831711899</v>
      </c>
      <c r="T33" s="221">
        <f t="shared" si="8"/>
        <v>9.3073987021534794</v>
      </c>
      <c r="U33" s="221">
        <f t="shared" si="8"/>
        <v>8.0236195674530499</v>
      </c>
      <c r="V33" s="221">
        <f t="shared" si="8"/>
        <v>6.7398404378946495</v>
      </c>
      <c r="W33" s="221">
        <f t="shared" si="8"/>
        <v>5.4560613083362499</v>
      </c>
      <c r="X33" s="221">
        <f t="shared" si="8"/>
        <v>4.1722821736358195</v>
      </c>
      <c r="Y33" s="221">
        <f t="shared" si="8"/>
        <v>2.88850304407742</v>
      </c>
      <c r="Z33" s="221">
        <f t="shared" si="8"/>
        <v>1.76519630699932</v>
      </c>
      <c r="AA33" s="221">
        <f t="shared" si="8"/>
        <v>0</v>
      </c>
      <c r="AB33" s="221">
        <f t="shared" si="8"/>
        <v>0</v>
      </c>
      <c r="AC33" s="221">
        <f t="shared" si="8"/>
        <v>0</v>
      </c>
      <c r="AD33" s="221">
        <f t="shared" si="8"/>
        <v>0</v>
      </c>
      <c r="AE33" s="221">
        <f t="shared" si="8"/>
        <v>0</v>
      </c>
      <c r="AF33" s="221">
        <f t="shared" si="8"/>
        <v>0</v>
      </c>
      <c r="AG33" s="221">
        <f t="shared" si="8"/>
        <v>0</v>
      </c>
      <c r="AH33" s="221">
        <f t="shared" si="8"/>
        <v>0</v>
      </c>
      <c r="AI33" s="221">
        <f t="shared" si="8"/>
        <v>0</v>
      </c>
      <c r="AJ33" s="221">
        <f t="shared" si="3"/>
        <v>648.9656929595285</v>
      </c>
      <c r="AM33" s="89"/>
    </row>
    <row r="34" spans="2:70" s="38" customFormat="1">
      <c r="B34" s="961" t="s">
        <v>796</v>
      </c>
      <c r="C34" s="90">
        <f>+C35+C36</f>
        <v>3.0541519673378699</v>
      </c>
      <c r="D34" s="90">
        <f t="shared" ref="D34:AI34" si="9">+D35+D36</f>
        <v>6.1083039346757397</v>
      </c>
      <c r="E34" s="90">
        <f t="shared" si="9"/>
        <v>6.1083039346757397</v>
      </c>
      <c r="F34" s="90">
        <f t="shared" si="9"/>
        <v>6.1083039346757397</v>
      </c>
      <c r="G34" s="90">
        <f t="shared" si="9"/>
        <v>7.6353799132026605</v>
      </c>
      <c r="H34" s="90">
        <f t="shared" si="9"/>
        <v>9.1624558917295715</v>
      </c>
      <c r="I34" s="90">
        <f t="shared" si="9"/>
        <v>9.1624558917295715</v>
      </c>
      <c r="J34" s="90">
        <f t="shared" si="9"/>
        <v>9.1624558917295715</v>
      </c>
      <c r="K34" s="90">
        <f t="shared" si="9"/>
        <v>9.1624558917295715</v>
      </c>
      <c r="L34" s="90">
        <f t="shared" si="9"/>
        <v>9.1624558917295715</v>
      </c>
      <c r="M34" s="90">
        <f t="shared" si="9"/>
        <v>9.1624558917295715</v>
      </c>
      <c r="N34" s="90">
        <f t="shared" si="9"/>
        <v>9.1624558917295715</v>
      </c>
      <c r="O34" s="90">
        <f t="shared" si="9"/>
        <v>9.1624558917295715</v>
      </c>
      <c r="P34" s="90">
        <f t="shared" si="9"/>
        <v>9.1624558917295715</v>
      </c>
      <c r="Q34" s="90">
        <f t="shared" si="9"/>
        <v>11.000123598798801</v>
      </c>
      <c r="R34" s="90">
        <f t="shared" si="9"/>
        <v>11.8749569612703</v>
      </c>
      <c r="S34" s="90">
        <f t="shared" si="9"/>
        <v>10.591177831711899</v>
      </c>
      <c r="T34" s="90">
        <f t="shared" si="9"/>
        <v>9.3073987021534794</v>
      </c>
      <c r="U34" s="90">
        <f t="shared" si="9"/>
        <v>8.0236195674530499</v>
      </c>
      <c r="V34" s="90">
        <f t="shared" si="9"/>
        <v>6.7398404378946495</v>
      </c>
      <c r="W34" s="90">
        <f t="shared" si="9"/>
        <v>5.4560613083362499</v>
      </c>
      <c r="X34" s="90">
        <f t="shared" si="9"/>
        <v>4.1722821736358195</v>
      </c>
      <c r="Y34" s="90">
        <f t="shared" si="9"/>
        <v>2.88850304407742</v>
      </c>
      <c r="Z34" s="90">
        <f t="shared" si="9"/>
        <v>1.76519630699932</v>
      </c>
      <c r="AA34" s="90">
        <f t="shared" si="9"/>
        <v>0</v>
      </c>
      <c r="AB34" s="90">
        <f t="shared" si="9"/>
        <v>0</v>
      </c>
      <c r="AC34" s="90">
        <f t="shared" si="9"/>
        <v>0</v>
      </c>
      <c r="AD34" s="90">
        <f t="shared" si="9"/>
        <v>0</v>
      </c>
      <c r="AE34" s="90">
        <f t="shared" si="9"/>
        <v>0</v>
      </c>
      <c r="AF34" s="90">
        <f t="shared" si="9"/>
        <v>0</v>
      </c>
      <c r="AG34" s="90">
        <f t="shared" si="9"/>
        <v>0</v>
      </c>
      <c r="AH34" s="90">
        <f t="shared" si="9"/>
        <v>0</v>
      </c>
      <c r="AI34" s="90">
        <f t="shared" si="9"/>
        <v>0</v>
      </c>
      <c r="AJ34" s="90">
        <f t="shared" si="3"/>
        <v>183.29570664246484</v>
      </c>
      <c r="AM34" s="89"/>
    </row>
    <row r="35" spans="2:70" s="38" customFormat="1">
      <c r="B35" s="962" t="s">
        <v>797</v>
      </c>
      <c r="C35" s="942">
        <v>3.0541519673378699</v>
      </c>
      <c r="D35" s="942">
        <v>6.1083039346757397</v>
      </c>
      <c r="E35" s="942">
        <v>6.1083039346757397</v>
      </c>
      <c r="F35" s="942">
        <v>6.1083039346757397</v>
      </c>
      <c r="G35" s="942">
        <v>7.6353799132026605</v>
      </c>
      <c r="H35" s="942">
        <v>9.1624558917295715</v>
      </c>
      <c r="I35" s="942">
        <v>9.1624558917295715</v>
      </c>
      <c r="J35" s="942">
        <v>9.1624558917295715</v>
      </c>
      <c r="K35" s="942">
        <v>9.1624558917295715</v>
      </c>
      <c r="L35" s="942">
        <v>9.1624558917295715</v>
      </c>
      <c r="M35" s="942">
        <v>9.1624558917295715</v>
      </c>
      <c r="N35" s="942">
        <v>9.1624558917295715</v>
      </c>
      <c r="O35" s="942">
        <v>9.1624558917295715</v>
      </c>
      <c r="P35" s="942">
        <v>9.1624558917295715</v>
      </c>
      <c r="Q35" s="942">
        <v>11.000123598798801</v>
      </c>
      <c r="R35" s="942">
        <v>11.8749569612703</v>
      </c>
      <c r="S35" s="942">
        <v>10.591177831711899</v>
      </c>
      <c r="T35" s="942">
        <v>9.3073987021534794</v>
      </c>
      <c r="U35" s="942">
        <v>8.0236195674530499</v>
      </c>
      <c r="V35" s="942">
        <v>6.7398404378946495</v>
      </c>
      <c r="W35" s="942">
        <v>5.4560613083362499</v>
      </c>
      <c r="X35" s="942">
        <v>4.1722821736358195</v>
      </c>
      <c r="Y35" s="942">
        <v>2.88850304407742</v>
      </c>
      <c r="Z35" s="942">
        <v>1.76519630699932</v>
      </c>
      <c r="AA35" s="942">
        <v>0</v>
      </c>
      <c r="AB35" s="942">
        <v>0</v>
      </c>
      <c r="AC35" s="942">
        <v>0</v>
      </c>
      <c r="AD35" s="942">
        <v>0</v>
      </c>
      <c r="AE35" s="942">
        <v>0</v>
      </c>
      <c r="AF35" s="942">
        <v>0</v>
      </c>
      <c r="AG35" s="942">
        <v>0</v>
      </c>
      <c r="AH35" s="942">
        <v>0</v>
      </c>
      <c r="AI35" s="942">
        <v>0</v>
      </c>
      <c r="AJ35" s="942">
        <f t="shared" si="3"/>
        <v>183.29570664246484</v>
      </c>
      <c r="AM35" s="89"/>
    </row>
    <row r="36" spans="2:70" s="38" customFormat="1">
      <c r="B36" s="963" t="s">
        <v>798</v>
      </c>
      <c r="C36" s="942">
        <v>0</v>
      </c>
      <c r="D36" s="942">
        <v>0</v>
      </c>
      <c r="E36" s="942">
        <v>0</v>
      </c>
      <c r="F36" s="942">
        <v>0</v>
      </c>
      <c r="G36" s="942">
        <v>0</v>
      </c>
      <c r="H36" s="942">
        <v>0</v>
      </c>
      <c r="I36" s="942">
        <v>0</v>
      </c>
      <c r="J36" s="942">
        <v>0</v>
      </c>
      <c r="K36" s="942">
        <v>0</v>
      </c>
      <c r="L36" s="942">
        <v>0</v>
      </c>
      <c r="M36" s="942">
        <v>0</v>
      </c>
      <c r="N36" s="942">
        <v>0</v>
      </c>
      <c r="O36" s="942">
        <v>0</v>
      </c>
      <c r="P36" s="942">
        <v>0</v>
      </c>
      <c r="Q36" s="942">
        <v>0</v>
      </c>
      <c r="R36" s="942">
        <v>0</v>
      </c>
      <c r="S36" s="942">
        <v>0</v>
      </c>
      <c r="T36" s="942">
        <v>0</v>
      </c>
      <c r="U36" s="942">
        <v>0</v>
      </c>
      <c r="V36" s="942">
        <v>0</v>
      </c>
      <c r="W36" s="942">
        <v>0</v>
      </c>
      <c r="X36" s="942">
        <v>0</v>
      </c>
      <c r="Y36" s="942">
        <v>0</v>
      </c>
      <c r="Z36" s="942">
        <v>0</v>
      </c>
      <c r="AA36" s="942">
        <v>0</v>
      </c>
      <c r="AB36" s="942">
        <v>0</v>
      </c>
      <c r="AC36" s="942">
        <v>0</v>
      </c>
      <c r="AD36" s="942">
        <v>0</v>
      </c>
      <c r="AE36" s="942">
        <v>0</v>
      </c>
      <c r="AF36" s="942">
        <v>0</v>
      </c>
      <c r="AG36" s="942">
        <v>0</v>
      </c>
      <c r="AH36" s="942">
        <v>0</v>
      </c>
      <c r="AI36" s="942">
        <v>0</v>
      </c>
      <c r="AJ36" s="942">
        <f t="shared" si="3"/>
        <v>0</v>
      </c>
      <c r="AM36" s="89"/>
    </row>
    <row r="37" spans="2:70" s="38" customFormat="1">
      <c r="B37" s="962" t="s">
        <v>799</v>
      </c>
      <c r="C37" s="942">
        <v>0</v>
      </c>
      <c r="D37" s="942">
        <v>0</v>
      </c>
      <c r="E37" s="942">
        <v>0</v>
      </c>
      <c r="F37" s="942">
        <v>0</v>
      </c>
      <c r="G37" s="942">
        <v>0</v>
      </c>
      <c r="H37" s="942">
        <v>0</v>
      </c>
      <c r="I37" s="942">
        <v>0</v>
      </c>
      <c r="J37" s="942">
        <v>0</v>
      </c>
      <c r="K37" s="942">
        <v>0</v>
      </c>
      <c r="L37" s="942">
        <v>0</v>
      </c>
      <c r="M37" s="942">
        <v>0</v>
      </c>
      <c r="N37" s="942">
        <v>0</v>
      </c>
      <c r="O37" s="942">
        <v>0</v>
      </c>
      <c r="P37" s="942">
        <v>0</v>
      </c>
      <c r="Q37" s="942">
        <v>0</v>
      </c>
      <c r="R37" s="942">
        <v>0</v>
      </c>
      <c r="S37" s="942">
        <v>0</v>
      </c>
      <c r="T37" s="942">
        <v>0</v>
      </c>
      <c r="U37" s="942">
        <v>0</v>
      </c>
      <c r="V37" s="942">
        <v>0</v>
      </c>
      <c r="W37" s="942">
        <v>0</v>
      </c>
      <c r="X37" s="942">
        <v>0</v>
      </c>
      <c r="Y37" s="942">
        <v>0</v>
      </c>
      <c r="Z37" s="942">
        <v>0</v>
      </c>
      <c r="AA37" s="942">
        <v>0</v>
      </c>
      <c r="AB37" s="942">
        <v>0</v>
      </c>
      <c r="AC37" s="942">
        <v>0</v>
      </c>
      <c r="AD37" s="942">
        <v>0</v>
      </c>
      <c r="AE37" s="942">
        <v>0</v>
      </c>
      <c r="AF37" s="942">
        <v>0</v>
      </c>
      <c r="AG37" s="942">
        <v>0</v>
      </c>
      <c r="AH37" s="942">
        <v>0</v>
      </c>
      <c r="AI37" s="942">
        <v>0</v>
      </c>
      <c r="AJ37" s="942">
        <f t="shared" si="3"/>
        <v>0</v>
      </c>
      <c r="AM37" s="89"/>
    </row>
    <row r="38" spans="2:70" s="38" customFormat="1">
      <c r="B38" s="965" t="s">
        <v>800</v>
      </c>
      <c r="C38" s="944">
        <f>+C39+C40</f>
        <v>62.349734147361509</v>
      </c>
      <c r="D38" s="944">
        <f t="shared" ref="D38:AI38" si="10">+D39+D40</f>
        <v>124.46476600341161</v>
      </c>
      <c r="E38" s="944">
        <f t="shared" si="10"/>
        <v>124.12469811038356</v>
      </c>
      <c r="F38" s="944">
        <f t="shared" si="10"/>
        <v>124.12469811038346</v>
      </c>
      <c r="G38" s="944">
        <f t="shared" si="10"/>
        <v>30.606089945523536</v>
      </c>
      <c r="H38" s="944">
        <f t="shared" si="10"/>
        <v>0</v>
      </c>
      <c r="I38" s="944">
        <f t="shared" si="10"/>
        <v>0</v>
      </c>
      <c r="J38" s="944">
        <f t="shared" si="10"/>
        <v>0</v>
      </c>
      <c r="K38" s="944">
        <f t="shared" si="10"/>
        <v>0</v>
      </c>
      <c r="L38" s="944">
        <f t="shared" si="10"/>
        <v>0</v>
      </c>
      <c r="M38" s="944">
        <f t="shared" si="10"/>
        <v>0</v>
      </c>
      <c r="N38" s="944">
        <f t="shared" si="10"/>
        <v>0</v>
      </c>
      <c r="O38" s="944">
        <f t="shared" si="10"/>
        <v>0</v>
      </c>
      <c r="P38" s="944">
        <f t="shared" si="10"/>
        <v>0</v>
      </c>
      <c r="Q38" s="944">
        <f t="shared" si="10"/>
        <v>0</v>
      </c>
      <c r="R38" s="944">
        <f t="shared" si="10"/>
        <v>0</v>
      </c>
      <c r="S38" s="944">
        <f t="shared" si="10"/>
        <v>0</v>
      </c>
      <c r="T38" s="944">
        <f t="shared" si="10"/>
        <v>0</v>
      </c>
      <c r="U38" s="944">
        <f t="shared" si="10"/>
        <v>0</v>
      </c>
      <c r="V38" s="944">
        <f t="shared" si="10"/>
        <v>0</v>
      </c>
      <c r="W38" s="944">
        <f t="shared" si="10"/>
        <v>0</v>
      </c>
      <c r="X38" s="944">
        <f t="shared" si="10"/>
        <v>0</v>
      </c>
      <c r="Y38" s="944">
        <f t="shared" si="10"/>
        <v>0</v>
      </c>
      <c r="Z38" s="944">
        <f t="shared" si="10"/>
        <v>0</v>
      </c>
      <c r="AA38" s="944">
        <f t="shared" si="10"/>
        <v>0</v>
      </c>
      <c r="AB38" s="944">
        <f t="shared" si="10"/>
        <v>0</v>
      </c>
      <c r="AC38" s="944">
        <f t="shared" si="10"/>
        <v>0</v>
      </c>
      <c r="AD38" s="944">
        <f t="shared" si="10"/>
        <v>0</v>
      </c>
      <c r="AE38" s="944">
        <f t="shared" si="10"/>
        <v>0</v>
      </c>
      <c r="AF38" s="944">
        <f t="shared" si="10"/>
        <v>0</v>
      </c>
      <c r="AG38" s="944">
        <f t="shared" si="10"/>
        <v>0</v>
      </c>
      <c r="AH38" s="944">
        <f t="shared" si="10"/>
        <v>0</v>
      </c>
      <c r="AI38" s="944">
        <f t="shared" si="10"/>
        <v>0</v>
      </c>
      <c r="AJ38" s="944">
        <f t="shared" si="3"/>
        <v>465.66998631706366</v>
      </c>
      <c r="AM38" s="89"/>
    </row>
    <row r="39" spans="2:70" s="38" customFormat="1">
      <c r="B39" s="963" t="s">
        <v>172</v>
      </c>
      <c r="C39" s="944">
        <v>0.11735125956088673</v>
      </c>
      <c r="D39" s="944">
        <v>0</v>
      </c>
      <c r="E39" s="944">
        <v>0</v>
      </c>
      <c r="F39" s="944">
        <v>0</v>
      </c>
      <c r="G39" s="944">
        <v>0</v>
      </c>
      <c r="H39" s="944">
        <v>0</v>
      </c>
      <c r="I39" s="944">
        <v>0</v>
      </c>
      <c r="J39" s="944">
        <v>0</v>
      </c>
      <c r="K39" s="944">
        <v>0</v>
      </c>
      <c r="L39" s="944">
        <v>0</v>
      </c>
      <c r="M39" s="944">
        <v>0</v>
      </c>
      <c r="N39" s="944">
        <v>0</v>
      </c>
      <c r="O39" s="944">
        <v>0</v>
      </c>
      <c r="P39" s="944">
        <v>0</v>
      </c>
      <c r="Q39" s="944">
        <v>0</v>
      </c>
      <c r="R39" s="944">
        <v>0</v>
      </c>
      <c r="S39" s="944">
        <v>0</v>
      </c>
      <c r="T39" s="944">
        <v>0</v>
      </c>
      <c r="U39" s="944">
        <v>0</v>
      </c>
      <c r="V39" s="944">
        <v>0</v>
      </c>
      <c r="W39" s="944">
        <v>0</v>
      </c>
      <c r="X39" s="944">
        <v>0</v>
      </c>
      <c r="Y39" s="944">
        <v>0</v>
      </c>
      <c r="Z39" s="944">
        <v>0</v>
      </c>
      <c r="AA39" s="944">
        <v>0</v>
      </c>
      <c r="AB39" s="944">
        <v>0</v>
      </c>
      <c r="AC39" s="944">
        <v>0</v>
      </c>
      <c r="AD39" s="944">
        <v>0</v>
      </c>
      <c r="AE39" s="944">
        <v>0</v>
      </c>
      <c r="AF39" s="944">
        <v>0</v>
      </c>
      <c r="AG39" s="944">
        <v>0</v>
      </c>
      <c r="AH39" s="944">
        <v>0</v>
      </c>
      <c r="AI39" s="944">
        <v>0</v>
      </c>
      <c r="AJ39" s="944">
        <f t="shared" si="3"/>
        <v>0.11735125956088673</v>
      </c>
      <c r="AM39" s="89"/>
    </row>
    <row r="40" spans="2:70" s="38" customFormat="1">
      <c r="B40" s="966" t="s">
        <v>138</v>
      </c>
      <c r="C40" s="946">
        <v>62.232382887800625</v>
      </c>
      <c r="D40" s="946">
        <v>124.46476600341161</v>
      </c>
      <c r="E40" s="946">
        <v>124.12469811038356</v>
      </c>
      <c r="F40" s="946">
        <v>124.12469811038346</v>
      </c>
      <c r="G40" s="946">
        <v>30.606089945523536</v>
      </c>
      <c r="H40" s="946">
        <v>0</v>
      </c>
      <c r="I40" s="946">
        <v>0</v>
      </c>
      <c r="J40" s="946">
        <v>0</v>
      </c>
      <c r="K40" s="946">
        <v>0</v>
      </c>
      <c r="L40" s="946">
        <v>0</v>
      </c>
      <c r="M40" s="946">
        <v>0</v>
      </c>
      <c r="N40" s="946">
        <v>0</v>
      </c>
      <c r="O40" s="946">
        <v>0</v>
      </c>
      <c r="P40" s="946">
        <v>0</v>
      </c>
      <c r="Q40" s="946">
        <v>0</v>
      </c>
      <c r="R40" s="946">
        <v>0</v>
      </c>
      <c r="S40" s="946">
        <v>0</v>
      </c>
      <c r="T40" s="946">
        <v>0</v>
      </c>
      <c r="U40" s="946">
        <v>0</v>
      </c>
      <c r="V40" s="946">
        <v>0</v>
      </c>
      <c r="W40" s="946">
        <v>0</v>
      </c>
      <c r="X40" s="946">
        <v>0</v>
      </c>
      <c r="Y40" s="946">
        <v>0</v>
      </c>
      <c r="Z40" s="946">
        <v>0</v>
      </c>
      <c r="AA40" s="946">
        <v>0</v>
      </c>
      <c r="AB40" s="946">
        <v>0</v>
      </c>
      <c r="AC40" s="946">
        <v>0</v>
      </c>
      <c r="AD40" s="946">
        <v>0</v>
      </c>
      <c r="AE40" s="946">
        <v>0</v>
      </c>
      <c r="AF40" s="946">
        <v>0</v>
      </c>
      <c r="AG40" s="946">
        <v>0</v>
      </c>
      <c r="AH40" s="946">
        <v>0</v>
      </c>
      <c r="AI40" s="946">
        <v>0</v>
      </c>
      <c r="AJ40" s="946">
        <f t="shared" si="3"/>
        <v>465.55263505750281</v>
      </c>
      <c r="AM40" s="89"/>
    </row>
    <row r="41" spans="2:70">
      <c r="B41" s="220" t="s">
        <v>133</v>
      </c>
      <c r="C41" s="221">
        <f>+C42+C43</f>
        <v>23.740124690000002</v>
      </c>
      <c r="D41" s="221">
        <f t="shared" ref="D41:AI41" si="11">+D42+D43</f>
        <v>42.021338039999996</v>
      </c>
      <c r="E41" s="221">
        <f t="shared" si="11"/>
        <v>36.049567420000002</v>
      </c>
      <c r="F41" s="221">
        <f t="shared" si="11"/>
        <v>30.402741219999999</v>
      </c>
      <c r="G41" s="221">
        <f t="shared" si="11"/>
        <v>24.194524550000001</v>
      </c>
      <c r="H41" s="221">
        <f t="shared" si="11"/>
        <v>17.36958997</v>
      </c>
      <c r="I41" s="221">
        <f t="shared" si="11"/>
        <v>9.7887848599999998</v>
      </c>
      <c r="J41" s="221">
        <f t="shared" si="11"/>
        <v>2.1182606600000002</v>
      </c>
      <c r="K41" s="221">
        <f t="shared" si="11"/>
        <v>0</v>
      </c>
      <c r="L41" s="221">
        <f t="shared" si="11"/>
        <v>0</v>
      </c>
      <c r="M41" s="221">
        <f t="shared" si="11"/>
        <v>0</v>
      </c>
      <c r="N41" s="221">
        <f t="shared" si="11"/>
        <v>0</v>
      </c>
      <c r="O41" s="221">
        <f t="shared" si="11"/>
        <v>0</v>
      </c>
      <c r="P41" s="221">
        <f t="shared" si="11"/>
        <v>0</v>
      </c>
      <c r="Q41" s="221">
        <f t="shared" si="11"/>
        <v>0</v>
      </c>
      <c r="R41" s="221">
        <f t="shared" si="11"/>
        <v>0</v>
      </c>
      <c r="S41" s="221">
        <f t="shared" si="11"/>
        <v>0</v>
      </c>
      <c r="T41" s="221">
        <f t="shared" si="11"/>
        <v>0</v>
      </c>
      <c r="U41" s="221">
        <f t="shared" si="11"/>
        <v>0</v>
      </c>
      <c r="V41" s="221">
        <f t="shared" si="11"/>
        <v>0</v>
      </c>
      <c r="W41" s="221">
        <f t="shared" si="11"/>
        <v>0</v>
      </c>
      <c r="X41" s="221">
        <f t="shared" si="11"/>
        <v>0</v>
      </c>
      <c r="Y41" s="221">
        <f t="shared" si="11"/>
        <v>0</v>
      </c>
      <c r="Z41" s="221">
        <f t="shared" si="11"/>
        <v>0</v>
      </c>
      <c r="AA41" s="221">
        <f t="shared" si="11"/>
        <v>0</v>
      </c>
      <c r="AB41" s="221">
        <f t="shared" si="11"/>
        <v>0</v>
      </c>
      <c r="AC41" s="221">
        <f t="shared" si="11"/>
        <v>0</v>
      </c>
      <c r="AD41" s="221">
        <f t="shared" si="11"/>
        <v>0</v>
      </c>
      <c r="AE41" s="221">
        <f t="shared" si="11"/>
        <v>0</v>
      </c>
      <c r="AF41" s="221">
        <f t="shared" si="11"/>
        <v>0</v>
      </c>
      <c r="AG41" s="221">
        <f t="shared" si="11"/>
        <v>0</v>
      </c>
      <c r="AH41" s="221">
        <f t="shared" si="11"/>
        <v>0</v>
      </c>
      <c r="AI41" s="221">
        <f t="shared" si="11"/>
        <v>0</v>
      </c>
      <c r="AJ41" s="221">
        <f t="shared" si="3"/>
        <v>185.68493141000002</v>
      </c>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row>
    <row r="42" spans="2:70">
      <c r="B42" s="216" t="s">
        <v>132</v>
      </c>
      <c r="C42" s="217">
        <v>0</v>
      </c>
      <c r="D42" s="217">
        <v>0</v>
      </c>
      <c r="E42" s="217">
        <v>0</v>
      </c>
      <c r="F42" s="217">
        <v>0</v>
      </c>
      <c r="G42" s="217">
        <v>0</v>
      </c>
      <c r="H42" s="217">
        <v>0</v>
      </c>
      <c r="I42" s="217">
        <v>0</v>
      </c>
      <c r="J42" s="217">
        <v>0</v>
      </c>
      <c r="K42" s="217">
        <v>0</v>
      </c>
      <c r="L42" s="217">
        <v>0</v>
      </c>
      <c r="M42" s="217">
        <v>0</v>
      </c>
      <c r="N42" s="217">
        <v>0</v>
      </c>
      <c r="O42" s="217">
        <v>0</v>
      </c>
      <c r="P42" s="217">
        <v>0</v>
      </c>
      <c r="Q42" s="217">
        <v>0</v>
      </c>
      <c r="R42" s="217">
        <v>0</v>
      </c>
      <c r="S42" s="217">
        <v>0</v>
      </c>
      <c r="T42" s="217">
        <v>0</v>
      </c>
      <c r="U42" s="217">
        <v>0</v>
      </c>
      <c r="V42" s="217">
        <v>0</v>
      </c>
      <c r="W42" s="217">
        <v>0</v>
      </c>
      <c r="X42" s="217">
        <v>0</v>
      </c>
      <c r="Y42" s="217">
        <v>0</v>
      </c>
      <c r="Z42" s="217">
        <v>0</v>
      </c>
      <c r="AA42" s="217">
        <v>0</v>
      </c>
      <c r="AB42" s="217">
        <v>0</v>
      </c>
      <c r="AC42" s="217">
        <v>0</v>
      </c>
      <c r="AD42" s="217">
        <v>0</v>
      </c>
      <c r="AE42" s="217">
        <v>0</v>
      </c>
      <c r="AF42" s="217">
        <v>0</v>
      </c>
      <c r="AG42" s="217">
        <v>0</v>
      </c>
      <c r="AH42" s="217">
        <v>0</v>
      </c>
      <c r="AI42" s="217">
        <v>0</v>
      </c>
      <c r="AJ42" s="217">
        <f t="shared" si="3"/>
        <v>0</v>
      </c>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row>
    <row r="43" spans="2:70">
      <c r="B43" s="218" t="s">
        <v>130</v>
      </c>
      <c r="C43" s="219">
        <v>23.740124690000002</v>
      </c>
      <c r="D43" s="219">
        <v>42.021338039999996</v>
      </c>
      <c r="E43" s="219">
        <v>36.049567420000002</v>
      </c>
      <c r="F43" s="219">
        <v>30.402741219999999</v>
      </c>
      <c r="G43" s="219">
        <v>24.194524550000001</v>
      </c>
      <c r="H43" s="219">
        <v>17.36958997</v>
      </c>
      <c r="I43" s="219">
        <v>9.7887848599999998</v>
      </c>
      <c r="J43" s="219">
        <v>2.1182606600000002</v>
      </c>
      <c r="K43" s="219">
        <v>0</v>
      </c>
      <c r="L43" s="219">
        <v>0</v>
      </c>
      <c r="M43" s="219">
        <v>0</v>
      </c>
      <c r="N43" s="219">
        <v>0</v>
      </c>
      <c r="O43" s="219">
        <v>0</v>
      </c>
      <c r="P43" s="219">
        <v>0</v>
      </c>
      <c r="Q43" s="219">
        <v>0</v>
      </c>
      <c r="R43" s="219">
        <v>0</v>
      </c>
      <c r="S43" s="219">
        <v>0</v>
      </c>
      <c r="T43" s="219">
        <v>0</v>
      </c>
      <c r="U43" s="219">
        <v>0</v>
      </c>
      <c r="V43" s="219">
        <v>0</v>
      </c>
      <c r="W43" s="219">
        <v>0</v>
      </c>
      <c r="X43" s="219">
        <v>0</v>
      </c>
      <c r="Y43" s="219">
        <v>0</v>
      </c>
      <c r="Z43" s="219">
        <v>0</v>
      </c>
      <c r="AA43" s="219">
        <v>0</v>
      </c>
      <c r="AB43" s="219">
        <v>0</v>
      </c>
      <c r="AC43" s="219">
        <v>0</v>
      </c>
      <c r="AD43" s="219">
        <v>0</v>
      </c>
      <c r="AE43" s="219">
        <v>0</v>
      </c>
      <c r="AF43" s="219">
        <v>0</v>
      </c>
      <c r="AG43" s="219">
        <v>0</v>
      </c>
      <c r="AH43" s="219">
        <v>0</v>
      </c>
      <c r="AI43" s="219">
        <v>0</v>
      </c>
      <c r="AJ43" s="219">
        <f t="shared" si="3"/>
        <v>185.68493141000002</v>
      </c>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row>
    <row r="44" spans="2:70">
      <c r="B44" s="220" t="s">
        <v>461</v>
      </c>
      <c r="C44" s="221">
        <v>0</v>
      </c>
      <c r="D44" s="221">
        <v>0</v>
      </c>
      <c r="E44" s="221">
        <v>0</v>
      </c>
      <c r="F44" s="221">
        <v>0</v>
      </c>
      <c r="G44" s="221">
        <v>0</v>
      </c>
      <c r="H44" s="221">
        <v>0</v>
      </c>
      <c r="I44" s="221">
        <v>0</v>
      </c>
      <c r="J44" s="221">
        <v>0</v>
      </c>
      <c r="K44" s="221">
        <v>0</v>
      </c>
      <c r="L44" s="221">
        <v>0</v>
      </c>
      <c r="M44" s="221">
        <v>0</v>
      </c>
      <c r="N44" s="221">
        <v>0</v>
      </c>
      <c r="O44" s="221">
        <v>0</v>
      </c>
      <c r="P44" s="221">
        <v>0</v>
      </c>
      <c r="Q44" s="221">
        <v>0</v>
      </c>
      <c r="R44" s="221">
        <v>0</v>
      </c>
      <c r="S44" s="221">
        <v>0</v>
      </c>
      <c r="T44" s="221">
        <v>0</v>
      </c>
      <c r="U44" s="221">
        <v>0</v>
      </c>
      <c r="V44" s="221">
        <v>0</v>
      </c>
      <c r="W44" s="221">
        <v>0</v>
      </c>
      <c r="X44" s="221">
        <v>0</v>
      </c>
      <c r="Y44" s="221">
        <v>0</v>
      </c>
      <c r="Z44" s="221">
        <v>0</v>
      </c>
      <c r="AA44" s="221">
        <v>0</v>
      </c>
      <c r="AB44" s="221">
        <v>0</v>
      </c>
      <c r="AC44" s="221">
        <v>0</v>
      </c>
      <c r="AD44" s="221">
        <v>0</v>
      </c>
      <c r="AE44" s="221">
        <v>0</v>
      </c>
      <c r="AF44" s="221">
        <v>0</v>
      </c>
      <c r="AG44" s="221">
        <v>0</v>
      </c>
      <c r="AH44" s="221">
        <v>0</v>
      </c>
      <c r="AI44" s="221">
        <v>0</v>
      </c>
      <c r="AJ44" s="221">
        <f t="shared" si="3"/>
        <v>0</v>
      </c>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row>
    <row r="45" spans="2:70" ht="13.5" thickBot="1">
      <c r="B45" s="38"/>
      <c r="C45" s="1056"/>
      <c r="D45" s="1056"/>
      <c r="E45" s="1056"/>
      <c r="F45" s="1056"/>
      <c r="G45" s="1056"/>
      <c r="H45" s="1056"/>
      <c r="I45" s="1056"/>
      <c r="J45" s="1056"/>
      <c r="K45" s="1056"/>
      <c r="L45" s="1056"/>
      <c r="M45" s="1056"/>
      <c r="N45" s="1056"/>
      <c r="O45" s="1056"/>
      <c r="P45" s="1056"/>
      <c r="Q45" s="1056"/>
      <c r="R45" s="1056"/>
      <c r="S45" s="1056"/>
      <c r="T45" s="1056"/>
      <c r="U45" s="1056"/>
      <c r="V45" s="1056"/>
      <c r="W45" s="1056"/>
      <c r="X45" s="1056"/>
      <c r="Y45" s="1056"/>
      <c r="Z45" s="1056"/>
      <c r="AA45" s="1056"/>
      <c r="AB45" s="1056"/>
      <c r="AC45" s="1056"/>
      <c r="AD45" s="1056"/>
      <c r="AE45" s="1056"/>
      <c r="AF45" s="1056"/>
      <c r="AG45" s="1056"/>
      <c r="AH45" s="1056"/>
      <c r="AI45" s="1056"/>
      <c r="AJ45" s="1056"/>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row>
    <row r="46" spans="2:70" ht="13.5" thickBot="1">
      <c r="B46" s="212" t="s">
        <v>573</v>
      </c>
      <c r="C46" s="213">
        <f>+C47+C50+C67+C84+C85+C86+C88+C89+C90+C91+C92+C93+C95+C96+C94+C97+C98+C99+C100+C103+C104+C105+C106+C107+C110+C87+C101+C102</f>
        <v>4790.6116395846602</v>
      </c>
      <c r="D46" s="213">
        <f t="shared" ref="D46:AJ46" si="12">+D47+D50+D67+D84+D85+D86+D88+D89+D90+D91+D92+D93+D95+D96+D94+D97+D98+D99+D100+D103+D104+D105+D106+D107+D110+D87+D101+D102</f>
        <v>7502.1284712763754</v>
      </c>
      <c r="E46" s="213">
        <f t="shared" si="12"/>
        <v>6132.7624473200422</v>
      </c>
      <c r="F46" s="213">
        <f t="shared" si="12"/>
        <v>5520.7866351889597</v>
      </c>
      <c r="G46" s="213">
        <f t="shared" si="12"/>
        <v>4151.2393717510204</v>
      </c>
      <c r="H46" s="213">
        <f t="shared" si="12"/>
        <v>3718.2998578137194</v>
      </c>
      <c r="I46" s="213">
        <f t="shared" si="12"/>
        <v>3038.0785683711742</v>
      </c>
      <c r="J46" s="213">
        <f t="shared" si="12"/>
        <v>2937.538447893578</v>
      </c>
      <c r="K46" s="213">
        <f t="shared" si="12"/>
        <v>2841.5031194906774</v>
      </c>
      <c r="L46" s="213">
        <f t="shared" si="12"/>
        <v>2716.7315022560301</v>
      </c>
      <c r="M46" s="213">
        <f t="shared" si="12"/>
        <v>2494.7795584218634</v>
      </c>
      <c r="N46" s="213">
        <f t="shared" si="12"/>
        <v>2311.8342143484479</v>
      </c>
      <c r="O46" s="213">
        <f t="shared" si="12"/>
        <v>2128.8888703013918</v>
      </c>
      <c r="P46" s="213">
        <f t="shared" si="12"/>
        <v>1945.8912662388675</v>
      </c>
      <c r="Q46" s="213">
        <f t="shared" si="12"/>
        <v>1866.0021643938614</v>
      </c>
      <c r="R46" s="213">
        <f t="shared" si="12"/>
        <v>1732.121111615744</v>
      </c>
      <c r="S46" s="213">
        <f t="shared" si="12"/>
        <v>1477.1864996015361</v>
      </c>
      <c r="T46" s="213">
        <f t="shared" si="12"/>
        <v>1222.2518875544542</v>
      </c>
      <c r="U46" s="213">
        <f t="shared" si="12"/>
        <v>967.31727559717274</v>
      </c>
      <c r="V46" s="213">
        <f t="shared" si="12"/>
        <v>758.11899957677315</v>
      </c>
      <c r="W46" s="213">
        <f t="shared" si="12"/>
        <v>686.12973166233712</v>
      </c>
      <c r="X46" s="213">
        <f t="shared" si="12"/>
        <v>604.63608011645215</v>
      </c>
      <c r="Y46" s="213">
        <f t="shared" si="12"/>
        <v>494.62927791213724</v>
      </c>
      <c r="Z46" s="213">
        <f t="shared" si="12"/>
        <v>393.62080787532068</v>
      </c>
      <c r="AA46" s="213">
        <f t="shared" si="12"/>
        <v>256.61835646043698</v>
      </c>
      <c r="AB46" s="213">
        <f t="shared" si="12"/>
        <v>218.600822168288</v>
      </c>
      <c r="AC46" s="213">
        <f t="shared" si="12"/>
        <v>180.583287881281</v>
      </c>
      <c r="AD46" s="213">
        <f t="shared" si="12"/>
        <v>142.56575358913202</v>
      </c>
      <c r="AE46" s="213">
        <f t="shared" si="12"/>
        <v>104.54821929698301</v>
      </c>
      <c r="AF46" s="213">
        <f t="shared" si="12"/>
        <v>66.5306850099755</v>
      </c>
      <c r="AG46" s="213">
        <f t="shared" si="12"/>
        <v>28.513150717826399</v>
      </c>
      <c r="AH46" s="213">
        <f t="shared" si="12"/>
        <v>0</v>
      </c>
      <c r="AI46" s="213">
        <f t="shared" si="12"/>
        <v>0</v>
      </c>
      <c r="AJ46" s="213">
        <f t="shared" si="12"/>
        <v>63431.048081286528</v>
      </c>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row>
    <row r="47" spans="2:70">
      <c r="B47" s="214" t="s">
        <v>562</v>
      </c>
      <c r="C47" s="215">
        <f>+C48</f>
        <v>199.49331476</v>
      </c>
      <c r="D47" s="215">
        <f t="shared" ref="D47:AI48" si="13">+D48</f>
        <v>0</v>
      </c>
      <c r="E47" s="215">
        <f t="shared" si="13"/>
        <v>0</v>
      </c>
      <c r="F47" s="215">
        <f t="shared" si="13"/>
        <v>0</v>
      </c>
      <c r="G47" s="215">
        <f t="shared" si="13"/>
        <v>0</v>
      </c>
      <c r="H47" s="215">
        <f t="shared" si="13"/>
        <v>0</v>
      </c>
      <c r="I47" s="215">
        <f t="shared" si="13"/>
        <v>0</v>
      </c>
      <c r="J47" s="215">
        <f t="shared" si="13"/>
        <v>0</v>
      </c>
      <c r="K47" s="215">
        <f t="shared" si="13"/>
        <v>0</v>
      </c>
      <c r="L47" s="215">
        <f t="shared" si="13"/>
        <v>0</v>
      </c>
      <c r="M47" s="215">
        <f t="shared" si="13"/>
        <v>0</v>
      </c>
      <c r="N47" s="215">
        <f t="shared" si="13"/>
        <v>0</v>
      </c>
      <c r="O47" s="215">
        <f t="shared" si="13"/>
        <v>0</v>
      </c>
      <c r="P47" s="215">
        <f t="shared" si="13"/>
        <v>0</v>
      </c>
      <c r="Q47" s="215">
        <f t="shared" si="13"/>
        <v>0</v>
      </c>
      <c r="R47" s="215">
        <f t="shared" si="13"/>
        <v>0</v>
      </c>
      <c r="S47" s="215">
        <f t="shared" si="13"/>
        <v>0</v>
      </c>
      <c r="T47" s="215">
        <f t="shared" si="13"/>
        <v>0</v>
      </c>
      <c r="U47" s="215">
        <f t="shared" si="13"/>
        <v>0</v>
      </c>
      <c r="V47" s="215">
        <f t="shared" si="13"/>
        <v>0</v>
      </c>
      <c r="W47" s="215">
        <f t="shared" si="13"/>
        <v>0</v>
      </c>
      <c r="X47" s="215">
        <f t="shared" si="13"/>
        <v>0</v>
      </c>
      <c r="Y47" s="215">
        <f t="shared" si="13"/>
        <v>0</v>
      </c>
      <c r="Z47" s="215">
        <f t="shared" si="13"/>
        <v>0</v>
      </c>
      <c r="AA47" s="215">
        <f t="shared" si="13"/>
        <v>0</v>
      </c>
      <c r="AB47" s="215">
        <f t="shared" si="13"/>
        <v>0</v>
      </c>
      <c r="AC47" s="215">
        <f t="shared" si="13"/>
        <v>0</v>
      </c>
      <c r="AD47" s="215">
        <f t="shared" si="13"/>
        <v>0</v>
      </c>
      <c r="AE47" s="215">
        <f t="shared" si="13"/>
        <v>0</v>
      </c>
      <c r="AF47" s="215">
        <f t="shared" si="13"/>
        <v>0</v>
      </c>
      <c r="AG47" s="215">
        <f t="shared" si="13"/>
        <v>0</v>
      </c>
      <c r="AH47" s="215">
        <f t="shared" si="13"/>
        <v>0</v>
      </c>
      <c r="AI47" s="215">
        <f t="shared" si="13"/>
        <v>0</v>
      </c>
      <c r="AJ47" s="221">
        <f>+SUM(C47:AI47)</f>
        <v>199.49331476</v>
      </c>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row>
    <row r="48" spans="2:70">
      <c r="B48" s="218" t="s">
        <v>141</v>
      </c>
      <c r="C48" s="219">
        <f>+C49</f>
        <v>199.49331476</v>
      </c>
      <c r="D48" s="219">
        <f t="shared" si="13"/>
        <v>0</v>
      </c>
      <c r="E48" s="219">
        <f t="shared" si="13"/>
        <v>0</v>
      </c>
      <c r="F48" s="219">
        <f t="shared" si="13"/>
        <v>0</v>
      </c>
      <c r="G48" s="219">
        <f t="shared" si="13"/>
        <v>0</v>
      </c>
      <c r="H48" s="219">
        <f t="shared" si="13"/>
        <v>0</v>
      </c>
      <c r="I48" s="219">
        <f t="shared" si="13"/>
        <v>0</v>
      </c>
      <c r="J48" s="219">
        <f t="shared" si="13"/>
        <v>0</v>
      </c>
      <c r="K48" s="219">
        <f t="shared" si="13"/>
        <v>0</v>
      </c>
      <c r="L48" s="219">
        <f t="shared" si="13"/>
        <v>0</v>
      </c>
      <c r="M48" s="219">
        <f t="shared" si="13"/>
        <v>0</v>
      </c>
      <c r="N48" s="219">
        <f t="shared" si="13"/>
        <v>0</v>
      </c>
      <c r="O48" s="219">
        <f t="shared" si="13"/>
        <v>0</v>
      </c>
      <c r="P48" s="219">
        <f t="shared" si="13"/>
        <v>0</v>
      </c>
      <c r="Q48" s="219">
        <f t="shared" si="13"/>
        <v>0</v>
      </c>
      <c r="R48" s="219">
        <f t="shared" si="13"/>
        <v>0</v>
      </c>
      <c r="S48" s="219">
        <f t="shared" si="13"/>
        <v>0</v>
      </c>
      <c r="T48" s="219">
        <f t="shared" si="13"/>
        <v>0</v>
      </c>
      <c r="U48" s="219">
        <f t="shared" si="13"/>
        <v>0</v>
      </c>
      <c r="V48" s="219">
        <f t="shared" si="13"/>
        <v>0</v>
      </c>
      <c r="W48" s="219">
        <f t="shared" si="13"/>
        <v>0</v>
      </c>
      <c r="X48" s="219">
        <f t="shared" si="13"/>
        <v>0</v>
      </c>
      <c r="Y48" s="219">
        <f t="shared" si="13"/>
        <v>0</v>
      </c>
      <c r="Z48" s="219">
        <f t="shared" si="13"/>
        <v>0</v>
      </c>
      <c r="AA48" s="219">
        <f t="shared" si="13"/>
        <v>0</v>
      </c>
      <c r="AB48" s="219">
        <f t="shared" si="13"/>
        <v>0</v>
      </c>
      <c r="AC48" s="219">
        <f t="shared" si="13"/>
        <v>0</v>
      </c>
      <c r="AD48" s="219">
        <f t="shared" si="13"/>
        <v>0</v>
      </c>
      <c r="AE48" s="219">
        <f t="shared" si="13"/>
        <v>0</v>
      </c>
      <c r="AF48" s="219">
        <f t="shared" si="13"/>
        <v>0</v>
      </c>
      <c r="AG48" s="219">
        <f t="shared" si="13"/>
        <v>0</v>
      </c>
      <c r="AH48" s="219">
        <f t="shared" si="13"/>
        <v>0</v>
      </c>
      <c r="AI48" s="219">
        <f t="shared" si="13"/>
        <v>0</v>
      </c>
      <c r="AJ48" s="221">
        <f t="shared" ref="AJ48:AJ102" si="14">+SUM(C48:AI48)</f>
        <v>199.49331476</v>
      </c>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row>
    <row r="49" spans="2:70">
      <c r="B49" s="883" t="s">
        <v>42</v>
      </c>
      <c r="C49" s="224">
        <v>199.49331476</v>
      </c>
      <c r="D49" s="224">
        <v>0</v>
      </c>
      <c r="E49" s="224">
        <v>0</v>
      </c>
      <c r="F49" s="224">
        <v>0</v>
      </c>
      <c r="G49" s="224">
        <v>0</v>
      </c>
      <c r="H49" s="224">
        <v>0</v>
      </c>
      <c r="I49" s="224">
        <v>0</v>
      </c>
      <c r="J49" s="224">
        <v>0</v>
      </c>
      <c r="K49" s="224">
        <v>0</v>
      </c>
      <c r="L49" s="224">
        <v>0</v>
      </c>
      <c r="M49" s="224">
        <v>0</v>
      </c>
      <c r="N49" s="224">
        <v>0</v>
      </c>
      <c r="O49" s="224">
        <v>0</v>
      </c>
      <c r="P49" s="224">
        <v>0</v>
      </c>
      <c r="Q49" s="224">
        <v>0</v>
      </c>
      <c r="R49" s="224">
        <v>0</v>
      </c>
      <c r="S49" s="224">
        <v>0</v>
      </c>
      <c r="T49" s="224">
        <v>0</v>
      </c>
      <c r="U49" s="224">
        <v>0</v>
      </c>
      <c r="V49" s="224">
        <v>0</v>
      </c>
      <c r="W49" s="224">
        <v>0</v>
      </c>
      <c r="X49" s="224">
        <v>0</v>
      </c>
      <c r="Y49" s="224">
        <v>0</v>
      </c>
      <c r="Z49" s="224">
        <v>0</v>
      </c>
      <c r="AA49" s="224">
        <v>0</v>
      </c>
      <c r="AB49" s="224">
        <v>0</v>
      </c>
      <c r="AC49" s="224">
        <v>0</v>
      </c>
      <c r="AD49" s="224">
        <v>0</v>
      </c>
      <c r="AE49" s="224">
        <v>0</v>
      </c>
      <c r="AF49" s="224">
        <v>0</v>
      </c>
      <c r="AG49" s="224">
        <v>0</v>
      </c>
      <c r="AH49" s="224">
        <v>0</v>
      </c>
      <c r="AI49" s="224">
        <v>0</v>
      </c>
      <c r="AJ49" s="224">
        <f t="shared" si="14"/>
        <v>199.49331476</v>
      </c>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row>
    <row r="50" spans="2:70">
      <c r="B50" s="220" t="s">
        <v>142</v>
      </c>
      <c r="C50" s="221">
        <f>+C51+C54+C61+C64</f>
        <v>171.50326648525638</v>
      </c>
      <c r="D50" s="221">
        <f t="shared" ref="D50:AI50" si="15">+D51+D54+D61+D64</f>
        <v>343.00653297051275</v>
      </c>
      <c r="E50" s="221">
        <f t="shared" si="15"/>
        <v>343.00653297051275</v>
      </c>
      <c r="F50" s="221">
        <f t="shared" si="15"/>
        <v>343.00653297051275</v>
      </c>
      <c r="G50" s="221">
        <f t="shared" si="15"/>
        <v>428.39336392614985</v>
      </c>
      <c r="H50" s="221">
        <f t="shared" si="15"/>
        <v>513.78019488178711</v>
      </c>
      <c r="I50" s="221">
        <f t="shared" si="15"/>
        <v>513.78019488178711</v>
      </c>
      <c r="J50" s="221">
        <f t="shared" si="15"/>
        <v>513.78019488178711</v>
      </c>
      <c r="K50" s="221">
        <f t="shared" si="15"/>
        <v>513.78019488178711</v>
      </c>
      <c r="L50" s="221">
        <f t="shared" si="15"/>
        <v>513.78019488178711</v>
      </c>
      <c r="M50" s="221">
        <f t="shared" si="15"/>
        <v>513.78019488178711</v>
      </c>
      <c r="N50" s="221">
        <f t="shared" si="15"/>
        <v>513.78019488178711</v>
      </c>
      <c r="O50" s="221">
        <f t="shared" si="15"/>
        <v>513.78019488178711</v>
      </c>
      <c r="P50" s="221">
        <f t="shared" si="15"/>
        <v>513.78019488178711</v>
      </c>
      <c r="Q50" s="221">
        <f t="shared" si="15"/>
        <v>616.836437135339</v>
      </c>
      <c r="R50" s="221">
        <f t="shared" si="15"/>
        <v>665.90072841444044</v>
      </c>
      <c r="S50" s="221">
        <f t="shared" si="15"/>
        <v>593.91146049000577</v>
      </c>
      <c r="T50" s="221">
        <f t="shared" si="15"/>
        <v>521.9221925515626</v>
      </c>
      <c r="U50" s="221">
        <f t="shared" si="15"/>
        <v>449.93292462113499</v>
      </c>
      <c r="V50" s="221">
        <f t="shared" si="15"/>
        <v>377.94365666556524</v>
      </c>
      <c r="W50" s="221">
        <f t="shared" si="15"/>
        <v>305.95438875112916</v>
      </c>
      <c r="X50" s="221">
        <f t="shared" si="15"/>
        <v>233.96512077956723</v>
      </c>
      <c r="Y50" s="221">
        <f t="shared" si="15"/>
        <v>161.97585286740119</v>
      </c>
      <c r="Z50" s="221">
        <f t="shared" si="15"/>
        <v>98.984917122734657</v>
      </c>
      <c r="AA50" s="221">
        <f t="shared" si="15"/>
        <v>0</v>
      </c>
      <c r="AB50" s="221">
        <f t="shared" si="15"/>
        <v>0</v>
      </c>
      <c r="AC50" s="221">
        <f t="shared" si="15"/>
        <v>0</v>
      </c>
      <c r="AD50" s="221">
        <f t="shared" si="15"/>
        <v>0</v>
      </c>
      <c r="AE50" s="221">
        <f t="shared" si="15"/>
        <v>0</v>
      </c>
      <c r="AF50" s="221">
        <f t="shared" si="15"/>
        <v>0</v>
      </c>
      <c r="AG50" s="221">
        <f t="shared" si="15"/>
        <v>0</v>
      </c>
      <c r="AH50" s="221">
        <f t="shared" si="15"/>
        <v>0</v>
      </c>
      <c r="AI50" s="221">
        <f t="shared" si="15"/>
        <v>0</v>
      </c>
      <c r="AJ50" s="221">
        <f t="shared" si="14"/>
        <v>10280.265662657908</v>
      </c>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row>
    <row r="51" spans="2:70">
      <c r="B51" s="6" t="s">
        <v>43</v>
      </c>
      <c r="C51" s="224">
        <f>+C52+C53</f>
        <v>5.9759079783623648</v>
      </c>
      <c r="D51" s="224">
        <f t="shared" ref="D51:AI51" si="16">+D52+D53</f>
        <v>11.951815956724769</v>
      </c>
      <c r="E51" s="224">
        <f t="shared" si="16"/>
        <v>11.951815956724769</v>
      </c>
      <c r="F51" s="224">
        <f t="shared" si="16"/>
        <v>11.951815956724769</v>
      </c>
      <c r="G51" s="224">
        <f t="shared" si="16"/>
        <v>14.939769951047912</v>
      </c>
      <c r="H51" s="224">
        <f t="shared" si="16"/>
        <v>17.927723945371152</v>
      </c>
      <c r="I51" s="224">
        <f t="shared" si="16"/>
        <v>17.927723945371152</v>
      </c>
      <c r="J51" s="224">
        <f t="shared" si="16"/>
        <v>17.927723945371152</v>
      </c>
      <c r="K51" s="224">
        <f t="shared" si="16"/>
        <v>17.927723945371152</v>
      </c>
      <c r="L51" s="224">
        <f t="shared" si="16"/>
        <v>17.927723945371152</v>
      </c>
      <c r="M51" s="224">
        <f t="shared" si="16"/>
        <v>17.927723945371152</v>
      </c>
      <c r="N51" s="224">
        <f t="shared" si="16"/>
        <v>17.927723945371152</v>
      </c>
      <c r="O51" s="224">
        <f t="shared" si="16"/>
        <v>17.927723945371152</v>
      </c>
      <c r="P51" s="224">
        <f t="shared" si="16"/>
        <v>17.927723945371152</v>
      </c>
      <c r="Q51" s="224">
        <f t="shared" si="16"/>
        <v>21.523397390937699</v>
      </c>
      <c r="R51" s="224">
        <f t="shared" si="16"/>
        <v>23.23514052119544</v>
      </c>
      <c r="S51" s="224">
        <f t="shared" si="16"/>
        <v>20.723233437545016</v>
      </c>
      <c r="T51" s="224">
        <f t="shared" si="16"/>
        <v>18.211326348752515</v>
      </c>
      <c r="U51" s="224">
        <f t="shared" si="16"/>
        <v>15.699419270244112</v>
      </c>
      <c r="V51" s="224">
        <f t="shared" si="16"/>
        <v>13.187512186593688</v>
      </c>
      <c r="W51" s="224">
        <f t="shared" si="16"/>
        <v>10.675605102943265</v>
      </c>
      <c r="X51" s="224">
        <f t="shared" si="16"/>
        <v>8.1636980244348951</v>
      </c>
      <c r="Y51" s="224">
        <f t="shared" si="16"/>
        <v>5.6517909407844655</v>
      </c>
      <c r="Z51" s="224">
        <f t="shared" si="16"/>
        <v>3.453872236162812</v>
      </c>
      <c r="AA51" s="224">
        <f t="shared" si="16"/>
        <v>0</v>
      </c>
      <c r="AB51" s="224">
        <f t="shared" si="16"/>
        <v>0</v>
      </c>
      <c r="AC51" s="224">
        <f t="shared" si="16"/>
        <v>0</v>
      </c>
      <c r="AD51" s="224">
        <f t="shared" si="16"/>
        <v>0</v>
      </c>
      <c r="AE51" s="224">
        <f t="shared" si="16"/>
        <v>0</v>
      </c>
      <c r="AF51" s="224">
        <f t="shared" si="16"/>
        <v>0</v>
      </c>
      <c r="AG51" s="224">
        <f t="shared" si="16"/>
        <v>0</v>
      </c>
      <c r="AH51" s="224">
        <f t="shared" si="16"/>
        <v>0</v>
      </c>
      <c r="AI51" s="224">
        <f t="shared" si="16"/>
        <v>0</v>
      </c>
      <c r="AJ51" s="224">
        <f t="shared" si="14"/>
        <v>358.64563676751879</v>
      </c>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row>
    <row r="52" spans="2:70">
      <c r="B52" s="225" t="s">
        <v>462</v>
      </c>
      <c r="C52" s="224">
        <v>5.9524891297640803</v>
      </c>
      <c r="D52" s="224">
        <v>11.9049782595282</v>
      </c>
      <c r="E52" s="224">
        <v>11.9049782595282</v>
      </c>
      <c r="F52" s="224">
        <v>11.9049782595282</v>
      </c>
      <c r="G52" s="224">
        <v>14.8812228295522</v>
      </c>
      <c r="H52" s="224">
        <v>17.857467399576297</v>
      </c>
      <c r="I52" s="224">
        <v>17.857467399576297</v>
      </c>
      <c r="J52" s="224">
        <v>17.857467399576297</v>
      </c>
      <c r="K52" s="224">
        <v>17.857467399576297</v>
      </c>
      <c r="L52" s="224">
        <v>17.857467399576297</v>
      </c>
      <c r="M52" s="224">
        <v>17.857467399576297</v>
      </c>
      <c r="N52" s="224">
        <v>17.857467399576297</v>
      </c>
      <c r="O52" s="224">
        <v>17.857467399576297</v>
      </c>
      <c r="P52" s="224">
        <v>17.857467399576297</v>
      </c>
      <c r="Q52" s="224">
        <v>21.439049841625703</v>
      </c>
      <c r="R52" s="224">
        <v>23.144084863942101</v>
      </c>
      <c r="S52" s="224">
        <v>20.642021637631402</v>
      </c>
      <c r="T52" s="224">
        <v>18.139958401036601</v>
      </c>
      <c r="U52" s="224">
        <v>15.6378951747259</v>
      </c>
      <c r="V52" s="224">
        <v>13.135831948415198</v>
      </c>
      <c r="W52" s="224">
        <v>10.633768722104499</v>
      </c>
      <c r="X52" s="224">
        <v>8.1317054957938293</v>
      </c>
      <c r="Y52" s="224">
        <v>5.6296422643410997</v>
      </c>
      <c r="Z52" s="224">
        <v>3.4403369361772098</v>
      </c>
      <c r="AA52" s="224">
        <v>0</v>
      </c>
      <c r="AB52" s="224">
        <v>0</v>
      </c>
      <c r="AC52" s="224">
        <v>0</v>
      </c>
      <c r="AD52" s="224">
        <v>0</v>
      </c>
      <c r="AE52" s="224">
        <v>0</v>
      </c>
      <c r="AF52" s="224">
        <v>0</v>
      </c>
      <c r="AG52" s="224">
        <v>0</v>
      </c>
      <c r="AH52" s="224">
        <v>0</v>
      </c>
      <c r="AI52" s="224">
        <v>0</v>
      </c>
      <c r="AJ52" s="224">
        <f t="shared" si="14"/>
        <v>357.24014861988115</v>
      </c>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row>
    <row r="53" spans="2:70">
      <c r="B53" s="225" t="s">
        <v>463</v>
      </c>
      <c r="C53" s="224">
        <v>2.3418848598284598E-2</v>
      </c>
      <c r="D53" s="224">
        <v>4.6837697196569196E-2</v>
      </c>
      <c r="E53" s="224">
        <v>4.6837697196569196E-2</v>
      </c>
      <c r="F53" s="224">
        <v>4.6837697196569196E-2</v>
      </c>
      <c r="G53" s="224">
        <v>5.85471214957115E-2</v>
      </c>
      <c r="H53" s="224">
        <v>7.0256545794853895E-2</v>
      </c>
      <c r="I53" s="224">
        <v>7.0256545794853895E-2</v>
      </c>
      <c r="J53" s="224">
        <v>7.0256545794853895E-2</v>
      </c>
      <c r="K53" s="224">
        <v>7.0256545794853895E-2</v>
      </c>
      <c r="L53" s="224">
        <v>7.0256545794853895E-2</v>
      </c>
      <c r="M53" s="224">
        <v>7.0256545794853895E-2</v>
      </c>
      <c r="N53" s="224">
        <v>7.0256545794853895E-2</v>
      </c>
      <c r="O53" s="224">
        <v>7.0256545794853895E-2</v>
      </c>
      <c r="P53" s="224">
        <v>7.0256545794853895E-2</v>
      </c>
      <c r="Q53" s="224">
        <v>8.4347549311997394E-2</v>
      </c>
      <c r="R53" s="224">
        <v>9.1055657253337197E-2</v>
      </c>
      <c r="S53" s="224">
        <v>8.1211799913614005E-2</v>
      </c>
      <c r="T53" s="224">
        <v>7.1367947715913496E-2</v>
      </c>
      <c r="U53" s="224">
        <v>6.1524095518213001E-2</v>
      </c>
      <c r="V53" s="224">
        <v>5.16802381784899E-2</v>
      </c>
      <c r="W53" s="224">
        <v>4.1836380838766701E-2</v>
      </c>
      <c r="X53" s="224">
        <v>3.1992528641066297E-2</v>
      </c>
      <c r="Y53" s="224">
        <v>2.2148676443365798E-2</v>
      </c>
      <c r="Z53" s="224">
        <v>1.35352999856023E-2</v>
      </c>
      <c r="AA53" s="224">
        <v>0</v>
      </c>
      <c r="AB53" s="224">
        <v>0</v>
      </c>
      <c r="AC53" s="224">
        <v>0</v>
      </c>
      <c r="AD53" s="224">
        <v>0</v>
      </c>
      <c r="AE53" s="224">
        <v>0</v>
      </c>
      <c r="AF53" s="224">
        <v>0</v>
      </c>
      <c r="AG53" s="224">
        <v>0</v>
      </c>
      <c r="AH53" s="224">
        <v>0</v>
      </c>
      <c r="AI53" s="224">
        <v>0</v>
      </c>
      <c r="AJ53" s="224">
        <f t="shared" si="14"/>
        <v>1.4054881476377548</v>
      </c>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row>
    <row r="54" spans="2:70">
      <c r="B54" s="6" t="s">
        <v>44</v>
      </c>
      <c r="C54" s="224">
        <f>+C55+C58</f>
        <v>83.682886490000001</v>
      </c>
      <c r="D54" s="224">
        <f t="shared" ref="D54:AI54" si="17">+D55+D58</f>
        <v>167.36577298</v>
      </c>
      <c r="E54" s="224">
        <f t="shared" si="17"/>
        <v>167.36577298</v>
      </c>
      <c r="F54" s="224">
        <f t="shared" si="17"/>
        <v>167.36577298</v>
      </c>
      <c r="G54" s="224">
        <f t="shared" si="17"/>
        <v>209.20721620999998</v>
      </c>
      <c r="H54" s="224">
        <f t="shared" si="17"/>
        <v>251.04865944000002</v>
      </c>
      <c r="I54" s="224">
        <f t="shared" si="17"/>
        <v>251.04865944000002</v>
      </c>
      <c r="J54" s="224">
        <f t="shared" si="17"/>
        <v>251.04865944000002</v>
      </c>
      <c r="K54" s="224">
        <f t="shared" si="17"/>
        <v>251.04865944000002</v>
      </c>
      <c r="L54" s="224">
        <f t="shared" si="17"/>
        <v>251.04865944000002</v>
      </c>
      <c r="M54" s="224">
        <f t="shared" si="17"/>
        <v>251.04865944000002</v>
      </c>
      <c r="N54" s="224">
        <f t="shared" si="17"/>
        <v>251.04865944000002</v>
      </c>
      <c r="O54" s="224">
        <f t="shared" si="17"/>
        <v>251.04865944000002</v>
      </c>
      <c r="P54" s="224">
        <f t="shared" si="17"/>
        <v>251.04865944000002</v>
      </c>
      <c r="Q54" s="224">
        <f t="shared" si="17"/>
        <v>301.25839131999999</v>
      </c>
      <c r="R54" s="224">
        <f t="shared" si="17"/>
        <v>325.10801394999999</v>
      </c>
      <c r="S54" s="224">
        <f t="shared" si="17"/>
        <v>289.96120164000001</v>
      </c>
      <c r="T54" s="224">
        <f t="shared" si="17"/>
        <v>254.81438931000002</v>
      </c>
      <c r="U54" s="224">
        <f t="shared" si="17"/>
        <v>219.66757700000002</v>
      </c>
      <c r="V54" s="224">
        <f t="shared" si="17"/>
        <v>184.52076467000003</v>
      </c>
      <c r="W54" s="224">
        <f t="shared" si="17"/>
        <v>149.37395237000001</v>
      </c>
      <c r="X54" s="224">
        <f t="shared" si="17"/>
        <v>114.22714002999999</v>
      </c>
      <c r="Y54" s="224">
        <f t="shared" si="17"/>
        <v>79.080327710000006</v>
      </c>
      <c r="Z54" s="224">
        <f t="shared" si="17"/>
        <v>48.326540639999997</v>
      </c>
      <c r="AA54" s="224">
        <f t="shared" si="17"/>
        <v>0</v>
      </c>
      <c r="AB54" s="224">
        <f t="shared" si="17"/>
        <v>0</v>
      </c>
      <c r="AC54" s="224">
        <f t="shared" si="17"/>
        <v>0</v>
      </c>
      <c r="AD54" s="224">
        <f t="shared" si="17"/>
        <v>0</v>
      </c>
      <c r="AE54" s="224">
        <f t="shared" si="17"/>
        <v>0</v>
      </c>
      <c r="AF54" s="224">
        <f t="shared" si="17"/>
        <v>0</v>
      </c>
      <c r="AG54" s="224">
        <f t="shared" si="17"/>
        <v>0</v>
      </c>
      <c r="AH54" s="224">
        <f t="shared" si="17"/>
        <v>0</v>
      </c>
      <c r="AI54" s="224">
        <f t="shared" si="17"/>
        <v>0</v>
      </c>
      <c r="AJ54" s="224">
        <f t="shared" si="14"/>
        <v>5020.7636552399999</v>
      </c>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row>
    <row r="55" spans="2:70">
      <c r="B55" s="225" t="s">
        <v>462</v>
      </c>
      <c r="C55" s="224">
        <f>+C56+C57</f>
        <v>81.578150469999997</v>
      </c>
      <c r="D55" s="224">
        <f t="shared" ref="D55:AI55" si="18">+D56+D57</f>
        <v>163.15630093999999</v>
      </c>
      <c r="E55" s="224">
        <f t="shared" si="18"/>
        <v>163.15630093999999</v>
      </c>
      <c r="F55" s="224">
        <f t="shared" si="18"/>
        <v>163.15630093999999</v>
      </c>
      <c r="G55" s="224">
        <f t="shared" si="18"/>
        <v>203.94537616999997</v>
      </c>
      <c r="H55" s="224">
        <f t="shared" si="18"/>
        <v>244.73445140000001</v>
      </c>
      <c r="I55" s="224">
        <f t="shared" si="18"/>
        <v>244.73445140000001</v>
      </c>
      <c r="J55" s="224">
        <f t="shared" si="18"/>
        <v>244.73445140000001</v>
      </c>
      <c r="K55" s="224">
        <f t="shared" si="18"/>
        <v>244.73445140000001</v>
      </c>
      <c r="L55" s="224">
        <f t="shared" si="18"/>
        <v>244.73445140000001</v>
      </c>
      <c r="M55" s="224">
        <f t="shared" si="18"/>
        <v>244.73445140000001</v>
      </c>
      <c r="N55" s="224">
        <f t="shared" si="18"/>
        <v>244.73445140000001</v>
      </c>
      <c r="O55" s="224">
        <f t="shared" si="18"/>
        <v>244.73445140000001</v>
      </c>
      <c r="P55" s="224">
        <f t="shared" si="18"/>
        <v>244.73445140000001</v>
      </c>
      <c r="Q55" s="224">
        <f t="shared" si="18"/>
        <v>293.68134166999999</v>
      </c>
      <c r="R55" s="224">
        <f t="shared" si="18"/>
        <v>316.93111454000001</v>
      </c>
      <c r="S55" s="224">
        <f t="shared" si="18"/>
        <v>282.66829135</v>
      </c>
      <c r="T55" s="224">
        <f t="shared" si="18"/>
        <v>248.40546816000003</v>
      </c>
      <c r="U55" s="224">
        <f t="shared" si="18"/>
        <v>214.14264496000001</v>
      </c>
      <c r="V55" s="224">
        <f t="shared" si="18"/>
        <v>179.87982176000003</v>
      </c>
      <c r="W55" s="224">
        <f t="shared" si="18"/>
        <v>145.61699858</v>
      </c>
      <c r="X55" s="224">
        <f t="shared" si="18"/>
        <v>111.35417537999999</v>
      </c>
      <c r="Y55" s="224">
        <f t="shared" si="18"/>
        <v>77.091352180000001</v>
      </c>
      <c r="Z55" s="224">
        <f t="shared" si="18"/>
        <v>47.111055589999999</v>
      </c>
      <c r="AA55" s="224">
        <f t="shared" si="18"/>
        <v>0</v>
      </c>
      <c r="AB55" s="224">
        <f t="shared" si="18"/>
        <v>0</v>
      </c>
      <c r="AC55" s="224">
        <f t="shared" si="18"/>
        <v>0</v>
      </c>
      <c r="AD55" s="224">
        <f t="shared" si="18"/>
        <v>0</v>
      </c>
      <c r="AE55" s="224">
        <f t="shared" si="18"/>
        <v>0</v>
      </c>
      <c r="AF55" s="224">
        <f t="shared" si="18"/>
        <v>0</v>
      </c>
      <c r="AG55" s="224">
        <f t="shared" si="18"/>
        <v>0</v>
      </c>
      <c r="AH55" s="224">
        <f t="shared" si="18"/>
        <v>0</v>
      </c>
      <c r="AI55" s="224">
        <f t="shared" si="18"/>
        <v>0</v>
      </c>
      <c r="AJ55" s="224">
        <f t="shared" si="14"/>
        <v>4894.484756230001</v>
      </c>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row>
    <row r="56" spans="2:70">
      <c r="B56" s="226" t="s">
        <v>464</v>
      </c>
      <c r="C56" s="224">
        <v>66.208614940000004</v>
      </c>
      <c r="D56" s="224">
        <v>132.41722988000001</v>
      </c>
      <c r="E56" s="224">
        <v>132.41722988000001</v>
      </c>
      <c r="F56" s="224">
        <v>132.41722988000001</v>
      </c>
      <c r="G56" s="224">
        <v>165.52153734999999</v>
      </c>
      <c r="H56" s="224">
        <v>198.62584482</v>
      </c>
      <c r="I56" s="224">
        <v>198.62584482</v>
      </c>
      <c r="J56" s="224">
        <v>198.62584482</v>
      </c>
      <c r="K56" s="224">
        <v>198.62584482</v>
      </c>
      <c r="L56" s="224">
        <v>198.62584482</v>
      </c>
      <c r="M56" s="224">
        <v>198.62584482</v>
      </c>
      <c r="N56" s="224">
        <v>198.62584482</v>
      </c>
      <c r="O56" s="224">
        <v>198.62584482</v>
      </c>
      <c r="P56" s="224">
        <v>198.62584482</v>
      </c>
      <c r="Q56" s="224">
        <v>238.35101377999999</v>
      </c>
      <c r="R56" s="224">
        <v>257.22046903</v>
      </c>
      <c r="S56" s="224">
        <v>229.41285076</v>
      </c>
      <c r="T56" s="224">
        <v>201.60523249000002</v>
      </c>
      <c r="U56" s="224">
        <v>173.79761421000001</v>
      </c>
      <c r="V56" s="224">
        <v>145.98999593000002</v>
      </c>
      <c r="W56" s="224">
        <v>118.18237767000001</v>
      </c>
      <c r="X56" s="224">
        <v>90.374759389999994</v>
      </c>
      <c r="Y56" s="224">
        <v>62.567141110000001</v>
      </c>
      <c r="Z56" s="224">
        <v>38.235210299999999</v>
      </c>
      <c r="AA56" s="224">
        <v>0</v>
      </c>
      <c r="AB56" s="224">
        <v>0</v>
      </c>
      <c r="AC56" s="224">
        <v>0</v>
      </c>
      <c r="AD56" s="224">
        <v>0</v>
      </c>
      <c r="AE56" s="224">
        <v>0</v>
      </c>
      <c r="AF56" s="224">
        <v>0</v>
      </c>
      <c r="AG56" s="224">
        <v>0</v>
      </c>
      <c r="AH56" s="224">
        <v>0</v>
      </c>
      <c r="AI56" s="224">
        <v>0</v>
      </c>
      <c r="AJ56" s="224">
        <f t="shared" si="14"/>
        <v>3972.3511099800007</v>
      </c>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row>
    <row r="57" spans="2:70">
      <c r="B57" s="227" t="s">
        <v>465</v>
      </c>
      <c r="C57" s="224">
        <v>15.369535529999999</v>
      </c>
      <c r="D57" s="224">
        <v>30.739071059999997</v>
      </c>
      <c r="E57" s="224">
        <v>30.739071059999997</v>
      </c>
      <c r="F57" s="224">
        <v>30.739071059999997</v>
      </c>
      <c r="G57" s="224">
        <v>38.42383882</v>
      </c>
      <c r="H57" s="224">
        <v>46.10860658</v>
      </c>
      <c r="I57" s="224">
        <v>46.10860658</v>
      </c>
      <c r="J57" s="224">
        <v>46.10860658</v>
      </c>
      <c r="K57" s="224">
        <v>46.10860658</v>
      </c>
      <c r="L57" s="224">
        <v>46.10860658</v>
      </c>
      <c r="M57" s="224">
        <v>46.10860658</v>
      </c>
      <c r="N57" s="224">
        <v>46.10860658</v>
      </c>
      <c r="O57" s="224">
        <v>46.10860658</v>
      </c>
      <c r="P57" s="224">
        <v>46.10860658</v>
      </c>
      <c r="Q57" s="224">
        <v>55.33032789</v>
      </c>
      <c r="R57" s="224">
        <v>59.710645509999999</v>
      </c>
      <c r="S57" s="224">
        <v>53.255440590000006</v>
      </c>
      <c r="T57" s="224">
        <v>46.800235669999999</v>
      </c>
      <c r="U57" s="224">
        <v>40.345030749999999</v>
      </c>
      <c r="V57" s="224">
        <v>33.889825829999999</v>
      </c>
      <c r="W57" s="224">
        <v>27.43462091</v>
      </c>
      <c r="X57" s="224">
        <v>20.97941599</v>
      </c>
      <c r="Y57" s="224">
        <v>14.52421107</v>
      </c>
      <c r="Z57" s="224">
        <v>8.8758452899999991</v>
      </c>
      <c r="AA57" s="224">
        <v>0</v>
      </c>
      <c r="AB57" s="224">
        <v>0</v>
      </c>
      <c r="AC57" s="224">
        <v>0</v>
      </c>
      <c r="AD57" s="224">
        <v>0</v>
      </c>
      <c r="AE57" s="224">
        <v>0</v>
      </c>
      <c r="AF57" s="224">
        <v>0</v>
      </c>
      <c r="AG57" s="224">
        <v>0</v>
      </c>
      <c r="AH57" s="224">
        <v>0</v>
      </c>
      <c r="AI57" s="224">
        <v>0</v>
      </c>
      <c r="AJ57" s="224">
        <f t="shared" si="14"/>
        <v>922.13364625000008</v>
      </c>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row>
    <row r="58" spans="2:70">
      <c r="B58" s="225" t="s">
        <v>463</v>
      </c>
      <c r="C58" s="224">
        <f>+C59+C60</f>
        <v>2.1047360199999998</v>
      </c>
      <c r="D58" s="224">
        <f t="shared" ref="D58:AI58" si="19">+D59+D60</f>
        <v>4.2094720399999996</v>
      </c>
      <c r="E58" s="224">
        <f t="shared" si="19"/>
        <v>4.2094720399999996</v>
      </c>
      <c r="F58" s="224">
        <f t="shared" si="19"/>
        <v>4.2094720399999996</v>
      </c>
      <c r="G58" s="224">
        <f t="shared" si="19"/>
        <v>5.2618400400000001</v>
      </c>
      <c r="H58" s="224">
        <f t="shared" si="19"/>
        <v>6.3142080400000005</v>
      </c>
      <c r="I58" s="224">
        <f t="shared" si="19"/>
        <v>6.3142080400000005</v>
      </c>
      <c r="J58" s="224">
        <f t="shared" si="19"/>
        <v>6.3142080400000005</v>
      </c>
      <c r="K58" s="224">
        <f t="shared" si="19"/>
        <v>6.3142080400000005</v>
      </c>
      <c r="L58" s="224">
        <f t="shared" si="19"/>
        <v>6.3142080400000005</v>
      </c>
      <c r="M58" s="224">
        <f t="shared" si="19"/>
        <v>6.3142080400000005</v>
      </c>
      <c r="N58" s="224">
        <f t="shared" si="19"/>
        <v>6.3142080400000005</v>
      </c>
      <c r="O58" s="224">
        <f t="shared" si="19"/>
        <v>6.3142080400000005</v>
      </c>
      <c r="P58" s="224">
        <f t="shared" si="19"/>
        <v>6.3142080400000005</v>
      </c>
      <c r="Q58" s="224">
        <f t="shared" si="19"/>
        <v>7.5770496499999993</v>
      </c>
      <c r="R58" s="224">
        <f t="shared" si="19"/>
        <v>8.176899409999999</v>
      </c>
      <c r="S58" s="224">
        <f t="shared" si="19"/>
        <v>7.29291029</v>
      </c>
      <c r="T58" s="224">
        <f t="shared" si="19"/>
        <v>6.4089211500000003</v>
      </c>
      <c r="U58" s="224">
        <f t="shared" si="19"/>
        <v>5.5249320399999995</v>
      </c>
      <c r="V58" s="224">
        <f t="shared" si="19"/>
        <v>4.6409429099999997</v>
      </c>
      <c r="W58" s="224">
        <f t="shared" si="19"/>
        <v>3.7569537899999998</v>
      </c>
      <c r="X58" s="224">
        <f t="shared" si="19"/>
        <v>2.8729646500000001</v>
      </c>
      <c r="Y58" s="224">
        <f t="shared" si="19"/>
        <v>1.9889755299999998</v>
      </c>
      <c r="Z58" s="224">
        <f t="shared" si="19"/>
        <v>1.2154850499999998</v>
      </c>
      <c r="AA58" s="224">
        <f t="shared" si="19"/>
        <v>0</v>
      </c>
      <c r="AB58" s="224">
        <f t="shared" si="19"/>
        <v>0</v>
      </c>
      <c r="AC58" s="224">
        <f t="shared" si="19"/>
        <v>0</v>
      </c>
      <c r="AD58" s="224">
        <f t="shared" si="19"/>
        <v>0</v>
      </c>
      <c r="AE58" s="224">
        <f t="shared" si="19"/>
        <v>0</v>
      </c>
      <c r="AF58" s="224">
        <f t="shared" si="19"/>
        <v>0</v>
      </c>
      <c r="AG58" s="224">
        <f t="shared" si="19"/>
        <v>0</v>
      </c>
      <c r="AH58" s="224">
        <f t="shared" si="19"/>
        <v>0</v>
      </c>
      <c r="AI58" s="224">
        <f t="shared" si="19"/>
        <v>0</v>
      </c>
      <c r="AJ58" s="224">
        <f t="shared" si="14"/>
        <v>126.27889900999998</v>
      </c>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row>
    <row r="59" spans="2:70">
      <c r="B59" s="226" t="s">
        <v>464</v>
      </c>
      <c r="C59" s="224">
        <v>1.2117397400000001</v>
      </c>
      <c r="D59" s="224">
        <v>2.4234794800000001</v>
      </c>
      <c r="E59" s="224">
        <v>2.4234794800000001</v>
      </c>
      <c r="F59" s="224">
        <v>2.4234794800000001</v>
      </c>
      <c r="G59" s="224">
        <v>3.0293493499999999</v>
      </c>
      <c r="H59" s="224">
        <v>3.6352192200000002</v>
      </c>
      <c r="I59" s="224">
        <v>3.6352192200000002</v>
      </c>
      <c r="J59" s="224">
        <v>3.6352192200000002</v>
      </c>
      <c r="K59" s="224">
        <v>3.6352192200000002</v>
      </c>
      <c r="L59" s="224">
        <v>3.6352192200000002</v>
      </c>
      <c r="M59" s="224">
        <v>3.6352192200000002</v>
      </c>
      <c r="N59" s="224">
        <v>3.6352192200000002</v>
      </c>
      <c r="O59" s="224">
        <v>3.6352192200000002</v>
      </c>
      <c r="P59" s="224">
        <v>3.6352192200000002</v>
      </c>
      <c r="Q59" s="224">
        <v>4.3622630599999992</v>
      </c>
      <c r="R59" s="224">
        <v>4.7076088799999996</v>
      </c>
      <c r="S59" s="224">
        <v>4.1986781999999998</v>
      </c>
      <c r="T59" s="224">
        <v>3.6897475000000002</v>
      </c>
      <c r="U59" s="224">
        <v>3.18081681</v>
      </c>
      <c r="V59" s="224">
        <v>2.6718861199999999</v>
      </c>
      <c r="W59" s="224">
        <v>2.1629554399999997</v>
      </c>
      <c r="X59" s="224">
        <v>1.6540247399999999</v>
      </c>
      <c r="Y59" s="224">
        <v>1.14509405</v>
      </c>
      <c r="Z59" s="224">
        <v>0.6997797</v>
      </c>
      <c r="AA59" s="224">
        <v>0</v>
      </c>
      <c r="AB59" s="224">
        <v>0</v>
      </c>
      <c r="AC59" s="224">
        <v>0</v>
      </c>
      <c r="AD59" s="224">
        <v>0</v>
      </c>
      <c r="AE59" s="224">
        <v>0</v>
      </c>
      <c r="AF59" s="224">
        <v>0</v>
      </c>
      <c r="AG59" s="224">
        <v>0</v>
      </c>
      <c r="AH59" s="224">
        <v>0</v>
      </c>
      <c r="AI59" s="224">
        <v>0</v>
      </c>
      <c r="AJ59" s="224">
        <f t="shared" si="14"/>
        <v>72.70135501</v>
      </c>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row>
    <row r="60" spans="2:70">
      <c r="B60" s="227" t="s">
        <v>465</v>
      </c>
      <c r="C60" s="224">
        <v>0.89299627999999998</v>
      </c>
      <c r="D60" s="224">
        <v>1.78599256</v>
      </c>
      <c r="E60" s="224">
        <v>1.78599256</v>
      </c>
      <c r="F60" s="224">
        <v>1.78599256</v>
      </c>
      <c r="G60" s="224">
        <v>2.2324906900000001</v>
      </c>
      <c r="H60" s="224">
        <v>2.6789888199999998</v>
      </c>
      <c r="I60" s="224">
        <v>2.6789888199999998</v>
      </c>
      <c r="J60" s="224">
        <v>2.6789888199999998</v>
      </c>
      <c r="K60" s="224">
        <v>2.6789888199999998</v>
      </c>
      <c r="L60" s="224">
        <v>2.6789888199999998</v>
      </c>
      <c r="M60" s="224">
        <v>2.6789888199999998</v>
      </c>
      <c r="N60" s="224">
        <v>2.6789888199999998</v>
      </c>
      <c r="O60" s="224">
        <v>2.6789888199999998</v>
      </c>
      <c r="P60" s="224">
        <v>2.6789888199999998</v>
      </c>
      <c r="Q60" s="224">
        <v>3.2147865899999997</v>
      </c>
      <c r="R60" s="224">
        <v>3.4692905299999999</v>
      </c>
      <c r="S60" s="224">
        <v>3.0942320899999998</v>
      </c>
      <c r="T60" s="224">
        <v>2.7191736500000001</v>
      </c>
      <c r="U60" s="224">
        <v>2.3441152299999999</v>
      </c>
      <c r="V60" s="224">
        <v>1.96905679</v>
      </c>
      <c r="W60" s="224">
        <v>1.5939983500000001</v>
      </c>
      <c r="X60" s="224">
        <v>1.21893991</v>
      </c>
      <c r="Y60" s="224">
        <v>0.84388147999999996</v>
      </c>
      <c r="Z60" s="224">
        <v>0.51570534999999995</v>
      </c>
      <c r="AA60" s="224">
        <v>0</v>
      </c>
      <c r="AB60" s="224">
        <v>0</v>
      </c>
      <c r="AC60" s="224">
        <v>0</v>
      </c>
      <c r="AD60" s="224">
        <v>0</v>
      </c>
      <c r="AE60" s="224">
        <v>0</v>
      </c>
      <c r="AF60" s="224">
        <v>0</v>
      </c>
      <c r="AG60" s="224">
        <v>0</v>
      </c>
      <c r="AH60" s="224">
        <v>0</v>
      </c>
      <c r="AI60" s="224">
        <v>0</v>
      </c>
      <c r="AJ60" s="224">
        <f t="shared" si="14"/>
        <v>53.57754400000001</v>
      </c>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row>
    <row r="61" spans="2:70">
      <c r="B61" s="6" t="s">
        <v>45</v>
      </c>
      <c r="C61" s="224">
        <f>+C62+C63</f>
        <v>81.446855595145294</v>
      </c>
      <c r="D61" s="224">
        <f t="shared" ref="D61:AI61" si="20">+D62+D63</f>
        <v>162.8937111902905</v>
      </c>
      <c r="E61" s="224">
        <f t="shared" si="20"/>
        <v>162.8937111902905</v>
      </c>
      <c r="F61" s="224">
        <f t="shared" si="20"/>
        <v>162.8937111902905</v>
      </c>
      <c r="G61" s="224">
        <f t="shared" si="20"/>
        <v>203.25675467097179</v>
      </c>
      <c r="H61" s="224">
        <f t="shared" si="20"/>
        <v>243.61979815165307</v>
      </c>
      <c r="I61" s="224">
        <f t="shared" si="20"/>
        <v>243.61979815165307</v>
      </c>
      <c r="J61" s="224">
        <f t="shared" si="20"/>
        <v>243.61979815165307</v>
      </c>
      <c r="K61" s="224">
        <f t="shared" si="20"/>
        <v>243.61979815165307</v>
      </c>
      <c r="L61" s="224">
        <f t="shared" si="20"/>
        <v>243.61979815165307</v>
      </c>
      <c r="M61" s="224">
        <f t="shared" si="20"/>
        <v>243.61979815165307</v>
      </c>
      <c r="N61" s="224">
        <f t="shared" si="20"/>
        <v>243.61979815165307</v>
      </c>
      <c r="O61" s="224">
        <f t="shared" si="20"/>
        <v>243.61979815165307</v>
      </c>
      <c r="P61" s="224">
        <f t="shared" si="20"/>
        <v>243.61979815165307</v>
      </c>
      <c r="Q61" s="224">
        <f t="shared" si="20"/>
        <v>292.63206522658919</v>
      </c>
      <c r="R61" s="224">
        <f t="shared" si="20"/>
        <v>316.02100737111675</v>
      </c>
      <c r="S61" s="224">
        <f t="shared" si="20"/>
        <v>281.85657414541862</v>
      </c>
      <c r="T61" s="224">
        <f t="shared" si="20"/>
        <v>247.69214093085398</v>
      </c>
      <c r="U61" s="224">
        <f t="shared" si="20"/>
        <v>213.5277076940209</v>
      </c>
      <c r="V61" s="224">
        <f t="shared" si="20"/>
        <v>179.36327445718769</v>
      </c>
      <c r="W61" s="224">
        <f t="shared" si="20"/>
        <v>145.19884123148822</v>
      </c>
      <c r="X61" s="224">
        <f t="shared" si="20"/>
        <v>111.03440798352079</v>
      </c>
      <c r="Y61" s="224">
        <f t="shared" si="20"/>
        <v>76.869974780091297</v>
      </c>
      <c r="Z61" s="224">
        <f t="shared" si="20"/>
        <v>46.976095702037604</v>
      </c>
      <c r="AA61" s="224">
        <f t="shared" si="20"/>
        <v>0</v>
      </c>
      <c r="AB61" s="224">
        <f t="shared" si="20"/>
        <v>0</v>
      </c>
      <c r="AC61" s="224">
        <f t="shared" si="20"/>
        <v>0</v>
      </c>
      <c r="AD61" s="224">
        <f t="shared" si="20"/>
        <v>0</v>
      </c>
      <c r="AE61" s="224">
        <f t="shared" si="20"/>
        <v>0</v>
      </c>
      <c r="AF61" s="224">
        <f t="shared" si="20"/>
        <v>0</v>
      </c>
      <c r="AG61" s="224">
        <f t="shared" si="20"/>
        <v>0</v>
      </c>
      <c r="AH61" s="224">
        <f t="shared" si="20"/>
        <v>0</v>
      </c>
      <c r="AI61" s="224">
        <f t="shared" si="20"/>
        <v>0</v>
      </c>
      <c r="AJ61" s="224">
        <f t="shared" si="14"/>
        <v>4877.1350167241908</v>
      </c>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row>
    <row r="62" spans="2:70">
      <c r="B62" s="225" t="s">
        <v>462</v>
      </c>
      <c r="C62" s="224">
        <v>63.349858033626496</v>
      </c>
      <c r="D62" s="224">
        <v>126.69971606725299</v>
      </c>
      <c r="E62" s="224">
        <v>126.69971606725299</v>
      </c>
      <c r="F62" s="224">
        <v>126.69971606725299</v>
      </c>
      <c r="G62" s="224">
        <v>158.09433597594898</v>
      </c>
      <c r="H62" s="224">
        <v>189.48895588464498</v>
      </c>
      <c r="I62" s="224">
        <v>189.48895588464498</v>
      </c>
      <c r="J62" s="224">
        <v>189.48895588464498</v>
      </c>
      <c r="K62" s="224">
        <v>189.48895588464498</v>
      </c>
      <c r="L62" s="224">
        <v>189.48895588464498</v>
      </c>
      <c r="M62" s="224">
        <v>189.48895588464498</v>
      </c>
      <c r="N62" s="224">
        <v>189.48895588464498</v>
      </c>
      <c r="O62" s="224">
        <v>189.48895588464498</v>
      </c>
      <c r="P62" s="224">
        <v>189.48895588464498</v>
      </c>
      <c r="Q62" s="224">
        <v>227.61099434361401</v>
      </c>
      <c r="R62" s="224">
        <v>245.80305533904902</v>
      </c>
      <c r="S62" s="224">
        <v>219.22975206547201</v>
      </c>
      <c r="T62" s="224">
        <v>192.65644879189398</v>
      </c>
      <c r="U62" s="224">
        <v>166.083145507182</v>
      </c>
      <c r="V62" s="224">
        <v>139.50984222246998</v>
      </c>
      <c r="W62" s="224">
        <v>112.93653893775701</v>
      </c>
      <c r="X62" s="224">
        <v>86.363235653045294</v>
      </c>
      <c r="Y62" s="224">
        <v>59.789932390602402</v>
      </c>
      <c r="Z62" s="224">
        <v>36.538292016479204</v>
      </c>
      <c r="AA62" s="224">
        <v>0</v>
      </c>
      <c r="AB62" s="224">
        <v>0</v>
      </c>
      <c r="AC62" s="224">
        <v>0</v>
      </c>
      <c r="AD62" s="224">
        <v>0</v>
      </c>
      <c r="AE62" s="224">
        <v>0</v>
      </c>
      <c r="AF62" s="224">
        <v>0</v>
      </c>
      <c r="AG62" s="224">
        <v>0</v>
      </c>
      <c r="AH62" s="224">
        <v>0</v>
      </c>
      <c r="AI62" s="224">
        <v>0</v>
      </c>
      <c r="AJ62" s="224">
        <f t="shared" si="14"/>
        <v>3793.4651824407047</v>
      </c>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row>
    <row r="63" spans="2:70">
      <c r="B63" s="225" t="s">
        <v>463</v>
      </c>
      <c r="C63" s="224">
        <v>18.096997561518801</v>
      </c>
      <c r="D63" s="224">
        <v>36.193995123037503</v>
      </c>
      <c r="E63" s="224">
        <v>36.193995123037503</v>
      </c>
      <c r="F63" s="224">
        <v>36.193995123037503</v>
      </c>
      <c r="G63" s="224">
        <v>45.162418695022801</v>
      </c>
      <c r="H63" s="224">
        <v>54.130842267008106</v>
      </c>
      <c r="I63" s="224">
        <v>54.130842267008106</v>
      </c>
      <c r="J63" s="224">
        <v>54.130842267008106</v>
      </c>
      <c r="K63" s="224">
        <v>54.130842267008106</v>
      </c>
      <c r="L63" s="224">
        <v>54.130842267008106</v>
      </c>
      <c r="M63" s="224">
        <v>54.130842267008106</v>
      </c>
      <c r="N63" s="224">
        <v>54.130842267008106</v>
      </c>
      <c r="O63" s="224">
        <v>54.130842267008106</v>
      </c>
      <c r="P63" s="224">
        <v>54.130842267008106</v>
      </c>
      <c r="Q63" s="224">
        <v>65.021070882975195</v>
      </c>
      <c r="R63" s="224">
        <v>70.2179520320677</v>
      </c>
      <c r="S63" s="224">
        <v>62.626822079946599</v>
      </c>
      <c r="T63" s="224">
        <v>55.035692138959995</v>
      </c>
      <c r="U63" s="224">
        <v>47.444562186838901</v>
      </c>
      <c r="V63" s="224">
        <v>39.853432234717694</v>
      </c>
      <c r="W63" s="224">
        <v>32.262302293731203</v>
      </c>
      <c r="X63" s="224">
        <v>24.671172330475503</v>
      </c>
      <c r="Y63" s="224">
        <v>17.080042389488899</v>
      </c>
      <c r="Z63" s="224">
        <v>10.4378036855584</v>
      </c>
      <c r="AA63" s="224">
        <v>0</v>
      </c>
      <c r="AB63" s="224">
        <v>0</v>
      </c>
      <c r="AC63" s="224">
        <v>0</v>
      </c>
      <c r="AD63" s="224">
        <v>0</v>
      </c>
      <c r="AE63" s="224">
        <v>0</v>
      </c>
      <c r="AF63" s="224">
        <v>0</v>
      </c>
      <c r="AG63" s="224">
        <v>0</v>
      </c>
      <c r="AH63" s="224">
        <v>0</v>
      </c>
      <c r="AI63" s="224">
        <v>0</v>
      </c>
      <c r="AJ63" s="224">
        <f t="shared" si="14"/>
        <v>1083.6698342834873</v>
      </c>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row>
    <row r="64" spans="2:70">
      <c r="B64" s="6" t="s">
        <v>46</v>
      </c>
      <c r="C64" s="224">
        <f>+C65+C66</f>
        <v>0.39761642174871387</v>
      </c>
      <c r="D64" s="224">
        <f t="shared" ref="D64:AI64" si="21">+D65+D66</f>
        <v>0.79523284349742884</v>
      </c>
      <c r="E64" s="224">
        <f t="shared" si="21"/>
        <v>0.79523284349742884</v>
      </c>
      <c r="F64" s="224">
        <f t="shared" si="21"/>
        <v>0.79523284349742884</v>
      </c>
      <c r="G64" s="224">
        <f t="shared" si="21"/>
        <v>0.98962309413013272</v>
      </c>
      <c r="H64" s="224">
        <f t="shared" si="21"/>
        <v>1.1840133447628354</v>
      </c>
      <c r="I64" s="224">
        <f t="shared" si="21"/>
        <v>1.1840133447628354</v>
      </c>
      <c r="J64" s="224">
        <f t="shared" si="21"/>
        <v>1.1840133447628354</v>
      </c>
      <c r="K64" s="224">
        <f t="shared" si="21"/>
        <v>1.1840133447628354</v>
      </c>
      <c r="L64" s="224">
        <f t="shared" si="21"/>
        <v>1.1840133447628354</v>
      </c>
      <c r="M64" s="224">
        <f t="shared" si="21"/>
        <v>1.1840133447628354</v>
      </c>
      <c r="N64" s="224">
        <f t="shared" si="21"/>
        <v>1.1840133447628354</v>
      </c>
      <c r="O64" s="224">
        <f t="shared" si="21"/>
        <v>1.1840133447628354</v>
      </c>
      <c r="P64" s="224">
        <f t="shared" si="21"/>
        <v>1.1840133447628354</v>
      </c>
      <c r="Q64" s="224">
        <f t="shared" si="21"/>
        <v>1.4225831978120695</v>
      </c>
      <c r="R64" s="224">
        <f t="shared" si="21"/>
        <v>1.5365665721283337</v>
      </c>
      <c r="S64" s="224">
        <f t="shared" si="21"/>
        <v>1.3704512670422044</v>
      </c>
      <c r="T64" s="224">
        <f t="shared" si="21"/>
        <v>1.2043359619560747</v>
      </c>
      <c r="U64" s="224">
        <f t="shared" si="21"/>
        <v>1.0382206568699486</v>
      </c>
      <c r="V64" s="224">
        <f t="shared" si="21"/>
        <v>0.87210535178381932</v>
      </c>
      <c r="W64" s="224">
        <f t="shared" si="21"/>
        <v>0.70599004669769005</v>
      </c>
      <c r="X64" s="224">
        <f t="shared" si="21"/>
        <v>0.53987474161156057</v>
      </c>
      <c r="Y64" s="224">
        <f t="shared" si="21"/>
        <v>0.3737594365254302</v>
      </c>
      <c r="Z64" s="224">
        <f t="shared" si="21"/>
        <v>0.22840854453424794</v>
      </c>
      <c r="AA64" s="224">
        <f t="shared" si="21"/>
        <v>0</v>
      </c>
      <c r="AB64" s="224">
        <f t="shared" si="21"/>
        <v>0</v>
      </c>
      <c r="AC64" s="224">
        <f t="shared" si="21"/>
        <v>0</v>
      </c>
      <c r="AD64" s="224">
        <f t="shared" si="21"/>
        <v>0</v>
      </c>
      <c r="AE64" s="224">
        <f t="shared" si="21"/>
        <v>0</v>
      </c>
      <c r="AF64" s="224">
        <f t="shared" si="21"/>
        <v>0</v>
      </c>
      <c r="AG64" s="224">
        <f t="shared" si="21"/>
        <v>0</v>
      </c>
      <c r="AH64" s="224">
        <f t="shared" si="21"/>
        <v>0</v>
      </c>
      <c r="AI64" s="224">
        <f t="shared" si="21"/>
        <v>0</v>
      </c>
      <c r="AJ64" s="224">
        <f t="shared" si="14"/>
        <v>23.721353926198031</v>
      </c>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row>
    <row r="65" spans="2:70">
      <c r="B65" s="225" t="s">
        <v>462</v>
      </c>
      <c r="C65" s="224">
        <v>0.38193157604702399</v>
      </c>
      <c r="D65" s="224">
        <v>0.76386315209404898</v>
      </c>
      <c r="E65" s="224">
        <v>0.76386315209404898</v>
      </c>
      <c r="F65" s="224">
        <v>0.76386315209404898</v>
      </c>
      <c r="G65" s="224">
        <v>0.95058525593926002</v>
      </c>
      <c r="H65" s="224">
        <v>1.1373073597844698</v>
      </c>
      <c r="I65" s="224">
        <v>1.1373073597844698</v>
      </c>
      <c r="J65" s="224">
        <v>1.1373073597844698</v>
      </c>
      <c r="K65" s="224">
        <v>1.1373073597844698</v>
      </c>
      <c r="L65" s="224">
        <v>1.1373073597844698</v>
      </c>
      <c r="M65" s="224">
        <v>1.1373073597844698</v>
      </c>
      <c r="N65" s="224">
        <v>1.1373073597844698</v>
      </c>
      <c r="O65" s="224">
        <v>1.1373073597844698</v>
      </c>
      <c r="P65" s="224">
        <v>1.1373073597844698</v>
      </c>
      <c r="Q65" s="224">
        <v>1.36646630541269</v>
      </c>
      <c r="R65" s="224">
        <v>1.4759533572536501</v>
      </c>
      <c r="S65" s="224">
        <v>1.3163908321495601</v>
      </c>
      <c r="T65" s="224">
        <v>1.1568283070454699</v>
      </c>
      <c r="U65" s="224">
        <v>0.99726578194138304</v>
      </c>
      <c r="V65" s="224">
        <v>0.83770325683729308</v>
      </c>
      <c r="W65" s="224">
        <v>0.67814073173320311</v>
      </c>
      <c r="X65" s="224">
        <v>0.51857820662911303</v>
      </c>
      <c r="Y65" s="224">
        <v>0.359015681525022</v>
      </c>
      <c r="Z65" s="224">
        <v>0.21939847203853399</v>
      </c>
      <c r="AA65" s="224">
        <v>0</v>
      </c>
      <c r="AB65" s="224">
        <v>0</v>
      </c>
      <c r="AC65" s="224">
        <v>0</v>
      </c>
      <c r="AD65" s="224">
        <v>0</v>
      </c>
      <c r="AE65" s="224">
        <v>0</v>
      </c>
      <c r="AF65" s="224">
        <v>0</v>
      </c>
      <c r="AG65" s="224">
        <v>0</v>
      </c>
      <c r="AH65" s="224">
        <v>0</v>
      </c>
      <c r="AI65" s="224">
        <v>0</v>
      </c>
      <c r="AJ65" s="224">
        <f t="shared" si="14"/>
        <v>22.785613458894581</v>
      </c>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row>
    <row r="66" spans="2:70">
      <c r="B66" s="225" t="s">
        <v>463</v>
      </c>
      <c r="C66" s="224">
        <v>1.56848457016899E-2</v>
      </c>
      <c r="D66" s="224">
        <v>3.1369691403379897E-2</v>
      </c>
      <c r="E66" s="224">
        <v>3.1369691403379897E-2</v>
      </c>
      <c r="F66" s="224">
        <v>3.1369691403379897E-2</v>
      </c>
      <c r="G66" s="224">
        <v>3.9037838190872705E-2</v>
      </c>
      <c r="H66" s="224">
        <v>4.6705984978365603E-2</v>
      </c>
      <c r="I66" s="224">
        <v>4.6705984978365603E-2</v>
      </c>
      <c r="J66" s="224">
        <v>4.6705984978365603E-2</v>
      </c>
      <c r="K66" s="224">
        <v>4.6705984978365603E-2</v>
      </c>
      <c r="L66" s="224">
        <v>4.6705984978365603E-2</v>
      </c>
      <c r="M66" s="224">
        <v>4.6705984978365603E-2</v>
      </c>
      <c r="N66" s="224">
        <v>4.6705984978365603E-2</v>
      </c>
      <c r="O66" s="224">
        <v>4.6705984978365603E-2</v>
      </c>
      <c r="P66" s="224">
        <v>4.6705984978365603E-2</v>
      </c>
      <c r="Q66" s="224">
        <v>5.6116892399379503E-2</v>
      </c>
      <c r="R66" s="224">
        <v>6.0613214874683699E-2</v>
      </c>
      <c r="S66" s="224">
        <v>5.4060434892644296E-2</v>
      </c>
      <c r="T66" s="224">
        <v>4.75076549106049E-2</v>
      </c>
      <c r="U66" s="224">
        <v>4.0954874928565602E-2</v>
      </c>
      <c r="V66" s="224">
        <v>3.4402094946526199E-2</v>
      </c>
      <c r="W66" s="224">
        <v>2.78493149644869E-2</v>
      </c>
      <c r="X66" s="224">
        <v>2.1296534982447501E-2</v>
      </c>
      <c r="Y66" s="224">
        <v>1.47437550004082E-2</v>
      </c>
      <c r="Z66" s="224">
        <v>9.0100724957139396E-3</v>
      </c>
      <c r="AA66" s="224">
        <v>0</v>
      </c>
      <c r="AB66" s="224">
        <v>0</v>
      </c>
      <c r="AC66" s="224">
        <v>0</v>
      </c>
      <c r="AD66" s="224">
        <v>0</v>
      </c>
      <c r="AE66" s="224">
        <v>0</v>
      </c>
      <c r="AF66" s="224">
        <v>0</v>
      </c>
      <c r="AG66" s="224">
        <v>0</v>
      </c>
      <c r="AH66" s="224">
        <v>0</v>
      </c>
      <c r="AI66" s="224">
        <v>0</v>
      </c>
      <c r="AJ66" s="224">
        <f t="shared" si="14"/>
        <v>0.93574046730345373</v>
      </c>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row>
    <row r="67" spans="2:70">
      <c r="B67" s="220" t="s">
        <v>143</v>
      </c>
      <c r="C67" s="221">
        <f>+C68+C71+C78+C81</f>
        <v>914.7267203499888</v>
      </c>
      <c r="D67" s="221">
        <f t="shared" ref="D67:AI67" si="22">+D68+D71+D78+D81</f>
        <v>1829.4534406999776</v>
      </c>
      <c r="E67" s="221">
        <f t="shared" si="22"/>
        <v>1829.4534406999776</v>
      </c>
      <c r="F67" s="221">
        <f t="shared" si="22"/>
        <v>1829.4534406999776</v>
      </c>
      <c r="G67" s="221">
        <f t="shared" si="22"/>
        <v>1829.4534406999776</v>
      </c>
      <c r="H67" s="221">
        <f t="shared" si="22"/>
        <v>1829.4534406999776</v>
      </c>
      <c r="I67" s="221">
        <f t="shared" si="22"/>
        <v>1829.4534406999776</v>
      </c>
      <c r="J67" s="221">
        <f t="shared" si="22"/>
        <v>1829.4534406999776</v>
      </c>
      <c r="K67" s="221">
        <f t="shared" si="22"/>
        <v>1829.4534406999776</v>
      </c>
      <c r="L67" s="221">
        <f t="shared" si="22"/>
        <v>1783.7171047013117</v>
      </c>
      <c r="M67" s="221">
        <f t="shared" si="22"/>
        <v>1600.7717606288684</v>
      </c>
      <c r="N67" s="221">
        <f t="shared" si="22"/>
        <v>1417.8264165554529</v>
      </c>
      <c r="O67" s="221">
        <f t="shared" si="22"/>
        <v>1234.8810725083968</v>
      </c>
      <c r="P67" s="221">
        <f t="shared" si="22"/>
        <v>1051.9357284458724</v>
      </c>
      <c r="Q67" s="221">
        <f t="shared" si="22"/>
        <v>868.99038434731449</v>
      </c>
      <c r="R67" s="221">
        <f t="shared" si="22"/>
        <v>686.0450402900957</v>
      </c>
      <c r="S67" s="221">
        <f t="shared" si="22"/>
        <v>503.09969620032228</v>
      </c>
      <c r="T67" s="221">
        <f t="shared" si="22"/>
        <v>320.15435209168379</v>
      </c>
      <c r="U67" s="221">
        <f t="shared" si="22"/>
        <v>137.20900806482976</v>
      </c>
      <c r="V67" s="221">
        <f t="shared" si="22"/>
        <v>0</v>
      </c>
      <c r="W67" s="221">
        <f t="shared" si="22"/>
        <v>0</v>
      </c>
      <c r="X67" s="221">
        <f t="shared" si="22"/>
        <v>0</v>
      </c>
      <c r="Y67" s="221">
        <f t="shared" si="22"/>
        <v>0</v>
      </c>
      <c r="Z67" s="221">
        <f t="shared" si="22"/>
        <v>0</v>
      </c>
      <c r="AA67" s="221">
        <f t="shared" si="22"/>
        <v>0</v>
      </c>
      <c r="AB67" s="221">
        <f t="shared" si="22"/>
        <v>0</v>
      </c>
      <c r="AC67" s="221">
        <f t="shared" si="22"/>
        <v>0</v>
      </c>
      <c r="AD67" s="221">
        <f t="shared" si="22"/>
        <v>0</v>
      </c>
      <c r="AE67" s="221">
        <f t="shared" si="22"/>
        <v>0</v>
      </c>
      <c r="AF67" s="221">
        <f t="shared" si="22"/>
        <v>0</v>
      </c>
      <c r="AG67" s="221">
        <f t="shared" si="22"/>
        <v>0</v>
      </c>
      <c r="AH67" s="221">
        <f t="shared" si="22"/>
        <v>0</v>
      </c>
      <c r="AI67" s="221">
        <f t="shared" si="22"/>
        <v>0</v>
      </c>
      <c r="AJ67" s="221">
        <f t="shared" si="14"/>
        <v>25154.984809783957</v>
      </c>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row>
    <row r="68" spans="2:70">
      <c r="B68" s="6" t="s">
        <v>47</v>
      </c>
      <c r="C68" s="224">
        <f>+C69+C70</f>
        <v>138.47719345317657</v>
      </c>
      <c r="D68" s="224">
        <f t="shared" ref="D68:AI68" si="23">+D69+D70</f>
        <v>276.95438690635314</v>
      </c>
      <c r="E68" s="224">
        <f t="shared" si="23"/>
        <v>276.95438690635314</v>
      </c>
      <c r="F68" s="224">
        <f t="shared" si="23"/>
        <v>276.95438690635314</v>
      </c>
      <c r="G68" s="224">
        <f t="shared" si="23"/>
        <v>276.95438690635314</v>
      </c>
      <c r="H68" s="224">
        <f t="shared" si="23"/>
        <v>276.95438690635314</v>
      </c>
      <c r="I68" s="224">
        <f t="shared" si="23"/>
        <v>276.95438690635314</v>
      </c>
      <c r="J68" s="224">
        <f t="shared" si="23"/>
        <v>276.95438690635314</v>
      </c>
      <c r="K68" s="224">
        <f t="shared" si="23"/>
        <v>276.95438690635314</v>
      </c>
      <c r="L68" s="224">
        <f t="shared" si="23"/>
        <v>270.03052723729394</v>
      </c>
      <c r="M68" s="224">
        <f t="shared" si="23"/>
        <v>242.33508854563021</v>
      </c>
      <c r="N68" s="224">
        <f t="shared" si="23"/>
        <v>214.63964985396652</v>
      </c>
      <c r="O68" s="224">
        <f t="shared" si="23"/>
        <v>186.94421116744482</v>
      </c>
      <c r="P68" s="224">
        <f t="shared" si="23"/>
        <v>159.24877247578112</v>
      </c>
      <c r="Q68" s="224">
        <f t="shared" si="23"/>
        <v>131.55333377897537</v>
      </c>
      <c r="R68" s="224">
        <f t="shared" si="23"/>
        <v>103.85789509245366</v>
      </c>
      <c r="S68" s="224">
        <f t="shared" si="23"/>
        <v>76.162456395647837</v>
      </c>
      <c r="T68" s="224">
        <f t="shared" si="23"/>
        <v>48.467017698842021</v>
      </c>
      <c r="U68" s="224">
        <f t="shared" si="23"/>
        <v>20.771579022604342</v>
      </c>
      <c r="V68" s="224">
        <f t="shared" si="23"/>
        <v>0</v>
      </c>
      <c r="W68" s="224">
        <f t="shared" si="23"/>
        <v>0</v>
      </c>
      <c r="X68" s="224">
        <f t="shared" si="23"/>
        <v>0</v>
      </c>
      <c r="Y68" s="224">
        <f t="shared" si="23"/>
        <v>0</v>
      </c>
      <c r="Z68" s="224">
        <f t="shared" si="23"/>
        <v>0</v>
      </c>
      <c r="AA68" s="224">
        <f t="shared" si="23"/>
        <v>0</v>
      </c>
      <c r="AB68" s="224">
        <f t="shared" si="23"/>
        <v>0</v>
      </c>
      <c r="AC68" s="224">
        <f t="shared" si="23"/>
        <v>0</v>
      </c>
      <c r="AD68" s="224">
        <f t="shared" si="23"/>
        <v>0</v>
      </c>
      <c r="AE68" s="224">
        <f t="shared" si="23"/>
        <v>0</v>
      </c>
      <c r="AF68" s="224">
        <f t="shared" si="23"/>
        <v>0</v>
      </c>
      <c r="AG68" s="224">
        <f t="shared" si="23"/>
        <v>0</v>
      </c>
      <c r="AH68" s="224">
        <f t="shared" si="23"/>
        <v>0</v>
      </c>
      <c r="AI68" s="224">
        <f t="shared" si="23"/>
        <v>0</v>
      </c>
      <c r="AJ68" s="224">
        <f t="shared" si="14"/>
        <v>3808.122819972642</v>
      </c>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row>
    <row r="69" spans="2:70">
      <c r="B69" s="225" t="s">
        <v>462</v>
      </c>
      <c r="C69" s="224">
        <v>136.83722894341702</v>
      </c>
      <c r="D69" s="224">
        <v>273.67445788683403</v>
      </c>
      <c r="E69" s="224">
        <v>273.67445788683403</v>
      </c>
      <c r="F69" s="224">
        <v>273.67445788683403</v>
      </c>
      <c r="G69" s="224">
        <v>273.67445788683403</v>
      </c>
      <c r="H69" s="224">
        <v>273.67445788683403</v>
      </c>
      <c r="I69" s="224">
        <v>273.67445788683403</v>
      </c>
      <c r="J69" s="224">
        <v>273.67445788683403</v>
      </c>
      <c r="K69" s="224">
        <v>273.67445788683403</v>
      </c>
      <c r="L69" s="224">
        <v>266.83259644377699</v>
      </c>
      <c r="M69" s="224">
        <v>239.46515065612201</v>
      </c>
      <c r="N69" s="224">
        <v>212.09770486332499</v>
      </c>
      <c r="O69" s="224">
        <v>184.73025907567001</v>
      </c>
      <c r="P69" s="224">
        <v>157.36281328801502</v>
      </c>
      <c r="Q69" s="224">
        <v>129.99536749521801</v>
      </c>
      <c r="R69" s="224">
        <v>102.627921712705</v>
      </c>
      <c r="S69" s="224">
        <v>75.260475919907904</v>
      </c>
      <c r="T69" s="224">
        <v>47.893030127110805</v>
      </c>
      <c r="U69" s="224">
        <v>20.525584344597803</v>
      </c>
      <c r="V69" s="224">
        <v>0</v>
      </c>
      <c r="W69" s="224">
        <v>0</v>
      </c>
      <c r="X69" s="224">
        <v>0</v>
      </c>
      <c r="Y69" s="224">
        <v>0</v>
      </c>
      <c r="Z69" s="224">
        <v>0</v>
      </c>
      <c r="AA69" s="224">
        <v>0</v>
      </c>
      <c r="AB69" s="224">
        <v>0</v>
      </c>
      <c r="AC69" s="224">
        <v>0</v>
      </c>
      <c r="AD69" s="224">
        <v>0</v>
      </c>
      <c r="AE69" s="224">
        <v>0</v>
      </c>
      <c r="AF69" s="224">
        <v>0</v>
      </c>
      <c r="AG69" s="224">
        <v>0</v>
      </c>
      <c r="AH69" s="224">
        <v>0</v>
      </c>
      <c r="AI69" s="224">
        <v>0</v>
      </c>
      <c r="AJ69" s="224">
        <f t="shared" si="14"/>
        <v>3763.0237959645374</v>
      </c>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row>
    <row r="70" spans="2:70">
      <c r="B70" s="225" t="s">
        <v>463</v>
      </c>
      <c r="C70" s="224">
        <v>1.6399645097595601</v>
      </c>
      <c r="D70" s="224">
        <v>3.2799290195191202</v>
      </c>
      <c r="E70" s="224">
        <v>3.2799290195191202</v>
      </c>
      <c r="F70" s="224">
        <v>3.2799290195191202</v>
      </c>
      <c r="G70" s="224">
        <v>3.2799290195191202</v>
      </c>
      <c r="H70" s="224">
        <v>3.2799290195191202</v>
      </c>
      <c r="I70" s="224">
        <v>3.2799290195191202</v>
      </c>
      <c r="J70" s="224">
        <v>3.2799290195191202</v>
      </c>
      <c r="K70" s="224">
        <v>3.2799290195191202</v>
      </c>
      <c r="L70" s="224">
        <v>3.1979307935169401</v>
      </c>
      <c r="M70" s="224">
        <v>2.8699378895082197</v>
      </c>
      <c r="N70" s="224">
        <v>2.5419449906415199</v>
      </c>
      <c r="O70" s="224">
        <v>2.2139520917748197</v>
      </c>
      <c r="P70" s="224">
        <v>1.8859591877660999</v>
      </c>
      <c r="Q70" s="224">
        <v>1.55796628375738</v>
      </c>
      <c r="R70" s="224">
        <v>1.2299733797486598</v>
      </c>
      <c r="S70" s="224">
        <v>0.901980475739937</v>
      </c>
      <c r="T70" s="224">
        <v>0.57398757173121606</v>
      </c>
      <c r="U70" s="224">
        <v>0.24599467800654101</v>
      </c>
      <c r="V70" s="224">
        <v>0</v>
      </c>
      <c r="W70" s="224">
        <v>0</v>
      </c>
      <c r="X70" s="224">
        <v>0</v>
      </c>
      <c r="Y70" s="224">
        <v>0</v>
      </c>
      <c r="Z70" s="224">
        <v>0</v>
      </c>
      <c r="AA70" s="224">
        <v>0</v>
      </c>
      <c r="AB70" s="224">
        <v>0</v>
      </c>
      <c r="AC70" s="224">
        <v>0</v>
      </c>
      <c r="AD70" s="224">
        <v>0</v>
      </c>
      <c r="AE70" s="224">
        <v>0</v>
      </c>
      <c r="AF70" s="224">
        <v>0</v>
      </c>
      <c r="AG70" s="224">
        <v>0</v>
      </c>
      <c r="AH70" s="224">
        <v>0</v>
      </c>
      <c r="AI70" s="224">
        <v>0</v>
      </c>
      <c r="AJ70" s="224">
        <f t="shared" si="14"/>
        <v>45.099024008103846</v>
      </c>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row>
    <row r="71" spans="2:70">
      <c r="B71" s="6" t="s">
        <v>48</v>
      </c>
      <c r="C71" s="224">
        <f>+C72+C75</f>
        <v>523.03468295999994</v>
      </c>
      <c r="D71" s="224">
        <f t="shared" ref="D71:AI71" si="24">+D72+D75</f>
        <v>1046.0693659199999</v>
      </c>
      <c r="E71" s="224">
        <f t="shared" si="24"/>
        <v>1046.0693659199999</v>
      </c>
      <c r="F71" s="224">
        <f t="shared" si="24"/>
        <v>1046.0693659199999</v>
      </c>
      <c r="G71" s="224">
        <f t="shared" si="24"/>
        <v>1046.0693659199999</v>
      </c>
      <c r="H71" s="224">
        <f t="shared" si="24"/>
        <v>1046.0693659199999</v>
      </c>
      <c r="I71" s="224">
        <f t="shared" si="24"/>
        <v>1046.0693659199999</v>
      </c>
      <c r="J71" s="224">
        <f t="shared" si="24"/>
        <v>1046.0693659199999</v>
      </c>
      <c r="K71" s="224">
        <f t="shared" si="24"/>
        <v>1046.0693659199999</v>
      </c>
      <c r="L71" s="224">
        <f t="shared" si="24"/>
        <v>1019.9176317800001</v>
      </c>
      <c r="M71" s="224">
        <f t="shared" si="24"/>
        <v>915.31069518000004</v>
      </c>
      <c r="N71" s="224">
        <f t="shared" si="24"/>
        <v>810.70375859000001</v>
      </c>
      <c r="O71" s="224">
        <f t="shared" si="24"/>
        <v>706.09682200999998</v>
      </c>
      <c r="P71" s="224">
        <f t="shared" si="24"/>
        <v>601.48988542000006</v>
      </c>
      <c r="Q71" s="224">
        <f t="shared" si="24"/>
        <v>496.88294880999996</v>
      </c>
      <c r="R71" s="224">
        <f t="shared" si="24"/>
        <v>392.27601222000004</v>
      </c>
      <c r="S71" s="224">
        <f t="shared" si="24"/>
        <v>287.66907563000001</v>
      </c>
      <c r="T71" s="224">
        <f t="shared" si="24"/>
        <v>183.06213901000001</v>
      </c>
      <c r="U71" s="224">
        <f t="shared" si="24"/>
        <v>78.455202439999994</v>
      </c>
      <c r="V71" s="224">
        <f t="shared" si="24"/>
        <v>0</v>
      </c>
      <c r="W71" s="224">
        <f t="shared" si="24"/>
        <v>0</v>
      </c>
      <c r="X71" s="224">
        <f t="shared" si="24"/>
        <v>0</v>
      </c>
      <c r="Y71" s="224">
        <f t="shared" si="24"/>
        <v>0</v>
      </c>
      <c r="Z71" s="224">
        <f t="shared" si="24"/>
        <v>0</v>
      </c>
      <c r="AA71" s="224">
        <f t="shared" si="24"/>
        <v>0</v>
      </c>
      <c r="AB71" s="224">
        <f t="shared" si="24"/>
        <v>0</v>
      </c>
      <c r="AC71" s="224">
        <f t="shared" si="24"/>
        <v>0</v>
      </c>
      <c r="AD71" s="224">
        <f t="shared" si="24"/>
        <v>0</v>
      </c>
      <c r="AE71" s="224">
        <f t="shared" si="24"/>
        <v>0</v>
      </c>
      <c r="AF71" s="224">
        <f t="shared" si="24"/>
        <v>0</v>
      </c>
      <c r="AG71" s="224">
        <f t="shared" si="24"/>
        <v>0</v>
      </c>
      <c r="AH71" s="224">
        <f t="shared" si="24"/>
        <v>0</v>
      </c>
      <c r="AI71" s="224">
        <f t="shared" si="24"/>
        <v>0</v>
      </c>
      <c r="AJ71" s="224">
        <f t="shared" si="14"/>
        <v>14383.453781409997</v>
      </c>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row>
    <row r="72" spans="2:70">
      <c r="B72" s="225" t="s">
        <v>462</v>
      </c>
      <c r="C72" s="224">
        <f>+C73+C74</f>
        <v>461.42802447999998</v>
      </c>
      <c r="D72" s="224">
        <f t="shared" ref="D72:AI72" si="25">+D73+D74</f>
        <v>922.85604895999995</v>
      </c>
      <c r="E72" s="224">
        <f t="shared" si="25"/>
        <v>922.85604895999995</v>
      </c>
      <c r="F72" s="224">
        <f t="shared" si="25"/>
        <v>922.85604895999995</v>
      </c>
      <c r="G72" s="224">
        <f t="shared" si="25"/>
        <v>922.85604895999995</v>
      </c>
      <c r="H72" s="224">
        <f t="shared" si="25"/>
        <v>922.85604895999995</v>
      </c>
      <c r="I72" s="224">
        <f t="shared" si="25"/>
        <v>922.85604895999995</v>
      </c>
      <c r="J72" s="224">
        <f t="shared" si="25"/>
        <v>922.85604895999995</v>
      </c>
      <c r="K72" s="224">
        <f t="shared" si="25"/>
        <v>922.85604895999995</v>
      </c>
      <c r="L72" s="224">
        <f t="shared" si="25"/>
        <v>899.78464774000008</v>
      </c>
      <c r="M72" s="224">
        <f t="shared" si="25"/>
        <v>807.49904284000002</v>
      </c>
      <c r="N72" s="224">
        <f t="shared" si="25"/>
        <v>715.21343794999996</v>
      </c>
      <c r="O72" s="224">
        <f t="shared" si="25"/>
        <v>622.92783305</v>
      </c>
      <c r="P72" s="224">
        <f t="shared" si="25"/>
        <v>530.64222816000006</v>
      </c>
      <c r="Q72" s="224">
        <f t="shared" si="25"/>
        <v>438.35662324999998</v>
      </c>
      <c r="R72" s="224">
        <f t="shared" si="25"/>
        <v>346.07101837000005</v>
      </c>
      <c r="S72" s="224">
        <f t="shared" si="25"/>
        <v>253.78541347000001</v>
      </c>
      <c r="T72" s="224">
        <f t="shared" si="25"/>
        <v>161.49980857</v>
      </c>
      <c r="U72" s="224">
        <f t="shared" si="25"/>
        <v>69.214203679999997</v>
      </c>
      <c r="V72" s="224">
        <f t="shared" si="25"/>
        <v>0</v>
      </c>
      <c r="W72" s="224">
        <f t="shared" si="25"/>
        <v>0</v>
      </c>
      <c r="X72" s="224">
        <f t="shared" si="25"/>
        <v>0</v>
      </c>
      <c r="Y72" s="224">
        <f t="shared" si="25"/>
        <v>0</v>
      </c>
      <c r="Z72" s="224">
        <f t="shared" si="25"/>
        <v>0</v>
      </c>
      <c r="AA72" s="224">
        <f t="shared" si="25"/>
        <v>0</v>
      </c>
      <c r="AB72" s="224">
        <f t="shared" si="25"/>
        <v>0</v>
      </c>
      <c r="AC72" s="224">
        <f t="shared" si="25"/>
        <v>0</v>
      </c>
      <c r="AD72" s="224">
        <f t="shared" si="25"/>
        <v>0</v>
      </c>
      <c r="AE72" s="224">
        <f t="shared" si="25"/>
        <v>0</v>
      </c>
      <c r="AF72" s="224">
        <f t="shared" si="25"/>
        <v>0</v>
      </c>
      <c r="AG72" s="224">
        <f t="shared" si="25"/>
        <v>0</v>
      </c>
      <c r="AH72" s="224">
        <f t="shared" si="25"/>
        <v>0</v>
      </c>
      <c r="AI72" s="224">
        <f t="shared" si="25"/>
        <v>0</v>
      </c>
      <c r="AJ72" s="224">
        <f t="shared" si="14"/>
        <v>12689.27067324</v>
      </c>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row>
    <row r="73" spans="2:70">
      <c r="B73" s="226" t="s">
        <v>464</v>
      </c>
      <c r="C73" s="224">
        <v>176.94758834000001</v>
      </c>
      <c r="D73" s="224">
        <v>353.89517668000002</v>
      </c>
      <c r="E73" s="224">
        <v>353.89517668000002</v>
      </c>
      <c r="F73" s="224">
        <v>353.89517668000002</v>
      </c>
      <c r="G73" s="224">
        <v>353.89517668000002</v>
      </c>
      <c r="H73" s="224">
        <v>353.89517668000002</v>
      </c>
      <c r="I73" s="224">
        <v>353.89517668000002</v>
      </c>
      <c r="J73" s="224">
        <v>353.89517668000002</v>
      </c>
      <c r="K73" s="224">
        <v>353.89517668000002</v>
      </c>
      <c r="L73" s="224">
        <v>345.04779726999999</v>
      </c>
      <c r="M73" s="224">
        <v>309.65827960000001</v>
      </c>
      <c r="N73" s="224">
        <v>274.26876193999999</v>
      </c>
      <c r="O73" s="224">
        <v>238.87924425999998</v>
      </c>
      <c r="P73" s="224">
        <v>203.48972659999998</v>
      </c>
      <c r="Q73" s="224">
        <v>168.10020892</v>
      </c>
      <c r="R73" s="224">
        <v>132.71069126</v>
      </c>
      <c r="S73" s="224">
        <v>97.321173590000001</v>
      </c>
      <c r="T73" s="224">
        <v>61.931655920000004</v>
      </c>
      <c r="U73" s="224">
        <v>26.542138250000001</v>
      </c>
      <c r="V73" s="224">
        <v>0</v>
      </c>
      <c r="W73" s="224">
        <v>0</v>
      </c>
      <c r="X73" s="224">
        <v>0</v>
      </c>
      <c r="Y73" s="224">
        <v>0</v>
      </c>
      <c r="Z73" s="224">
        <v>0</v>
      </c>
      <c r="AA73" s="224">
        <v>0</v>
      </c>
      <c r="AB73" s="224">
        <v>0</v>
      </c>
      <c r="AC73" s="224">
        <v>0</v>
      </c>
      <c r="AD73" s="224">
        <v>0</v>
      </c>
      <c r="AE73" s="224">
        <v>0</v>
      </c>
      <c r="AF73" s="224">
        <v>0</v>
      </c>
      <c r="AG73" s="224">
        <v>0</v>
      </c>
      <c r="AH73" s="224">
        <v>0</v>
      </c>
      <c r="AI73" s="224">
        <v>0</v>
      </c>
      <c r="AJ73" s="224">
        <f t="shared" si="14"/>
        <v>4866.0586793900002</v>
      </c>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row>
    <row r="74" spans="2:70">
      <c r="B74" s="227" t="s">
        <v>465</v>
      </c>
      <c r="C74" s="224">
        <v>284.48043613999999</v>
      </c>
      <c r="D74" s="224">
        <v>568.96087227999999</v>
      </c>
      <c r="E74" s="224">
        <v>568.96087227999999</v>
      </c>
      <c r="F74" s="224">
        <v>568.96087227999999</v>
      </c>
      <c r="G74" s="224">
        <v>568.96087227999999</v>
      </c>
      <c r="H74" s="224">
        <v>568.96087227999999</v>
      </c>
      <c r="I74" s="224">
        <v>568.96087227999999</v>
      </c>
      <c r="J74" s="224">
        <v>568.96087227999999</v>
      </c>
      <c r="K74" s="224">
        <v>568.96087227999999</v>
      </c>
      <c r="L74" s="224">
        <v>554.73685047000004</v>
      </c>
      <c r="M74" s="224">
        <v>497.84076324</v>
      </c>
      <c r="N74" s="224">
        <v>440.94467600999997</v>
      </c>
      <c r="O74" s="224">
        <v>384.04858879</v>
      </c>
      <c r="P74" s="224">
        <v>327.15250156000002</v>
      </c>
      <c r="Q74" s="224">
        <v>270.25641432999998</v>
      </c>
      <c r="R74" s="224">
        <v>213.36032711000001</v>
      </c>
      <c r="S74" s="224">
        <v>156.46423988000001</v>
      </c>
      <c r="T74" s="224">
        <v>99.568152650000002</v>
      </c>
      <c r="U74" s="224">
        <v>42.672065429999996</v>
      </c>
      <c r="V74" s="224">
        <v>0</v>
      </c>
      <c r="W74" s="224">
        <v>0</v>
      </c>
      <c r="X74" s="224">
        <v>0</v>
      </c>
      <c r="Y74" s="224">
        <v>0</v>
      </c>
      <c r="Z74" s="224">
        <v>0</v>
      </c>
      <c r="AA74" s="224">
        <v>0</v>
      </c>
      <c r="AB74" s="224">
        <v>0</v>
      </c>
      <c r="AC74" s="224">
        <v>0</v>
      </c>
      <c r="AD74" s="224">
        <v>0</v>
      </c>
      <c r="AE74" s="224">
        <v>0</v>
      </c>
      <c r="AF74" s="224">
        <v>0</v>
      </c>
      <c r="AG74" s="224">
        <v>0</v>
      </c>
      <c r="AH74" s="224">
        <v>0</v>
      </c>
      <c r="AI74" s="224">
        <v>0</v>
      </c>
      <c r="AJ74" s="224">
        <f t="shared" si="14"/>
        <v>7823.21199385</v>
      </c>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row>
    <row r="75" spans="2:70">
      <c r="B75" s="225" t="s">
        <v>463</v>
      </c>
      <c r="C75" s="224">
        <f>+C76+C77</f>
        <v>61.606658480000007</v>
      </c>
      <c r="D75" s="224">
        <f t="shared" ref="D75:AI75" si="26">+D76+D77</f>
        <v>123.21331696000001</v>
      </c>
      <c r="E75" s="224">
        <f t="shared" si="26"/>
        <v>123.21331696000001</v>
      </c>
      <c r="F75" s="224">
        <f t="shared" si="26"/>
        <v>123.21331696000001</v>
      </c>
      <c r="G75" s="224">
        <f t="shared" si="26"/>
        <v>123.21331696000001</v>
      </c>
      <c r="H75" s="224">
        <f t="shared" si="26"/>
        <v>123.21331696000001</v>
      </c>
      <c r="I75" s="224">
        <f t="shared" si="26"/>
        <v>123.21331696000001</v>
      </c>
      <c r="J75" s="224">
        <f t="shared" si="26"/>
        <v>123.21331696000001</v>
      </c>
      <c r="K75" s="224">
        <f t="shared" si="26"/>
        <v>123.21331696000001</v>
      </c>
      <c r="L75" s="224">
        <f t="shared" si="26"/>
        <v>120.13298404</v>
      </c>
      <c r="M75" s="224">
        <f t="shared" si="26"/>
        <v>107.81165233999999</v>
      </c>
      <c r="N75" s="224">
        <f t="shared" si="26"/>
        <v>95.490320640000007</v>
      </c>
      <c r="O75" s="224">
        <f t="shared" si="26"/>
        <v>83.168988960000007</v>
      </c>
      <c r="P75" s="224">
        <f t="shared" si="26"/>
        <v>70.847657260000005</v>
      </c>
      <c r="Q75" s="224">
        <f t="shared" si="26"/>
        <v>58.526325559999997</v>
      </c>
      <c r="R75" s="224">
        <f t="shared" si="26"/>
        <v>46.204993849999994</v>
      </c>
      <c r="S75" s="224">
        <f t="shared" si="26"/>
        <v>33.88366216</v>
      </c>
      <c r="T75" s="224">
        <f t="shared" si="26"/>
        <v>21.562330439999997</v>
      </c>
      <c r="U75" s="224">
        <f t="shared" si="26"/>
        <v>9.2409987600000001</v>
      </c>
      <c r="V75" s="224">
        <f t="shared" si="26"/>
        <v>0</v>
      </c>
      <c r="W75" s="224">
        <f t="shared" si="26"/>
        <v>0</v>
      </c>
      <c r="X75" s="224">
        <f t="shared" si="26"/>
        <v>0</v>
      </c>
      <c r="Y75" s="224">
        <f t="shared" si="26"/>
        <v>0</v>
      </c>
      <c r="Z75" s="224">
        <f t="shared" si="26"/>
        <v>0</v>
      </c>
      <c r="AA75" s="224">
        <f t="shared" si="26"/>
        <v>0</v>
      </c>
      <c r="AB75" s="224">
        <f t="shared" si="26"/>
        <v>0</v>
      </c>
      <c r="AC75" s="224">
        <f t="shared" si="26"/>
        <v>0</v>
      </c>
      <c r="AD75" s="224">
        <f t="shared" si="26"/>
        <v>0</v>
      </c>
      <c r="AE75" s="224">
        <f t="shared" si="26"/>
        <v>0</v>
      </c>
      <c r="AF75" s="224">
        <f t="shared" si="26"/>
        <v>0</v>
      </c>
      <c r="AG75" s="224">
        <f t="shared" si="26"/>
        <v>0</v>
      </c>
      <c r="AH75" s="224">
        <f t="shared" si="26"/>
        <v>0</v>
      </c>
      <c r="AI75" s="224">
        <f t="shared" si="26"/>
        <v>0</v>
      </c>
      <c r="AJ75" s="224">
        <f t="shared" si="14"/>
        <v>1694.1831081700002</v>
      </c>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row>
    <row r="76" spans="2:70">
      <c r="B76" s="226" t="s">
        <v>464</v>
      </c>
      <c r="C76" s="224">
        <v>53.975224020000006</v>
      </c>
      <c r="D76" s="224">
        <v>107.95044804000001</v>
      </c>
      <c r="E76" s="224">
        <v>107.95044804000001</v>
      </c>
      <c r="F76" s="224">
        <v>107.95044804000001</v>
      </c>
      <c r="G76" s="224">
        <v>107.95044804000001</v>
      </c>
      <c r="H76" s="224">
        <v>107.95044804000001</v>
      </c>
      <c r="I76" s="224">
        <v>107.95044804000001</v>
      </c>
      <c r="J76" s="224">
        <v>107.95044804000001</v>
      </c>
      <c r="K76" s="224">
        <v>107.95044804000001</v>
      </c>
      <c r="L76" s="224">
        <v>105.25168684</v>
      </c>
      <c r="M76" s="224">
        <v>94.45664201999999</v>
      </c>
      <c r="N76" s="224">
        <v>83.661597220000004</v>
      </c>
      <c r="O76" s="224">
        <v>72.866552430000013</v>
      </c>
      <c r="P76" s="224">
        <v>62.071507619999998</v>
      </c>
      <c r="Q76" s="224">
        <v>51.276462819999999</v>
      </c>
      <c r="R76" s="224">
        <v>40.481417999999998</v>
      </c>
      <c r="S76" s="224">
        <v>29.686373199999998</v>
      </c>
      <c r="T76" s="224">
        <v>18.891328379999997</v>
      </c>
      <c r="U76" s="224">
        <v>8.0962835900000005</v>
      </c>
      <c r="V76" s="224">
        <v>0</v>
      </c>
      <c r="W76" s="224">
        <v>0</v>
      </c>
      <c r="X76" s="224">
        <v>0</v>
      </c>
      <c r="Y76" s="224">
        <v>0</v>
      </c>
      <c r="Z76" s="224">
        <v>0</v>
      </c>
      <c r="AA76" s="224">
        <v>0</v>
      </c>
      <c r="AB76" s="224">
        <v>0</v>
      </c>
      <c r="AC76" s="224">
        <v>0</v>
      </c>
      <c r="AD76" s="224">
        <v>0</v>
      </c>
      <c r="AE76" s="224">
        <v>0</v>
      </c>
      <c r="AF76" s="224">
        <v>0</v>
      </c>
      <c r="AG76" s="224">
        <v>0</v>
      </c>
      <c r="AH76" s="224">
        <v>0</v>
      </c>
      <c r="AI76" s="224">
        <v>0</v>
      </c>
      <c r="AJ76" s="224">
        <f t="shared" si="14"/>
        <v>1484.3186604599998</v>
      </c>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row>
    <row r="77" spans="2:70">
      <c r="B77" s="227" t="s">
        <v>465</v>
      </c>
      <c r="C77" s="224">
        <v>7.6314344600000004</v>
      </c>
      <c r="D77" s="224">
        <v>15.262868920000001</v>
      </c>
      <c r="E77" s="224">
        <v>15.262868920000001</v>
      </c>
      <c r="F77" s="224">
        <v>15.262868920000001</v>
      </c>
      <c r="G77" s="224">
        <v>15.262868920000001</v>
      </c>
      <c r="H77" s="224">
        <v>15.262868920000001</v>
      </c>
      <c r="I77" s="224">
        <v>15.262868920000001</v>
      </c>
      <c r="J77" s="224">
        <v>15.262868920000001</v>
      </c>
      <c r="K77" s="224">
        <v>15.262868920000001</v>
      </c>
      <c r="L77" s="224">
        <v>14.881297199999999</v>
      </c>
      <c r="M77" s="224">
        <v>13.35501032</v>
      </c>
      <c r="N77" s="224">
        <v>11.828723419999999</v>
      </c>
      <c r="O77" s="224">
        <v>10.30243653</v>
      </c>
      <c r="P77" s="224">
        <v>8.7761496399999999</v>
      </c>
      <c r="Q77" s="224">
        <v>7.2498627400000002</v>
      </c>
      <c r="R77" s="224">
        <v>5.7235758499999996</v>
      </c>
      <c r="S77" s="224">
        <v>4.1972889599999998</v>
      </c>
      <c r="T77" s="224">
        <v>2.6710020600000002</v>
      </c>
      <c r="U77" s="224">
        <v>1.14471517</v>
      </c>
      <c r="V77" s="224">
        <v>0</v>
      </c>
      <c r="W77" s="224">
        <v>0</v>
      </c>
      <c r="X77" s="224">
        <v>0</v>
      </c>
      <c r="Y77" s="224">
        <v>0</v>
      </c>
      <c r="Z77" s="224">
        <v>0</v>
      </c>
      <c r="AA77" s="224">
        <v>0</v>
      </c>
      <c r="AB77" s="224">
        <v>0</v>
      </c>
      <c r="AC77" s="224">
        <v>0</v>
      </c>
      <c r="AD77" s="224">
        <v>0</v>
      </c>
      <c r="AE77" s="224">
        <v>0</v>
      </c>
      <c r="AF77" s="224">
        <v>0</v>
      </c>
      <c r="AG77" s="224">
        <v>0</v>
      </c>
      <c r="AH77" s="224">
        <v>0</v>
      </c>
      <c r="AI77" s="224">
        <v>0</v>
      </c>
      <c r="AJ77" s="224">
        <f t="shared" si="14"/>
        <v>209.86444771000001</v>
      </c>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row>
    <row r="78" spans="2:70">
      <c r="B78" s="6" t="s">
        <v>49</v>
      </c>
      <c r="C78" s="224">
        <f>+C79+C80</f>
        <v>251.478348880971</v>
      </c>
      <c r="D78" s="224">
        <f t="shared" ref="D78:AI78" si="27">+D79+D80</f>
        <v>502.956697761942</v>
      </c>
      <c r="E78" s="224">
        <f t="shared" si="27"/>
        <v>502.956697761942</v>
      </c>
      <c r="F78" s="224">
        <f t="shared" si="27"/>
        <v>502.956697761942</v>
      </c>
      <c r="G78" s="224">
        <f t="shared" si="27"/>
        <v>502.956697761942</v>
      </c>
      <c r="H78" s="224">
        <f t="shared" si="27"/>
        <v>502.956697761942</v>
      </c>
      <c r="I78" s="224">
        <f t="shared" si="27"/>
        <v>502.956697761942</v>
      </c>
      <c r="J78" s="224">
        <f t="shared" si="27"/>
        <v>502.956697761942</v>
      </c>
      <c r="K78" s="224">
        <f t="shared" si="27"/>
        <v>502.956697761942</v>
      </c>
      <c r="L78" s="224">
        <f t="shared" si="27"/>
        <v>490.38278032513097</v>
      </c>
      <c r="M78" s="224">
        <f t="shared" si="27"/>
        <v>440.08711055561798</v>
      </c>
      <c r="N78" s="224">
        <f t="shared" si="27"/>
        <v>389.79144077496898</v>
      </c>
      <c r="O78" s="224">
        <f t="shared" si="27"/>
        <v>339.49577100545599</v>
      </c>
      <c r="P78" s="224">
        <f t="shared" si="27"/>
        <v>289.20010123594301</v>
      </c>
      <c r="Q78" s="224">
        <f t="shared" si="27"/>
        <v>238.904431455294</v>
      </c>
      <c r="R78" s="224">
        <f t="shared" si="27"/>
        <v>188.60876168578142</v>
      </c>
      <c r="S78" s="224">
        <f t="shared" si="27"/>
        <v>138.31309189399849</v>
      </c>
      <c r="T78" s="224">
        <f t="shared" si="27"/>
        <v>88.017422113350406</v>
      </c>
      <c r="U78" s="224">
        <f t="shared" si="27"/>
        <v>37.721752343836997</v>
      </c>
      <c r="V78" s="224">
        <f t="shared" si="27"/>
        <v>0</v>
      </c>
      <c r="W78" s="224">
        <f t="shared" si="27"/>
        <v>0</v>
      </c>
      <c r="X78" s="224">
        <f t="shared" si="27"/>
        <v>0</v>
      </c>
      <c r="Y78" s="224">
        <f t="shared" si="27"/>
        <v>0</v>
      </c>
      <c r="Z78" s="224">
        <f t="shared" si="27"/>
        <v>0</v>
      </c>
      <c r="AA78" s="224">
        <f t="shared" si="27"/>
        <v>0</v>
      </c>
      <c r="AB78" s="224">
        <f t="shared" si="27"/>
        <v>0</v>
      </c>
      <c r="AC78" s="224">
        <f t="shared" si="27"/>
        <v>0</v>
      </c>
      <c r="AD78" s="224">
        <f t="shared" si="27"/>
        <v>0</v>
      </c>
      <c r="AE78" s="224">
        <f t="shared" si="27"/>
        <v>0</v>
      </c>
      <c r="AF78" s="224">
        <f t="shared" si="27"/>
        <v>0</v>
      </c>
      <c r="AG78" s="224">
        <f t="shared" si="27"/>
        <v>0</v>
      </c>
      <c r="AH78" s="224">
        <f t="shared" si="27"/>
        <v>0</v>
      </c>
      <c r="AI78" s="224">
        <f t="shared" si="27"/>
        <v>0</v>
      </c>
      <c r="AJ78" s="224">
        <f t="shared" si="14"/>
        <v>6915.6545943658839</v>
      </c>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row>
    <row r="79" spans="2:70">
      <c r="B79" s="225" t="s">
        <v>462</v>
      </c>
      <c r="C79" s="224">
        <v>135.607541264893</v>
      </c>
      <c r="D79" s="224">
        <v>271.21508252978498</v>
      </c>
      <c r="E79" s="224">
        <v>271.21508252978498</v>
      </c>
      <c r="F79" s="224">
        <v>271.21508252978498</v>
      </c>
      <c r="G79" s="224">
        <v>271.21508252978498</v>
      </c>
      <c r="H79" s="224">
        <v>271.21508252978498</v>
      </c>
      <c r="I79" s="224">
        <v>271.21508252978498</v>
      </c>
      <c r="J79" s="224">
        <v>271.21508252978498</v>
      </c>
      <c r="K79" s="224">
        <v>271.21508252978498</v>
      </c>
      <c r="L79" s="224">
        <v>264.43470546709699</v>
      </c>
      <c r="M79" s="224">
        <v>237.313197216346</v>
      </c>
      <c r="N79" s="224">
        <v>210.19168896559398</v>
      </c>
      <c r="O79" s="224">
        <v>183.070180714842</v>
      </c>
      <c r="P79" s="224">
        <v>155.948672464091</v>
      </c>
      <c r="Q79" s="224">
        <v>128.82716421333899</v>
      </c>
      <c r="R79" s="224">
        <v>101.705655962588</v>
      </c>
      <c r="S79" s="224">
        <v>74.584147700701507</v>
      </c>
      <c r="T79" s="224">
        <v>47.462639438815302</v>
      </c>
      <c r="U79" s="224">
        <v>20.341131188063699</v>
      </c>
      <c r="V79" s="224">
        <v>0</v>
      </c>
      <c r="W79" s="224">
        <v>0</v>
      </c>
      <c r="X79" s="224">
        <v>0</v>
      </c>
      <c r="Y79" s="224">
        <v>0</v>
      </c>
      <c r="Z79" s="224">
        <v>0</v>
      </c>
      <c r="AA79" s="224">
        <v>0</v>
      </c>
      <c r="AB79" s="224">
        <v>0</v>
      </c>
      <c r="AC79" s="224">
        <v>0</v>
      </c>
      <c r="AD79" s="224">
        <v>0</v>
      </c>
      <c r="AE79" s="224">
        <v>0</v>
      </c>
      <c r="AF79" s="224">
        <v>0</v>
      </c>
      <c r="AG79" s="224">
        <v>0</v>
      </c>
      <c r="AH79" s="224">
        <v>0</v>
      </c>
      <c r="AI79" s="224">
        <v>0</v>
      </c>
      <c r="AJ79" s="224">
        <f t="shared" si="14"/>
        <v>3729.2073848346504</v>
      </c>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row>
    <row r="80" spans="2:70">
      <c r="B80" s="225" t="s">
        <v>463</v>
      </c>
      <c r="C80" s="224">
        <v>115.87080761607801</v>
      </c>
      <c r="D80" s="224">
        <v>231.74161523215699</v>
      </c>
      <c r="E80" s="224">
        <v>231.74161523215699</v>
      </c>
      <c r="F80" s="224">
        <v>231.74161523215699</v>
      </c>
      <c r="G80" s="224">
        <v>231.74161523215699</v>
      </c>
      <c r="H80" s="224">
        <v>231.74161523215699</v>
      </c>
      <c r="I80" s="224">
        <v>231.74161523215699</v>
      </c>
      <c r="J80" s="224">
        <v>231.74161523215699</v>
      </c>
      <c r="K80" s="224">
        <v>231.74161523215699</v>
      </c>
      <c r="L80" s="224">
        <v>225.948074858034</v>
      </c>
      <c r="M80" s="224">
        <v>202.77391333927199</v>
      </c>
      <c r="N80" s="224">
        <v>179.59975180937499</v>
      </c>
      <c r="O80" s="224">
        <v>156.425590290614</v>
      </c>
      <c r="P80" s="224">
        <v>133.25142877185201</v>
      </c>
      <c r="Q80" s="224">
        <v>110.077267241955</v>
      </c>
      <c r="R80" s="224">
        <v>86.903105723193406</v>
      </c>
      <c r="S80" s="224">
        <v>63.728944193296996</v>
      </c>
      <c r="T80" s="224">
        <v>40.554782674535105</v>
      </c>
      <c r="U80" s="224">
        <v>17.380621155773301</v>
      </c>
      <c r="V80" s="224">
        <v>0</v>
      </c>
      <c r="W80" s="224">
        <v>0</v>
      </c>
      <c r="X80" s="224">
        <v>0</v>
      </c>
      <c r="Y80" s="224">
        <v>0</v>
      </c>
      <c r="Z80" s="224">
        <v>0</v>
      </c>
      <c r="AA80" s="224">
        <v>0</v>
      </c>
      <c r="AB80" s="224">
        <v>0</v>
      </c>
      <c r="AC80" s="224">
        <v>0</v>
      </c>
      <c r="AD80" s="224">
        <v>0</v>
      </c>
      <c r="AE80" s="224">
        <v>0</v>
      </c>
      <c r="AF80" s="224">
        <v>0</v>
      </c>
      <c r="AG80" s="224">
        <v>0</v>
      </c>
      <c r="AH80" s="224">
        <v>0</v>
      </c>
      <c r="AI80" s="224">
        <v>0</v>
      </c>
      <c r="AJ80" s="224">
        <f t="shared" si="14"/>
        <v>3186.4472095312344</v>
      </c>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row>
    <row r="81" spans="2:70">
      <c r="B81" s="6" t="s">
        <v>50</v>
      </c>
      <c r="C81" s="224">
        <f>+C82+C83</f>
        <v>1.7364950558412922</v>
      </c>
      <c r="D81" s="224">
        <f t="shared" ref="D81:AI81" si="28">+D82+D83</f>
        <v>3.4729901116825803</v>
      </c>
      <c r="E81" s="224">
        <f t="shared" si="28"/>
        <v>3.4729901116825803</v>
      </c>
      <c r="F81" s="224">
        <f t="shared" si="28"/>
        <v>3.4729901116825803</v>
      </c>
      <c r="G81" s="224">
        <f t="shared" si="28"/>
        <v>3.4729901116825803</v>
      </c>
      <c r="H81" s="224">
        <f t="shared" si="28"/>
        <v>3.4729901116825803</v>
      </c>
      <c r="I81" s="224">
        <f t="shared" si="28"/>
        <v>3.4729901116825803</v>
      </c>
      <c r="J81" s="224">
        <f t="shared" si="28"/>
        <v>3.4729901116825803</v>
      </c>
      <c r="K81" s="224">
        <f t="shared" si="28"/>
        <v>3.4729901116825803</v>
      </c>
      <c r="L81" s="224">
        <f t="shared" si="28"/>
        <v>3.3861653588864398</v>
      </c>
      <c r="M81" s="224">
        <f t="shared" si="28"/>
        <v>3.03886634762021</v>
      </c>
      <c r="N81" s="224">
        <f t="shared" si="28"/>
        <v>2.691567336517271</v>
      </c>
      <c r="O81" s="224">
        <f t="shared" si="28"/>
        <v>2.3442683254959618</v>
      </c>
      <c r="P81" s="224">
        <f t="shared" si="28"/>
        <v>1.9969693141480938</v>
      </c>
      <c r="Q81" s="224">
        <f t="shared" si="28"/>
        <v>1.6496703030451449</v>
      </c>
      <c r="R81" s="224">
        <f t="shared" si="28"/>
        <v>1.3023712918605599</v>
      </c>
      <c r="S81" s="224">
        <f t="shared" si="28"/>
        <v>0.95507228067597305</v>
      </c>
      <c r="T81" s="224">
        <f t="shared" si="28"/>
        <v>0.60777326949138699</v>
      </c>
      <c r="U81" s="224">
        <f t="shared" si="28"/>
        <v>0.26047425838843963</v>
      </c>
      <c r="V81" s="224">
        <f t="shared" si="28"/>
        <v>0</v>
      </c>
      <c r="W81" s="224">
        <f t="shared" si="28"/>
        <v>0</v>
      </c>
      <c r="X81" s="224">
        <f t="shared" si="28"/>
        <v>0</v>
      </c>
      <c r="Y81" s="224">
        <f t="shared" si="28"/>
        <v>0</v>
      </c>
      <c r="Z81" s="224">
        <f t="shared" si="28"/>
        <v>0</v>
      </c>
      <c r="AA81" s="224">
        <f t="shared" si="28"/>
        <v>0</v>
      </c>
      <c r="AB81" s="224">
        <f t="shared" si="28"/>
        <v>0</v>
      </c>
      <c r="AC81" s="224">
        <f t="shared" si="28"/>
        <v>0</v>
      </c>
      <c r="AD81" s="224">
        <f t="shared" si="28"/>
        <v>0</v>
      </c>
      <c r="AE81" s="224">
        <f t="shared" si="28"/>
        <v>0</v>
      </c>
      <c r="AF81" s="224">
        <f t="shared" si="28"/>
        <v>0</v>
      </c>
      <c r="AG81" s="224">
        <f t="shared" si="28"/>
        <v>0</v>
      </c>
      <c r="AH81" s="224">
        <f t="shared" si="28"/>
        <v>0</v>
      </c>
      <c r="AI81" s="224">
        <f t="shared" si="28"/>
        <v>0</v>
      </c>
      <c r="AJ81" s="224">
        <f t="shared" si="14"/>
        <v>47.753614035431426</v>
      </c>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row>
    <row r="82" spans="2:70">
      <c r="B82" s="225" t="s">
        <v>462</v>
      </c>
      <c r="C82" s="224">
        <v>1.1981224891011502</v>
      </c>
      <c r="D82" s="224">
        <v>2.3962449782023003</v>
      </c>
      <c r="E82" s="224">
        <v>2.3962449782023003</v>
      </c>
      <c r="F82" s="224">
        <v>2.3962449782023003</v>
      </c>
      <c r="G82" s="224">
        <v>2.3962449782023003</v>
      </c>
      <c r="H82" s="224">
        <v>2.3962449782023003</v>
      </c>
      <c r="I82" s="224">
        <v>2.3962449782023003</v>
      </c>
      <c r="J82" s="224">
        <v>2.3962449782023003</v>
      </c>
      <c r="K82" s="224">
        <v>2.3962449782023003</v>
      </c>
      <c r="L82" s="224">
        <v>2.33633885378398</v>
      </c>
      <c r="M82" s="224">
        <v>2.0967143559474199</v>
      </c>
      <c r="N82" s="224">
        <v>1.8570898581108699</v>
      </c>
      <c r="O82" s="224">
        <v>1.6174653603559499</v>
      </c>
      <c r="P82" s="224">
        <v>1.3778408625193899</v>
      </c>
      <c r="Q82" s="224">
        <v>1.1382163646828298</v>
      </c>
      <c r="R82" s="224">
        <v>0.8985918668462729</v>
      </c>
      <c r="S82" s="224">
        <v>0.65896736900971509</v>
      </c>
      <c r="T82" s="224">
        <v>0.41934287125479597</v>
      </c>
      <c r="U82" s="224">
        <v>0.17971837341823801</v>
      </c>
      <c r="V82" s="224">
        <v>0</v>
      </c>
      <c r="W82" s="224">
        <v>0</v>
      </c>
      <c r="X82" s="224">
        <v>0</v>
      </c>
      <c r="Y82" s="224">
        <v>0</v>
      </c>
      <c r="Z82" s="224">
        <v>0</v>
      </c>
      <c r="AA82" s="224">
        <v>0</v>
      </c>
      <c r="AB82" s="224">
        <v>0</v>
      </c>
      <c r="AC82" s="224">
        <v>0</v>
      </c>
      <c r="AD82" s="224">
        <v>0</v>
      </c>
      <c r="AE82" s="224">
        <v>0</v>
      </c>
      <c r="AF82" s="224">
        <v>0</v>
      </c>
      <c r="AG82" s="224">
        <v>0</v>
      </c>
      <c r="AH82" s="224">
        <v>0</v>
      </c>
      <c r="AI82" s="224">
        <v>0</v>
      </c>
      <c r="AJ82" s="224">
        <f t="shared" si="14"/>
        <v>32.948368450649021</v>
      </c>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row>
    <row r="83" spans="2:70">
      <c r="B83" s="225" t="s">
        <v>463</v>
      </c>
      <c r="C83" s="224">
        <v>0.538372566740142</v>
      </c>
      <c r="D83" s="224">
        <v>1.07674513348028</v>
      </c>
      <c r="E83" s="224">
        <v>1.07674513348028</v>
      </c>
      <c r="F83" s="224">
        <v>1.07674513348028</v>
      </c>
      <c r="G83" s="224">
        <v>1.07674513348028</v>
      </c>
      <c r="H83" s="224">
        <v>1.07674513348028</v>
      </c>
      <c r="I83" s="224">
        <v>1.07674513348028</v>
      </c>
      <c r="J83" s="224">
        <v>1.07674513348028</v>
      </c>
      <c r="K83" s="224">
        <v>1.07674513348028</v>
      </c>
      <c r="L83" s="224">
        <v>1.04982650510246</v>
      </c>
      <c r="M83" s="224">
        <v>0.94215199167279007</v>
      </c>
      <c r="N83" s="224">
        <v>0.83447747840640096</v>
      </c>
      <c r="O83" s="224">
        <v>0.72680296514001197</v>
      </c>
      <c r="P83" s="224">
        <v>0.619128451628704</v>
      </c>
      <c r="Q83" s="224">
        <v>0.51145393836231501</v>
      </c>
      <c r="R83" s="224">
        <v>0.40377942501428699</v>
      </c>
      <c r="S83" s="224">
        <v>0.29610491166625802</v>
      </c>
      <c r="T83" s="224">
        <v>0.188430398236591</v>
      </c>
      <c r="U83" s="224">
        <v>8.07558849702016E-2</v>
      </c>
      <c r="V83" s="224">
        <v>0</v>
      </c>
      <c r="W83" s="224">
        <v>0</v>
      </c>
      <c r="X83" s="224">
        <v>0</v>
      </c>
      <c r="Y83" s="224">
        <v>0</v>
      </c>
      <c r="Z83" s="224">
        <v>0</v>
      </c>
      <c r="AA83" s="224">
        <v>0</v>
      </c>
      <c r="AB83" s="224">
        <v>0</v>
      </c>
      <c r="AC83" s="224">
        <v>0</v>
      </c>
      <c r="AD83" s="224">
        <v>0</v>
      </c>
      <c r="AE83" s="224">
        <v>0</v>
      </c>
      <c r="AF83" s="224">
        <v>0</v>
      </c>
      <c r="AG83" s="224">
        <v>0</v>
      </c>
      <c r="AH83" s="224">
        <v>0</v>
      </c>
      <c r="AI83" s="224">
        <v>0</v>
      </c>
      <c r="AJ83" s="224">
        <f t="shared" si="14"/>
        <v>14.805245584782403</v>
      </c>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row>
    <row r="84" spans="2:70">
      <c r="B84" s="280" t="s">
        <v>51</v>
      </c>
      <c r="C84" s="232">
        <v>190.08767145560398</v>
      </c>
      <c r="D84" s="232">
        <v>380.17534291120796</v>
      </c>
      <c r="E84" s="232">
        <v>380.17534291120796</v>
      </c>
      <c r="F84" s="232">
        <v>380.17534291120796</v>
      </c>
      <c r="G84" s="232">
        <v>380.17534291120796</v>
      </c>
      <c r="H84" s="232">
        <v>380.17534291120796</v>
      </c>
      <c r="I84" s="232">
        <v>380.17534291120796</v>
      </c>
      <c r="J84" s="232">
        <v>380.17534291120796</v>
      </c>
      <c r="K84" s="232">
        <v>380.17534291120796</v>
      </c>
      <c r="L84" s="232">
        <v>380.17534291120796</v>
      </c>
      <c r="M84" s="232">
        <v>380.17534291120796</v>
      </c>
      <c r="N84" s="232">
        <v>380.17534291120796</v>
      </c>
      <c r="O84" s="232">
        <v>380.17534291120796</v>
      </c>
      <c r="P84" s="232">
        <v>380.17534291120796</v>
      </c>
      <c r="Q84" s="232">
        <v>380.17534291120796</v>
      </c>
      <c r="R84" s="232">
        <v>380.17534291120796</v>
      </c>
      <c r="S84" s="232">
        <v>380.17534291120796</v>
      </c>
      <c r="T84" s="232">
        <v>380.17534291120796</v>
      </c>
      <c r="U84" s="232">
        <v>380.17534291120796</v>
      </c>
      <c r="V84" s="232">
        <v>380.17534291120796</v>
      </c>
      <c r="W84" s="232">
        <v>380.17534291120796</v>
      </c>
      <c r="X84" s="232">
        <v>370.67095933688495</v>
      </c>
      <c r="Y84" s="232">
        <v>332.65342504473603</v>
      </c>
      <c r="Z84" s="232">
        <v>294.63589075258602</v>
      </c>
      <c r="AA84" s="232">
        <v>256.61835646043698</v>
      </c>
      <c r="AB84" s="232">
        <v>218.600822168288</v>
      </c>
      <c r="AC84" s="232">
        <v>180.583287881281</v>
      </c>
      <c r="AD84" s="232">
        <v>142.56575358913202</v>
      </c>
      <c r="AE84" s="232">
        <v>104.54821929698301</v>
      </c>
      <c r="AF84" s="232">
        <v>66.5306850099755</v>
      </c>
      <c r="AG84" s="232">
        <v>28.513150717826399</v>
      </c>
      <c r="AH84" s="232">
        <v>0</v>
      </c>
      <c r="AI84" s="232">
        <v>0</v>
      </c>
      <c r="AJ84" s="232">
        <f t="shared" si="14"/>
        <v>9789.5150799378898</v>
      </c>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row>
    <row r="85" spans="2:70">
      <c r="B85" s="278" t="s">
        <v>83</v>
      </c>
      <c r="C85" s="552">
        <v>5.1802960999999996</v>
      </c>
      <c r="D85" s="552">
        <v>10.360592199999999</v>
      </c>
      <c r="E85" s="552">
        <v>0</v>
      </c>
      <c r="F85" s="552">
        <v>0</v>
      </c>
      <c r="G85" s="552">
        <v>0</v>
      </c>
      <c r="H85" s="552">
        <v>0</v>
      </c>
      <c r="I85" s="552">
        <v>0</v>
      </c>
      <c r="J85" s="552">
        <v>0</v>
      </c>
      <c r="K85" s="552">
        <v>0</v>
      </c>
      <c r="L85" s="552">
        <v>0</v>
      </c>
      <c r="M85" s="552">
        <v>0</v>
      </c>
      <c r="N85" s="552">
        <v>0</v>
      </c>
      <c r="O85" s="552">
        <v>0</v>
      </c>
      <c r="P85" s="552">
        <v>0</v>
      </c>
      <c r="Q85" s="552">
        <v>0</v>
      </c>
      <c r="R85" s="552">
        <v>0</v>
      </c>
      <c r="S85" s="552">
        <v>0</v>
      </c>
      <c r="T85" s="552">
        <v>0</v>
      </c>
      <c r="U85" s="552">
        <v>0</v>
      </c>
      <c r="V85" s="552">
        <v>0</v>
      </c>
      <c r="W85" s="552">
        <v>0</v>
      </c>
      <c r="X85" s="552">
        <v>0</v>
      </c>
      <c r="Y85" s="552">
        <v>0</v>
      </c>
      <c r="Z85" s="552">
        <v>0</v>
      </c>
      <c r="AA85" s="552">
        <v>0</v>
      </c>
      <c r="AB85" s="552">
        <v>0</v>
      </c>
      <c r="AC85" s="552">
        <v>0</v>
      </c>
      <c r="AD85" s="552">
        <v>0</v>
      </c>
      <c r="AE85" s="552">
        <v>0</v>
      </c>
      <c r="AF85" s="552">
        <v>0</v>
      </c>
      <c r="AG85" s="552">
        <v>0</v>
      </c>
      <c r="AH85" s="552">
        <v>0</v>
      </c>
      <c r="AI85" s="552">
        <v>0</v>
      </c>
      <c r="AJ85" s="217">
        <f t="shared" si="14"/>
        <v>15.540888299999999</v>
      </c>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row>
    <row r="86" spans="2:70">
      <c r="B86" s="278" t="s">
        <v>52</v>
      </c>
      <c r="C86" s="228">
        <v>42.253036960000003</v>
      </c>
      <c r="D86" s="228">
        <v>84.506073920000006</v>
      </c>
      <c r="E86" s="228">
        <v>42.253036960000003</v>
      </c>
      <c r="F86" s="228">
        <v>0</v>
      </c>
      <c r="G86" s="228">
        <v>0</v>
      </c>
      <c r="H86" s="228">
        <v>0</v>
      </c>
      <c r="I86" s="228">
        <v>0</v>
      </c>
      <c r="J86" s="228">
        <v>0</v>
      </c>
      <c r="K86" s="228">
        <v>0</v>
      </c>
      <c r="L86" s="228">
        <v>0</v>
      </c>
      <c r="M86" s="228">
        <v>0</v>
      </c>
      <c r="N86" s="228">
        <v>0</v>
      </c>
      <c r="O86" s="228">
        <v>0</v>
      </c>
      <c r="P86" s="228">
        <v>0</v>
      </c>
      <c r="Q86" s="228">
        <v>0</v>
      </c>
      <c r="R86" s="228">
        <v>0</v>
      </c>
      <c r="S86" s="228">
        <v>0</v>
      </c>
      <c r="T86" s="228">
        <v>0</v>
      </c>
      <c r="U86" s="228">
        <v>0</v>
      </c>
      <c r="V86" s="228">
        <v>0</v>
      </c>
      <c r="W86" s="228">
        <v>0</v>
      </c>
      <c r="X86" s="228">
        <v>0</v>
      </c>
      <c r="Y86" s="228">
        <v>0</v>
      </c>
      <c r="Z86" s="228">
        <v>0</v>
      </c>
      <c r="AA86" s="228">
        <v>0</v>
      </c>
      <c r="AB86" s="228">
        <v>0</v>
      </c>
      <c r="AC86" s="228">
        <v>0</v>
      </c>
      <c r="AD86" s="228">
        <v>0</v>
      </c>
      <c r="AE86" s="228">
        <v>0</v>
      </c>
      <c r="AF86" s="228">
        <v>0</v>
      </c>
      <c r="AG86" s="228">
        <v>0</v>
      </c>
      <c r="AH86" s="228">
        <v>0</v>
      </c>
      <c r="AI86" s="228">
        <v>0</v>
      </c>
      <c r="AJ86" s="217">
        <f t="shared" si="14"/>
        <v>169.01214784000001</v>
      </c>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row>
    <row r="87" spans="2:70">
      <c r="B87" s="278" t="s">
        <v>466</v>
      </c>
      <c r="C87" s="228">
        <v>5.9924846750674103E-2</v>
      </c>
      <c r="D87" s="228">
        <v>5.4450084190832596E-2</v>
      </c>
      <c r="E87" s="228">
        <v>0</v>
      </c>
      <c r="F87" s="228">
        <v>0</v>
      </c>
      <c r="G87" s="228">
        <v>0</v>
      </c>
      <c r="H87" s="228">
        <v>0</v>
      </c>
      <c r="I87" s="228">
        <v>0</v>
      </c>
      <c r="J87" s="228">
        <v>0</v>
      </c>
      <c r="K87" s="228">
        <v>0</v>
      </c>
      <c r="L87" s="228">
        <v>0</v>
      </c>
      <c r="M87" s="228">
        <v>0</v>
      </c>
      <c r="N87" s="228">
        <v>0</v>
      </c>
      <c r="O87" s="228">
        <v>0</v>
      </c>
      <c r="P87" s="228">
        <v>0</v>
      </c>
      <c r="Q87" s="228">
        <v>0</v>
      </c>
      <c r="R87" s="228">
        <v>0</v>
      </c>
      <c r="S87" s="228">
        <v>0</v>
      </c>
      <c r="T87" s="228">
        <v>0</v>
      </c>
      <c r="U87" s="228">
        <v>0</v>
      </c>
      <c r="V87" s="228">
        <v>0</v>
      </c>
      <c r="W87" s="228">
        <v>0</v>
      </c>
      <c r="X87" s="228">
        <v>0</v>
      </c>
      <c r="Y87" s="228">
        <v>0</v>
      </c>
      <c r="Z87" s="228">
        <v>0</v>
      </c>
      <c r="AA87" s="228">
        <v>0</v>
      </c>
      <c r="AB87" s="228">
        <v>0</v>
      </c>
      <c r="AC87" s="228">
        <v>0</v>
      </c>
      <c r="AD87" s="228">
        <v>0</v>
      </c>
      <c r="AE87" s="228">
        <v>0</v>
      </c>
      <c r="AF87" s="228">
        <v>0</v>
      </c>
      <c r="AG87" s="228">
        <v>0</v>
      </c>
      <c r="AH87" s="228">
        <v>0</v>
      </c>
      <c r="AI87" s="228">
        <v>0</v>
      </c>
      <c r="AJ87" s="232">
        <f t="shared" si="14"/>
        <v>0.11437493094150669</v>
      </c>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row>
    <row r="88" spans="2:70">
      <c r="B88" s="278" t="s">
        <v>763</v>
      </c>
      <c r="C88" s="232">
        <v>8.75</v>
      </c>
      <c r="D88" s="232">
        <v>17.5</v>
      </c>
      <c r="E88" s="232">
        <v>0</v>
      </c>
      <c r="F88" s="232">
        <v>0</v>
      </c>
      <c r="G88" s="232">
        <v>0</v>
      </c>
      <c r="H88" s="232">
        <v>0</v>
      </c>
      <c r="I88" s="232">
        <v>0</v>
      </c>
      <c r="J88" s="232">
        <v>0</v>
      </c>
      <c r="K88" s="232">
        <v>0</v>
      </c>
      <c r="L88" s="232">
        <v>0</v>
      </c>
      <c r="M88" s="232">
        <v>0</v>
      </c>
      <c r="N88" s="232">
        <v>0</v>
      </c>
      <c r="O88" s="232">
        <v>0</v>
      </c>
      <c r="P88" s="232">
        <v>0</v>
      </c>
      <c r="Q88" s="232">
        <v>0</v>
      </c>
      <c r="R88" s="232">
        <v>0</v>
      </c>
      <c r="S88" s="232">
        <v>0</v>
      </c>
      <c r="T88" s="232">
        <v>0</v>
      </c>
      <c r="U88" s="232">
        <v>0</v>
      </c>
      <c r="V88" s="232">
        <v>0</v>
      </c>
      <c r="W88" s="232">
        <v>0</v>
      </c>
      <c r="X88" s="232">
        <v>0</v>
      </c>
      <c r="Y88" s="232">
        <v>0</v>
      </c>
      <c r="Z88" s="232">
        <v>0</v>
      </c>
      <c r="AA88" s="232">
        <v>0</v>
      </c>
      <c r="AB88" s="232">
        <v>0</v>
      </c>
      <c r="AC88" s="232">
        <v>0</v>
      </c>
      <c r="AD88" s="232">
        <v>0</v>
      </c>
      <c r="AE88" s="232">
        <v>0</v>
      </c>
      <c r="AF88" s="232">
        <v>0</v>
      </c>
      <c r="AG88" s="232">
        <v>0</v>
      </c>
      <c r="AH88" s="232">
        <v>0</v>
      </c>
      <c r="AI88" s="232">
        <v>0</v>
      </c>
      <c r="AJ88" s="217">
        <f t="shared" si="14"/>
        <v>26.25</v>
      </c>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row>
    <row r="89" spans="2:70">
      <c r="B89" s="278" t="s">
        <v>764</v>
      </c>
      <c r="C89" s="232">
        <v>12</v>
      </c>
      <c r="D89" s="232">
        <v>24</v>
      </c>
      <c r="E89" s="232">
        <v>24</v>
      </c>
      <c r="F89" s="232">
        <v>12</v>
      </c>
      <c r="G89" s="232">
        <v>0</v>
      </c>
      <c r="H89" s="232">
        <v>0</v>
      </c>
      <c r="I89" s="232">
        <v>0</v>
      </c>
      <c r="J89" s="232">
        <v>0</v>
      </c>
      <c r="K89" s="232">
        <v>0</v>
      </c>
      <c r="L89" s="232">
        <v>0</v>
      </c>
      <c r="M89" s="232">
        <v>0</v>
      </c>
      <c r="N89" s="232">
        <v>0</v>
      </c>
      <c r="O89" s="232">
        <v>0</v>
      </c>
      <c r="P89" s="232">
        <v>0</v>
      </c>
      <c r="Q89" s="232">
        <v>0</v>
      </c>
      <c r="R89" s="232">
        <v>0</v>
      </c>
      <c r="S89" s="232">
        <v>0</v>
      </c>
      <c r="T89" s="232">
        <v>0</v>
      </c>
      <c r="U89" s="232">
        <v>0</v>
      </c>
      <c r="V89" s="232">
        <v>0</v>
      </c>
      <c r="W89" s="232">
        <v>0</v>
      </c>
      <c r="X89" s="232">
        <v>0</v>
      </c>
      <c r="Y89" s="232">
        <v>0</v>
      </c>
      <c r="Z89" s="232">
        <v>0</v>
      </c>
      <c r="AA89" s="232">
        <v>0</v>
      </c>
      <c r="AB89" s="232">
        <v>0</v>
      </c>
      <c r="AC89" s="232">
        <v>0</v>
      </c>
      <c r="AD89" s="232">
        <v>0</v>
      </c>
      <c r="AE89" s="232">
        <v>0</v>
      </c>
      <c r="AF89" s="232">
        <v>0</v>
      </c>
      <c r="AG89" s="232">
        <v>0</v>
      </c>
      <c r="AH89" s="232">
        <v>0</v>
      </c>
      <c r="AI89" s="232">
        <v>0</v>
      </c>
      <c r="AJ89" s="217">
        <f t="shared" si="14"/>
        <v>72</v>
      </c>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row>
    <row r="90" spans="2:70">
      <c r="B90" s="278" t="s">
        <v>53</v>
      </c>
      <c r="C90" s="232">
        <v>256.90265198999998</v>
      </c>
      <c r="D90" s="232">
        <v>513.80530397999996</v>
      </c>
      <c r="E90" s="232">
        <v>256.90265198999998</v>
      </c>
      <c r="F90" s="232">
        <v>0</v>
      </c>
      <c r="G90" s="232">
        <v>0</v>
      </c>
      <c r="H90" s="232">
        <v>0</v>
      </c>
      <c r="I90" s="232">
        <v>0</v>
      </c>
      <c r="J90" s="232">
        <v>0</v>
      </c>
      <c r="K90" s="232">
        <v>0</v>
      </c>
      <c r="L90" s="232">
        <v>0</v>
      </c>
      <c r="M90" s="232">
        <v>0</v>
      </c>
      <c r="N90" s="232">
        <v>0</v>
      </c>
      <c r="O90" s="232">
        <v>0</v>
      </c>
      <c r="P90" s="232">
        <v>0</v>
      </c>
      <c r="Q90" s="232">
        <v>0</v>
      </c>
      <c r="R90" s="232">
        <v>0</v>
      </c>
      <c r="S90" s="232">
        <v>0</v>
      </c>
      <c r="T90" s="232">
        <v>0</v>
      </c>
      <c r="U90" s="232">
        <v>0</v>
      </c>
      <c r="V90" s="232">
        <v>0</v>
      </c>
      <c r="W90" s="232">
        <v>0</v>
      </c>
      <c r="X90" s="232">
        <v>0</v>
      </c>
      <c r="Y90" s="232">
        <v>0</v>
      </c>
      <c r="Z90" s="232">
        <v>0</v>
      </c>
      <c r="AA90" s="232">
        <v>0</v>
      </c>
      <c r="AB90" s="232">
        <v>0</v>
      </c>
      <c r="AC90" s="232">
        <v>0</v>
      </c>
      <c r="AD90" s="232">
        <v>0</v>
      </c>
      <c r="AE90" s="232">
        <v>0</v>
      </c>
      <c r="AF90" s="232">
        <v>0</v>
      </c>
      <c r="AG90" s="232">
        <v>0</v>
      </c>
      <c r="AH90" s="232">
        <v>0</v>
      </c>
      <c r="AI90" s="232">
        <v>0</v>
      </c>
      <c r="AJ90" s="232">
        <f t="shared" si="14"/>
        <v>1027.6106079599999</v>
      </c>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row>
    <row r="91" spans="2:70">
      <c r="B91" s="278" t="s">
        <v>684</v>
      </c>
      <c r="C91" s="793">
        <v>124.228678855445</v>
      </c>
      <c r="D91" s="793">
        <v>249.82250802619299</v>
      </c>
      <c r="E91" s="793">
        <v>61.431764268970497</v>
      </c>
      <c r="F91" s="793">
        <v>0</v>
      </c>
      <c r="G91" s="793">
        <v>0</v>
      </c>
      <c r="H91" s="793">
        <v>0</v>
      </c>
      <c r="I91" s="793">
        <v>0</v>
      </c>
      <c r="J91" s="793">
        <v>0</v>
      </c>
      <c r="K91" s="793">
        <v>0</v>
      </c>
      <c r="L91" s="793">
        <v>0</v>
      </c>
      <c r="M91" s="793">
        <v>0</v>
      </c>
      <c r="N91" s="793">
        <v>0</v>
      </c>
      <c r="O91" s="793">
        <v>0</v>
      </c>
      <c r="P91" s="793">
        <v>0</v>
      </c>
      <c r="Q91" s="793">
        <v>0</v>
      </c>
      <c r="R91" s="793">
        <v>0</v>
      </c>
      <c r="S91" s="793">
        <v>0</v>
      </c>
      <c r="T91" s="793">
        <v>0</v>
      </c>
      <c r="U91" s="793">
        <v>0</v>
      </c>
      <c r="V91" s="793">
        <v>0</v>
      </c>
      <c r="W91" s="793">
        <v>0</v>
      </c>
      <c r="X91" s="793">
        <v>0</v>
      </c>
      <c r="Y91" s="793">
        <v>0</v>
      </c>
      <c r="Z91" s="793">
        <v>0</v>
      </c>
      <c r="AA91" s="793">
        <v>0</v>
      </c>
      <c r="AB91" s="793">
        <v>0</v>
      </c>
      <c r="AC91" s="793">
        <v>0</v>
      </c>
      <c r="AD91" s="793">
        <v>0</v>
      </c>
      <c r="AE91" s="793">
        <v>0</v>
      </c>
      <c r="AF91" s="793">
        <v>0</v>
      </c>
      <c r="AG91" s="793">
        <v>0</v>
      </c>
      <c r="AH91" s="793">
        <v>0</v>
      </c>
      <c r="AI91" s="793">
        <v>0</v>
      </c>
      <c r="AJ91" s="793">
        <f t="shared" si="14"/>
        <v>435.48295115060847</v>
      </c>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row>
    <row r="92" spans="2:70">
      <c r="B92" s="278" t="s">
        <v>54</v>
      </c>
      <c r="C92" s="232">
        <v>12.4455988290321</v>
      </c>
      <c r="D92" s="232">
        <v>0</v>
      </c>
      <c r="E92" s="232">
        <v>0</v>
      </c>
      <c r="F92" s="232">
        <v>0</v>
      </c>
      <c r="G92" s="232">
        <v>0</v>
      </c>
      <c r="H92" s="232">
        <v>0</v>
      </c>
      <c r="I92" s="232">
        <v>0</v>
      </c>
      <c r="J92" s="232">
        <v>0</v>
      </c>
      <c r="K92" s="232">
        <v>0</v>
      </c>
      <c r="L92" s="232">
        <v>0</v>
      </c>
      <c r="M92" s="232">
        <v>0</v>
      </c>
      <c r="N92" s="232">
        <v>0</v>
      </c>
      <c r="O92" s="232">
        <v>0</v>
      </c>
      <c r="P92" s="232">
        <v>0</v>
      </c>
      <c r="Q92" s="232">
        <v>0</v>
      </c>
      <c r="R92" s="232">
        <v>0</v>
      </c>
      <c r="S92" s="232">
        <v>0</v>
      </c>
      <c r="T92" s="232">
        <v>0</v>
      </c>
      <c r="U92" s="232">
        <v>0</v>
      </c>
      <c r="V92" s="232">
        <v>0</v>
      </c>
      <c r="W92" s="232">
        <v>0</v>
      </c>
      <c r="X92" s="232">
        <v>0</v>
      </c>
      <c r="Y92" s="232">
        <v>0</v>
      </c>
      <c r="Z92" s="232">
        <v>0</v>
      </c>
      <c r="AA92" s="232">
        <v>0</v>
      </c>
      <c r="AB92" s="232">
        <v>0</v>
      </c>
      <c r="AC92" s="232">
        <v>0</v>
      </c>
      <c r="AD92" s="232">
        <v>0</v>
      </c>
      <c r="AE92" s="232">
        <v>0</v>
      </c>
      <c r="AF92" s="232">
        <v>0</v>
      </c>
      <c r="AG92" s="232">
        <v>0</v>
      </c>
      <c r="AH92" s="232">
        <v>0</v>
      </c>
      <c r="AI92" s="232">
        <v>0</v>
      </c>
      <c r="AJ92" s="232">
        <f t="shared" si="14"/>
        <v>12.4455988290321</v>
      </c>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row>
    <row r="93" spans="2:70">
      <c r="B93" s="278" t="s">
        <v>55</v>
      </c>
      <c r="C93" s="232">
        <v>165.421988663402</v>
      </c>
      <c r="D93" s="232">
        <v>82.259021684917201</v>
      </c>
      <c r="E93" s="232">
        <v>0</v>
      </c>
      <c r="F93" s="232">
        <v>0</v>
      </c>
      <c r="G93" s="232">
        <v>0</v>
      </c>
      <c r="H93" s="232">
        <v>0</v>
      </c>
      <c r="I93" s="232">
        <v>0</v>
      </c>
      <c r="J93" s="232">
        <v>0</v>
      </c>
      <c r="K93" s="232">
        <v>0</v>
      </c>
      <c r="L93" s="232">
        <v>0</v>
      </c>
      <c r="M93" s="232">
        <v>0</v>
      </c>
      <c r="N93" s="232">
        <v>0</v>
      </c>
      <c r="O93" s="232">
        <v>0</v>
      </c>
      <c r="P93" s="232">
        <v>0</v>
      </c>
      <c r="Q93" s="232">
        <v>0</v>
      </c>
      <c r="R93" s="232">
        <v>0</v>
      </c>
      <c r="S93" s="232">
        <v>0</v>
      </c>
      <c r="T93" s="232">
        <v>0</v>
      </c>
      <c r="U93" s="232">
        <v>0</v>
      </c>
      <c r="V93" s="232">
        <v>0</v>
      </c>
      <c r="W93" s="232">
        <v>0</v>
      </c>
      <c r="X93" s="232">
        <v>0</v>
      </c>
      <c r="Y93" s="232">
        <v>0</v>
      </c>
      <c r="Z93" s="232">
        <v>0</v>
      </c>
      <c r="AA93" s="232">
        <v>0</v>
      </c>
      <c r="AB93" s="232">
        <v>0</v>
      </c>
      <c r="AC93" s="232">
        <v>0</v>
      </c>
      <c r="AD93" s="232">
        <v>0</v>
      </c>
      <c r="AE93" s="232">
        <v>0</v>
      </c>
      <c r="AF93" s="232">
        <v>0</v>
      </c>
      <c r="AG93" s="232">
        <v>0</v>
      </c>
      <c r="AH93" s="232">
        <v>0</v>
      </c>
      <c r="AI93" s="232">
        <v>0</v>
      </c>
      <c r="AJ93" s="217">
        <f t="shared" si="14"/>
        <v>247.68101034831921</v>
      </c>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row>
    <row r="94" spans="2:70">
      <c r="B94" s="278" t="s">
        <v>754</v>
      </c>
      <c r="C94" s="232">
        <v>124.911254013096</v>
      </c>
      <c r="D94" s="232">
        <v>187.70816859847</v>
      </c>
      <c r="E94" s="232">
        <v>0</v>
      </c>
      <c r="F94" s="232">
        <v>0</v>
      </c>
      <c r="G94" s="232">
        <v>0</v>
      </c>
      <c r="H94" s="232">
        <v>0</v>
      </c>
      <c r="I94" s="232">
        <v>0</v>
      </c>
      <c r="J94" s="232">
        <v>0</v>
      </c>
      <c r="K94" s="232">
        <v>0</v>
      </c>
      <c r="L94" s="232">
        <v>0</v>
      </c>
      <c r="M94" s="232">
        <v>0</v>
      </c>
      <c r="N94" s="232">
        <v>0</v>
      </c>
      <c r="O94" s="232">
        <v>0</v>
      </c>
      <c r="P94" s="232">
        <v>0</v>
      </c>
      <c r="Q94" s="232">
        <v>0</v>
      </c>
      <c r="R94" s="232">
        <v>0</v>
      </c>
      <c r="S94" s="232">
        <v>0</v>
      </c>
      <c r="T94" s="232">
        <v>0</v>
      </c>
      <c r="U94" s="232">
        <v>0</v>
      </c>
      <c r="V94" s="232">
        <v>0</v>
      </c>
      <c r="W94" s="232">
        <v>0</v>
      </c>
      <c r="X94" s="232">
        <v>0</v>
      </c>
      <c r="Y94" s="232">
        <v>0</v>
      </c>
      <c r="Z94" s="232">
        <v>0</v>
      </c>
      <c r="AA94" s="232">
        <v>0</v>
      </c>
      <c r="AB94" s="232">
        <v>0</v>
      </c>
      <c r="AC94" s="232">
        <v>0</v>
      </c>
      <c r="AD94" s="232">
        <v>0</v>
      </c>
      <c r="AE94" s="232">
        <v>0</v>
      </c>
      <c r="AF94" s="232">
        <v>0</v>
      </c>
      <c r="AG94" s="232">
        <v>0</v>
      </c>
      <c r="AH94" s="232">
        <v>0</v>
      </c>
      <c r="AI94" s="232">
        <v>0</v>
      </c>
      <c r="AJ94" s="217">
        <f t="shared" si="14"/>
        <v>312.61942261156599</v>
      </c>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row>
    <row r="95" spans="2:70">
      <c r="B95" s="278" t="s">
        <v>139</v>
      </c>
      <c r="C95" s="232">
        <v>249.90536016948198</v>
      </c>
      <c r="D95" s="232">
        <v>497.09435772849798</v>
      </c>
      <c r="E95" s="232">
        <v>495.73617642326496</v>
      </c>
      <c r="F95" s="232">
        <v>370.783496338524</v>
      </c>
      <c r="G95" s="232">
        <v>0</v>
      </c>
      <c r="H95" s="232">
        <v>0</v>
      </c>
      <c r="I95" s="232">
        <v>0</v>
      </c>
      <c r="J95" s="232">
        <v>0</v>
      </c>
      <c r="K95" s="232">
        <v>0</v>
      </c>
      <c r="L95" s="232">
        <v>0</v>
      </c>
      <c r="M95" s="232">
        <v>0</v>
      </c>
      <c r="N95" s="232">
        <v>0</v>
      </c>
      <c r="O95" s="232">
        <v>0</v>
      </c>
      <c r="P95" s="232">
        <v>0</v>
      </c>
      <c r="Q95" s="232">
        <v>0</v>
      </c>
      <c r="R95" s="232">
        <v>0</v>
      </c>
      <c r="S95" s="232">
        <v>0</v>
      </c>
      <c r="T95" s="232">
        <v>0</v>
      </c>
      <c r="U95" s="232">
        <v>0</v>
      </c>
      <c r="V95" s="232">
        <v>0</v>
      </c>
      <c r="W95" s="232">
        <v>0</v>
      </c>
      <c r="X95" s="232">
        <v>0</v>
      </c>
      <c r="Y95" s="232">
        <v>0</v>
      </c>
      <c r="Z95" s="232">
        <v>0</v>
      </c>
      <c r="AA95" s="232">
        <v>0</v>
      </c>
      <c r="AB95" s="232">
        <v>0</v>
      </c>
      <c r="AC95" s="232">
        <v>0</v>
      </c>
      <c r="AD95" s="232">
        <v>0</v>
      </c>
      <c r="AE95" s="232">
        <v>0</v>
      </c>
      <c r="AF95" s="232">
        <v>0</v>
      </c>
      <c r="AG95" s="232">
        <v>0</v>
      </c>
      <c r="AH95" s="232">
        <v>0</v>
      </c>
      <c r="AI95" s="232">
        <v>0</v>
      </c>
      <c r="AJ95" s="217">
        <f t="shared" si="14"/>
        <v>1613.5193906597688</v>
      </c>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row>
    <row r="96" spans="2:70">
      <c r="B96" s="278" t="s">
        <v>40</v>
      </c>
      <c r="C96" s="232">
        <v>296.53897604578202</v>
      </c>
      <c r="D96" s="232">
        <v>593.07795209156404</v>
      </c>
      <c r="E96" s="232">
        <v>591.457520529357</v>
      </c>
      <c r="F96" s="232">
        <v>591.457520529357</v>
      </c>
      <c r="G96" s="232">
        <v>145.83884067902898</v>
      </c>
      <c r="H96" s="232">
        <v>0</v>
      </c>
      <c r="I96" s="232">
        <v>0</v>
      </c>
      <c r="J96" s="232">
        <v>0</v>
      </c>
      <c r="K96" s="232">
        <v>0</v>
      </c>
      <c r="L96" s="232">
        <v>0</v>
      </c>
      <c r="M96" s="232">
        <v>0</v>
      </c>
      <c r="N96" s="232">
        <v>0</v>
      </c>
      <c r="O96" s="232">
        <v>0</v>
      </c>
      <c r="P96" s="232">
        <v>0</v>
      </c>
      <c r="Q96" s="232">
        <v>0</v>
      </c>
      <c r="R96" s="232">
        <v>0</v>
      </c>
      <c r="S96" s="232">
        <v>0</v>
      </c>
      <c r="T96" s="232">
        <v>0</v>
      </c>
      <c r="U96" s="232">
        <v>0</v>
      </c>
      <c r="V96" s="232">
        <v>0</v>
      </c>
      <c r="W96" s="232">
        <v>0</v>
      </c>
      <c r="X96" s="232">
        <v>0</v>
      </c>
      <c r="Y96" s="232">
        <v>0</v>
      </c>
      <c r="Z96" s="232">
        <v>0</v>
      </c>
      <c r="AA96" s="232">
        <v>0</v>
      </c>
      <c r="AB96" s="232">
        <v>0</v>
      </c>
      <c r="AC96" s="232">
        <v>0</v>
      </c>
      <c r="AD96" s="232">
        <v>0</v>
      </c>
      <c r="AE96" s="232">
        <v>0</v>
      </c>
      <c r="AF96" s="232">
        <v>0</v>
      </c>
      <c r="AG96" s="232">
        <v>0</v>
      </c>
      <c r="AH96" s="232">
        <v>0</v>
      </c>
      <c r="AI96" s="232">
        <v>0</v>
      </c>
      <c r="AJ96" s="217">
        <f t="shared" si="14"/>
        <v>2218.3708098750894</v>
      </c>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row>
    <row r="97" spans="2:70">
      <c r="B97" s="278" t="s">
        <v>41</v>
      </c>
      <c r="C97" s="232">
        <v>195.90777344962299</v>
      </c>
      <c r="D97" s="232">
        <v>391.81554689924599</v>
      </c>
      <c r="E97" s="232">
        <v>390.74501261872001</v>
      </c>
      <c r="F97" s="232">
        <v>390.74501261872001</v>
      </c>
      <c r="G97" s="232">
        <v>194.83723916909702</v>
      </c>
      <c r="H97" s="232">
        <v>0</v>
      </c>
      <c r="I97" s="232">
        <v>0</v>
      </c>
      <c r="J97" s="232">
        <v>0</v>
      </c>
      <c r="K97" s="232">
        <v>0</v>
      </c>
      <c r="L97" s="232">
        <v>0</v>
      </c>
      <c r="M97" s="232">
        <v>0</v>
      </c>
      <c r="N97" s="232">
        <v>0</v>
      </c>
      <c r="O97" s="232">
        <v>0</v>
      </c>
      <c r="P97" s="232">
        <v>0</v>
      </c>
      <c r="Q97" s="232">
        <v>0</v>
      </c>
      <c r="R97" s="232">
        <v>0</v>
      </c>
      <c r="S97" s="232">
        <v>0</v>
      </c>
      <c r="T97" s="232">
        <v>0</v>
      </c>
      <c r="U97" s="232">
        <v>0</v>
      </c>
      <c r="V97" s="232">
        <v>0</v>
      </c>
      <c r="W97" s="232">
        <v>0</v>
      </c>
      <c r="X97" s="232">
        <v>0</v>
      </c>
      <c r="Y97" s="232">
        <v>0</v>
      </c>
      <c r="Z97" s="232">
        <v>0</v>
      </c>
      <c r="AA97" s="232">
        <v>0</v>
      </c>
      <c r="AB97" s="232">
        <v>0</v>
      </c>
      <c r="AC97" s="232">
        <v>0</v>
      </c>
      <c r="AD97" s="232">
        <v>0</v>
      </c>
      <c r="AE97" s="232">
        <v>0</v>
      </c>
      <c r="AF97" s="232">
        <v>0</v>
      </c>
      <c r="AG97" s="232">
        <v>0</v>
      </c>
      <c r="AH97" s="232">
        <v>0</v>
      </c>
      <c r="AI97" s="232">
        <v>0</v>
      </c>
      <c r="AJ97" s="217">
        <f t="shared" si="14"/>
        <v>1564.0505847554061</v>
      </c>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row>
    <row r="98" spans="2:70">
      <c r="B98" s="278" t="s">
        <v>667</v>
      </c>
      <c r="C98" s="232">
        <v>289.75583933747902</v>
      </c>
      <c r="D98" s="232">
        <v>579.51167867495803</v>
      </c>
      <c r="E98" s="232">
        <v>577.92831343311502</v>
      </c>
      <c r="F98" s="232">
        <v>577.92831343311502</v>
      </c>
      <c r="G98" s="232">
        <v>577.92831343311502</v>
      </c>
      <c r="H98" s="232">
        <v>579.51167867495803</v>
      </c>
      <c r="I98" s="232">
        <v>0</v>
      </c>
      <c r="J98" s="232">
        <v>0</v>
      </c>
      <c r="K98" s="232">
        <v>0</v>
      </c>
      <c r="L98" s="232">
        <v>0</v>
      </c>
      <c r="M98" s="232">
        <v>0</v>
      </c>
      <c r="N98" s="232">
        <v>0</v>
      </c>
      <c r="O98" s="232">
        <v>0</v>
      </c>
      <c r="P98" s="232">
        <v>0</v>
      </c>
      <c r="Q98" s="232">
        <v>0</v>
      </c>
      <c r="R98" s="232">
        <v>0</v>
      </c>
      <c r="S98" s="232">
        <v>0</v>
      </c>
      <c r="T98" s="232">
        <v>0</v>
      </c>
      <c r="U98" s="232">
        <v>0</v>
      </c>
      <c r="V98" s="232">
        <v>0</v>
      </c>
      <c r="W98" s="232">
        <v>0</v>
      </c>
      <c r="X98" s="232">
        <v>0</v>
      </c>
      <c r="Y98" s="232">
        <v>0</v>
      </c>
      <c r="Z98" s="232">
        <v>0</v>
      </c>
      <c r="AA98" s="232">
        <v>0</v>
      </c>
      <c r="AB98" s="232">
        <v>0</v>
      </c>
      <c r="AC98" s="232">
        <v>0</v>
      </c>
      <c r="AD98" s="232">
        <v>0</v>
      </c>
      <c r="AE98" s="232">
        <v>0</v>
      </c>
      <c r="AF98" s="232">
        <v>0</v>
      </c>
      <c r="AG98" s="232">
        <v>0</v>
      </c>
      <c r="AH98" s="232">
        <v>0</v>
      </c>
      <c r="AI98" s="232">
        <v>0</v>
      </c>
      <c r="AJ98" s="884">
        <f t="shared" si="14"/>
        <v>3182.5641369867399</v>
      </c>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row>
    <row r="99" spans="2:70">
      <c r="B99" s="278" t="s">
        <v>801</v>
      </c>
      <c r="C99" s="232">
        <v>149.82961835470201</v>
      </c>
      <c r="D99" s="232">
        <v>74.100517773620197</v>
      </c>
      <c r="E99" s="232">
        <v>0</v>
      </c>
      <c r="F99" s="232">
        <v>0</v>
      </c>
      <c r="G99" s="232">
        <v>0</v>
      </c>
      <c r="H99" s="232">
        <v>0</v>
      </c>
      <c r="I99" s="232">
        <v>0</v>
      </c>
      <c r="J99" s="232">
        <v>0</v>
      </c>
      <c r="K99" s="232">
        <v>0</v>
      </c>
      <c r="L99" s="232">
        <v>0</v>
      </c>
      <c r="M99" s="232">
        <v>0</v>
      </c>
      <c r="N99" s="232">
        <v>0</v>
      </c>
      <c r="O99" s="232">
        <v>0</v>
      </c>
      <c r="P99" s="232">
        <v>0</v>
      </c>
      <c r="Q99" s="232">
        <v>0</v>
      </c>
      <c r="R99" s="232">
        <v>0</v>
      </c>
      <c r="S99" s="232">
        <v>0</v>
      </c>
      <c r="T99" s="232">
        <v>0</v>
      </c>
      <c r="U99" s="232">
        <v>0</v>
      </c>
      <c r="V99" s="232">
        <v>0</v>
      </c>
      <c r="W99" s="232">
        <v>0</v>
      </c>
      <c r="X99" s="232">
        <v>0</v>
      </c>
      <c r="Y99" s="232">
        <v>0</v>
      </c>
      <c r="Z99" s="232">
        <v>0</v>
      </c>
      <c r="AA99" s="232">
        <v>0</v>
      </c>
      <c r="AB99" s="232">
        <v>0</v>
      </c>
      <c r="AC99" s="232">
        <v>0</v>
      </c>
      <c r="AD99" s="232">
        <v>0</v>
      </c>
      <c r="AE99" s="232">
        <v>0</v>
      </c>
      <c r="AF99" s="232">
        <v>0</v>
      </c>
      <c r="AG99" s="232">
        <v>0</v>
      </c>
      <c r="AH99" s="232">
        <v>0</v>
      </c>
      <c r="AI99" s="232">
        <v>0</v>
      </c>
      <c r="AJ99" s="884">
        <f t="shared" si="14"/>
        <v>223.9301361283222</v>
      </c>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row>
    <row r="100" spans="2:70">
      <c r="B100" s="278" t="s">
        <v>817</v>
      </c>
      <c r="C100" s="232">
        <v>151.042506121169</v>
      </c>
      <c r="D100" s="232">
        <v>148.59316818356902</v>
      </c>
      <c r="E100" s="232">
        <v>0</v>
      </c>
      <c r="F100" s="232">
        <v>0</v>
      </c>
      <c r="G100" s="232">
        <v>0</v>
      </c>
      <c r="H100" s="232">
        <v>0</v>
      </c>
      <c r="I100" s="232">
        <v>0</v>
      </c>
      <c r="J100" s="232">
        <v>0</v>
      </c>
      <c r="K100" s="232">
        <v>0</v>
      </c>
      <c r="L100" s="232">
        <v>0</v>
      </c>
      <c r="M100" s="232">
        <v>0</v>
      </c>
      <c r="N100" s="232">
        <v>0</v>
      </c>
      <c r="O100" s="232">
        <v>0</v>
      </c>
      <c r="P100" s="232">
        <v>0</v>
      </c>
      <c r="Q100" s="232">
        <v>0</v>
      </c>
      <c r="R100" s="232">
        <v>0</v>
      </c>
      <c r="S100" s="232">
        <v>0</v>
      </c>
      <c r="T100" s="232">
        <v>0</v>
      </c>
      <c r="U100" s="232">
        <v>0</v>
      </c>
      <c r="V100" s="232">
        <v>0</v>
      </c>
      <c r="W100" s="232">
        <v>0</v>
      </c>
      <c r="X100" s="232">
        <v>0</v>
      </c>
      <c r="Y100" s="232">
        <v>0</v>
      </c>
      <c r="Z100" s="232">
        <v>0</v>
      </c>
      <c r="AA100" s="232">
        <v>0</v>
      </c>
      <c r="AB100" s="232">
        <v>0</v>
      </c>
      <c r="AC100" s="232">
        <v>0</v>
      </c>
      <c r="AD100" s="232">
        <v>0</v>
      </c>
      <c r="AE100" s="232">
        <v>0</v>
      </c>
      <c r="AF100" s="232">
        <v>0</v>
      </c>
      <c r="AG100" s="232">
        <v>0</v>
      </c>
      <c r="AH100" s="232">
        <v>0</v>
      </c>
      <c r="AI100" s="232">
        <v>0</v>
      </c>
      <c r="AJ100" s="884">
        <f t="shared" si="14"/>
        <v>299.63567430473802</v>
      </c>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row>
    <row r="101" spans="2:70">
      <c r="B101" s="278" t="s">
        <v>866</v>
      </c>
      <c r="C101" s="232">
        <v>64.755935603367604</v>
      </c>
      <c r="D101" s="232">
        <v>73.856769796951497</v>
      </c>
      <c r="E101" s="232">
        <v>0</v>
      </c>
      <c r="F101" s="232">
        <v>0</v>
      </c>
      <c r="G101" s="232">
        <v>0</v>
      </c>
      <c r="H101" s="232">
        <v>0</v>
      </c>
      <c r="I101" s="232">
        <v>0</v>
      </c>
      <c r="J101" s="232">
        <v>0</v>
      </c>
      <c r="K101" s="232">
        <v>0</v>
      </c>
      <c r="L101" s="232">
        <v>0</v>
      </c>
      <c r="M101" s="232">
        <v>0</v>
      </c>
      <c r="N101" s="232">
        <v>0</v>
      </c>
      <c r="O101" s="232">
        <v>0</v>
      </c>
      <c r="P101" s="232">
        <v>0</v>
      </c>
      <c r="Q101" s="232">
        <v>0</v>
      </c>
      <c r="R101" s="232">
        <v>0</v>
      </c>
      <c r="S101" s="232">
        <v>0</v>
      </c>
      <c r="T101" s="232">
        <v>0</v>
      </c>
      <c r="U101" s="232">
        <v>0</v>
      </c>
      <c r="V101" s="232">
        <v>0</v>
      </c>
      <c r="W101" s="232">
        <v>0</v>
      </c>
      <c r="X101" s="232">
        <v>0</v>
      </c>
      <c r="Y101" s="232">
        <v>0</v>
      </c>
      <c r="Z101" s="232">
        <v>0</v>
      </c>
      <c r="AA101" s="232">
        <v>0</v>
      </c>
      <c r="AB101" s="232">
        <v>0</v>
      </c>
      <c r="AC101" s="232">
        <v>0</v>
      </c>
      <c r="AD101" s="232">
        <v>0</v>
      </c>
      <c r="AE101" s="232">
        <v>0</v>
      </c>
      <c r="AF101" s="232">
        <v>0</v>
      </c>
      <c r="AG101" s="232">
        <v>0</v>
      </c>
      <c r="AH101" s="232">
        <v>0</v>
      </c>
      <c r="AI101" s="232">
        <v>0</v>
      </c>
      <c r="AJ101" s="884">
        <f t="shared" si="14"/>
        <v>138.6127054003191</v>
      </c>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row>
    <row r="102" spans="2:70">
      <c r="B102" s="278" t="s">
        <v>802</v>
      </c>
      <c r="C102" s="232">
        <v>92.691773419908699</v>
      </c>
      <c r="D102" s="232">
        <v>138.03014085401401</v>
      </c>
      <c r="E102" s="232">
        <v>0</v>
      </c>
      <c r="F102" s="232">
        <v>0</v>
      </c>
      <c r="G102" s="232">
        <v>0</v>
      </c>
      <c r="H102" s="232">
        <v>0</v>
      </c>
      <c r="I102" s="232">
        <v>0</v>
      </c>
      <c r="J102" s="232">
        <v>0</v>
      </c>
      <c r="K102" s="232">
        <v>0</v>
      </c>
      <c r="L102" s="232">
        <v>0</v>
      </c>
      <c r="M102" s="232">
        <v>0</v>
      </c>
      <c r="N102" s="232">
        <v>0</v>
      </c>
      <c r="O102" s="232">
        <v>0</v>
      </c>
      <c r="P102" s="232">
        <v>0</v>
      </c>
      <c r="Q102" s="232">
        <v>0</v>
      </c>
      <c r="R102" s="232">
        <v>0</v>
      </c>
      <c r="S102" s="232">
        <v>0</v>
      </c>
      <c r="T102" s="232">
        <v>0</v>
      </c>
      <c r="U102" s="232">
        <v>0</v>
      </c>
      <c r="V102" s="232">
        <v>0</v>
      </c>
      <c r="W102" s="232">
        <v>0</v>
      </c>
      <c r="X102" s="232">
        <v>0</v>
      </c>
      <c r="Y102" s="232">
        <v>0</v>
      </c>
      <c r="Z102" s="232">
        <v>0</v>
      </c>
      <c r="AA102" s="232">
        <v>0</v>
      </c>
      <c r="AB102" s="232">
        <v>0</v>
      </c>
      <c r="AC102" s="232">
        <v>0</v>
      </c>
      <c r="AD102" s="232">
        <v>0</v>
      </c>
      <c r="AE102" s="232">
        <v>0</v>
      </c>
      <c r="AF102" s="232">
        <v>0</v>
      </c>
      <c r="AG102" s="232">
        <v>0</v>
      </c>
      <c r="AH102" s="232">
        <v>0</v>
      </c>
      <c r="AI102" s="232">
        <v>0</v>
      </c>
      <c r="AJ102" s="884">
        <f t="shared" si="14"/>
        <v>230.72191427392272</v>
      </c>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row>
    <row r="103" spans="2:70">
      <c r="B103" s="278" t="s">
        <v>56</v>
      </c>
      <c r="C103" s="232">
        <v>151.84618559999998</v>
      </c>
      <c r="D103" s="232">
        <v>303.69237119999997</v>
      </c>
      <c r="E103" s="232">
        <v>303.69237119999997</v>
      </c>
      <c r="F103" s="232">
        <v>303.69237119999997</v>
      </c>
      <c r="G103" s="232">
        <v>0</v>
      </c>
      <c r="H103" s="232">
        <v>0</v>
      </c>
      <c r="I103" s="232">
        <v>0</v>
      </c>
      <c r="J103" s="232">
        <v>0</v>
      </c>
      <c r="K103" s="232">
        <v>0</v>
      </c>
      <c r="L103" s="232">
        <v>0</v>
      </c>
      <c r="M103" s="232">
        <v>0</v>
      </c>
      <c r="N103" s="232">
        <v>0</v>
      </c>
      <c r="O103" s="232">
        <v>0</v>
      </c>
      <c r="P103" s="232">
        <v>0</v>
      </c>
      <c r="Q103" s="232">
        <v>0</v>
      </c>
      <c r="R103" s="232">
        <v>0</v>
      </c>
      <c r="S103" s="232">
        <v>0</v>
      </c>
      <c r="T103" s="232">
        <v>0</v>
      </c>
      <c r="U103" s="232">
        <v>0</v>
      </c>
      <c r="V103" s="232">
        <v>0</v>
      </c>
      <c r="W103" s="232">
        <v>0</v>
      </c>
      <c r="X103" s="232">
        <v>0</v>
      </c>
      <c r="Y103" s="232">
        <v>0</v>
      </c>
      <c r="Z103" s="232">
        <v>0</v>
      </c>
      <c r="AA103" s="232">
        <v>0</v>
      </c>
      <c r="AB103" s="232">
        <v>0</v>
      </c>
      <c r="AC103" s="232">
        <v>0</v>
      </c>
      <c r="AD103" s="232">
        <v>0</v>
      </c>
      <c r="AE103" s="232">
        <v>0</v>
      </c>
      <c r="AF103" s="232">
        <v>0</v>
      </c>
      <c r="AG103" s="232">
        <v>0</v>
      </c>
      <c r="AH103" s="232">
        <v>0</v>
      </c>
      <c r="AI103" s="232">
        <v>0</v>
      </c>
      <c r="AJ103" s="228">
        <f t="shared" ref="AJ103:AJ113" si="29">+SUM(C103:AI103)</f>
        <v>1062.9232992</v>
      </c>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row>
    <row r="104" spans="2:70">
      <c r="B104" s="278" t="s">
        <v>57</v>
      </c>
      <c r="C104" s="232">
        <v>85.49966714</v>
      </c>
      <c r="D104" s="232">
        <v>170.99933428</v>
      </c>
      <c r="E104" s="232">
        <v>170.99933428</v>
      </c>
      <c r="F104" s="232">
        <v>170.99933428</v>
      </c>
      <c r="G104" s="232">
        <v>85.49966714</v>
      </c>
      <c r="H104" s="232">
        <v>0</v>
      </c>
      <c r="I104" s="232">
        <v>0</v>
      </c>
      <c r="J104" s="232">
        <v>0</v>
      </c>
      <c r="K104" s="232">
        <v>0</v>
      </c>
      <c r="L104" s="232">
        <v>0</v>
      </c>
      <c r="M104" s="232">
        <v>0</v>
      </c>
      <c r="N104" s="232">
        <v>0</v>
      </c>
      <c r="O104" s="232">
        <v>0</v>
      </c>
      <c r="P104" s="232">
        <v>0</v>
      </c>
      <c r="Q104" s="232">
        <v>0</v>
      </c>
      <c r="R104" s="232">
        <v>0</v>
      </c>
      <c r="S104" s="232">
        <v>0</v>
      </c>
      <c r="T104" s="232">
        <v>0</v>
      </c>
      <c r="U104" s="232">
        <v>0</v>
      </c>
      <c r="V104" s="232">
        <v>0</v>
      </c>
      <c r="W104" s="232">
        <v>0</v>
      </c>
      <c r="X104" s="232">
        <v>0</v>
      </c>
      <c r="Y104" s="232">
        <v>0</v>
      </c>
      <c r="Z104" s="232">
        <v>0</v>
      </c>
      <c r="AA104" s="232">
        <v>0</v>
      </c>
      <c r="AB104" s="232">
        <v>0</v>
      </c>
      <c r="AC104" s="232">
        <v>0</v>
      </c>
      <c r="AD104" s="232">
        <v>0</v>
      </c>
      <c r="AE104" s="232">
        <v>0</v>
      </c>
      <c r="AF104" s="232">
        <v>0</v>
      </c>
      <c r="AG104" s="232">
        <v>0</v>
      </c>
      <c r="AH104" s="232">
        <v>0</v>
      </c>
      <c r="AI104" s="232">
        <v>0</v>
      </c>
      <c r="AJ104" s="884">
        <f t="shared" si="29"/>
        <v>683.99733712</v>
      </c>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row>
    <row r="105" spans="2:70">
      <c r="B105" s="278" t="s">
        <v>735</v>
      </c>
      <c r="C105" s="232">
        <v>233.06215419</v>
      </c>
      <c r="D105" s="232">
        <v>466.12430838</v>
      </c>
      <c r="E105" s="232">
        <v>466.12430838</v>
      </c>
      <c r="F105" s="232">
        <v>466.12430838</v>
      </c>
      <c r="G105" s="232">
        <v>427.2961535</v>
      </c>
      <c r="H105" s="232">
        <v>349.63984373</v>
      </c>
      <c r="I105" s="232">
        <v>271.98353394999998</v>
      </c>
      <c r="J105" s="232">
        <v>194.32722416999999</v>
      </c>
      <c r="K105" s="232">
        <v>116.67091439000001</v>
      </c>
      <c r="L105" s="232">
        <v>38.92137975</v>
      </c>
      <c r="M105" s="232">
        <v>0</v>
      </c>
      <c r="N105" s="232">
        <v>0</v>
      </c>
      <c r="O105" s="232">
        <v>0</v>
      </c>
      <c r="P105" s="232">
        <v>0</v>
      </c>
      <c r="Q105" s="232">
        <v>0</v>
      </c>
      <c r="R105" s="232">
        <v>0</v>
      </c>
      <c r="S105" s="232">
        <v>0</v>
      </c>
      <c r="T105" s="232">
        <v>0</v>
      </c>
      <c r="U105" s="232">
        <v>0</v>
      </c>
      <c r="V105" s="232">
        <v>0</v>
      </c>
      <c r="W105" s="232">
        <v>0</v>
      </c>
      <c r="X105" s="232">
        <v>0</v>
      </c>
      <c r="Y105" s="232">
        <v>0</v>
      </c>
      <c r="Z105" s="232">
        <v>0</v>
      </c>
      <c r="AA105" s="232">
        <v>0</v>
      </c>
      <c r="AB105" s="232">
        <v>0</v>
      </c>
      <c r="AC105" s="232">
        <v>0</v>
      </c>
      <c r="AD105" s="232">
        <v>0</v>
      </c>
      <c r="AE105" s="232">
        <v>0</v>
      </c>
      <c r="AF105" s="232">
        <v>0</v>
      </c>
      <c r="AG105" s="232">
        <v>0</v>
      </c>
      <c r="AH105" s="232">
        <v>0</v>
      </c>
      <c r="AI105" s="232">
        <v>0</v>
      </c>
      <c r="AJ105" s="795">
        <f t="shared" si="29"/>
        <v>3030.27412882</v>
      </c>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row>
    <row r="106" spans="2:70">
      <c r="B106" s="220" t="s">
        <v>147</v>
      </c>
      <c r="C106" s="221">
        <v>0</v>
      </c>
      <c r="D106" s="221">
        <v>0</v>
      </c>
      <c r="E106" s="221">
        <v>0</v>
      </c>
      <c r="F106" s="221">
        <v>0</v>
      </c>
      <c r="G106" s="221">
        <v>0</v>
      </c>
      <c r="H106" s="221">
        <v>0</v>
      </c>
      <c r="I106" s="221">
        <v>0</v>
      </c>
      <c r="J106" s="221">
        <v>0</v>
      </c>
      <c r="K106" s="221">
        <v>0</v>
      </c>
      <c r="L106" s="221">
        <v>0</v>
      </c>
      <c r="M106" s="221">
        <v>0</v>
      </c>
      <c r="N106" s="221">
        <v>0</v>
      </c>
      <c r="O106" s="221">
        <v>0</v>
      </c>
      <c r="P106" s="221">
        <v>0</v>
      </c>
      <c r="Q106" s="221">
        <v>0</v>
      </c>
      <c r="R106" s="221">
        <v>0</v>
      </c>
      <c r="S106" s="221">
        <v>0</v>
      </c>
      <c r="T106" s="221">
        <v>0</v>
      </c>
      <c r="U106" s="221">
        <v>0</v>
      </c>
      <c r="V106" s="221">
        <v>0</v>
      </c>
      <c r="W106" s="221">
        <v>0</v>
      </c>
      <c r="X106" s="221">
        <v>0</v>
      </c>
      <c r="Y106" s="221">
        <v>0</v>
      </c>
      <c r="Z106" s="221">
        <v>0</v>
      </c>
      <c r="AA106" s="221">
        <v>0</v>
      </c>
      <c r="AB106" s="221">
        <v>0</v>
      </c>
      <c r="AC106" s="221">
        <v>0</v>
      </c>
      <c r="AD106" s="221">
        <v>0</v>
      </c>
      <c r="AE106" s="221">
        <v>0</v>
      </c>
      <c r="AF106" s="221">
        <v>0</v>
      </c>
      <c r="AG106" s="221">
        <v>0</v>
      </c>
      <c r="AH106" s="221">
        <v>0</v>
      </c>
      <c r="AI106" s="221">
        <v>0</v>
      </c>
      <c r="AJ106" s="224">
        <f t="shared" si="29"/>
        <v>0</v>
      </c>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row>
    <row r="107" spans="2:70">
      <c r="B107" s="278" t="s">
        <v>426</v>
      </c>
      <c r="C107" s="221">
        <f>+C108+C109</f>
        <v>539.25214816970174</v>
      </c>
      <c r="D107" s="221">
        <f t="shared" ref="D107:AI107" si="30">+D108+D109</f>
        <v>250.6482007648714</v>
      </c>
      <c r="E107" s="221">
        <f t="shared" si="30"/>
        <v>112.408216614758</v>
      </c>
      <c r="F107" s="221">
        <f t="shared" si="30"/>
        <v>0</v>
      </c>
      <c r="G107" s="221">
        <f t="shared" si="30"/>
        <v>0</v>
      </c>
      <c r="H107" s="221">
        <f t="shared" si="30"/>
        <v>0</v>
      </c>
      <c r="I107" s="221">
        <f t="shared" si="30"/>
        <v>0</v>
      </c>
      <c r="J107" s="221">
        <f t="shared" si="30"/>
        <v>0</v>
      </c>
      <c r="K107" s="221">
        <f t="shared" si="30"/>
        <v>0</v>
      </c>
      <c r="L107" s="221">
        <f t="shared" si="30"/>
        <v>0</v>
      </c>
      <c r="M107" s="221">
        <f t="shared" si="30"/>
        <v>0</v>
      </c>
      <c r="N107" s="221">
        <f t="shared" si="30"/>
        <v>0</v>
      </c>
      <c r="O107" s="221">
        <f t="shared" si="30"/>
        <v>0</v>
      </c>
      <c r="P107" s="221">
        <f t="shared" si="30"/>
        <v>0</v>
      </c>
      <c r="Q107" s="221">
        <f t="shared" si="30"/>
        <v>0</v>
      </c>
      <c r="R107" s="221">
        <f t="shared" si="30"/>
        <v>0</v>
      </c>
      <c r="S107" s="221">
        <f t="shared" si="30"/>
        <v>0</v>
      </c>
      <c r="T107" s="221">
        <f t="shared" si="30"/>
        <v>0</v>
      </c>
      <c r="U107" s="221">
        <f t="shared" si="30"/>
        <v>0</v>
      </c>
      <c r="V107" s="221">
        <f t="shared" si="30"/>
        <v>0</v>
      </c>
      <c r="W107" s="221">
        <f t="shared" si="30"/>
        <v>0</v>
      </c>
      <c r="X107" s="221">
        <f t="shared" si="30"/>
        <v>0</v>
      </c>
      <c r="Y107" s="221">
        <f t="shared" si="30"/>
        <v>0</v>
      </c>
      <c r="Z107" s="221">
        <f t="shared" si="30"/>
        <v>0</v>
      </c>
      <c r="AA107" s="221">
        <f t="shared" si="30"/>
        <v>0</v>
      </c>
      <c r="AB107" s="221">
        <f t="shared" si="30"/>
        <v>0</v>
      </c>
      <c r="AC107" s="221">
        <f t="shared" si="30"/>
        <v>0</v>
      </c>
      <c r="AD107" s="221">
        <f t="shared" si="30"/>
        <v>0</v>
      </c>
      <c r="AE107" s="221">
        <f t="shared" si="30"/>
        <v>0</v>
      </c>
      <c r="AF107" s="221">
        <f t="shared" si="30"/>
        <v>0</v>
      </c>
      <c r="AG107" s="221">
        <f t="shared" si="30"/>
        <v>0</v>
      </c>
      <c r="AH107" s="221">
        <f t="shared" si="30"/>
        <v>0</v>
      </c>
      <c r="AI107" s="221">
        <f t="shared" si="30"/>
        <v>0</v>
      </c>
      <c r="AJ107" s="217">
        <f t="shared" si="29"/>
        <v>902.30856554933109</v>
      </c>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row>
    <row r="108" spans="2:70">
      <c r="B108" s="624" t="s">
        <v>132</v>
      </c>
      <c r="C108" s="217">
        <v>531.6367068497018</v>
      </c>
      <c r="D108" s="217">
        <v>250.6482007648714</v>
      </c>
      <c r="E108" s="217">
        <v>112.408216614758</v>
      </c>
      <c r="F108" s="217">
        <v>0</v>
      </c>
      <c r="G108" s="217">
        <v>0</v>
      </c>
      <c r="H108" s="217">
        <v>0</v>
      </c>
      <c r="I108" s="217">
        <v>0</v>
      </c>
      <c r="J108" s="217">
        <v>0</v>
      </c>
      <c r="K108" s="217">
        <v>0</v>
      </c>
      <c r="L108" s="217">
        <v>0</v>
      </c>
      <c r="M108" s="217">
        <v>0</v>
      </c>
      <c r="N108" s="217">
        <v>0</v>
      </c>
      <c r="O108" s="217">
        <v>0</v>
      </c>
      <c r="P108" s="217">
        <v>0</v>
      </c>
      <c r="Q108" s="217">
        <v>0</v>
      </c>
      <c r="R108" s="217">
        <v>0</v>
      </c>
      <c r="S108" s="217">
        <v>0</v>
      </c>
      <c r="T108" s="217">
        <v>0</v>
      </c>
      <c r="U108" s="217">
        <v>0</v>
      </c>
      <c r="V108" s="217">
        <v>0</v>
      </c>
      <c r="W108" s="217">
        <v>0</v>
      </c>
      <c r="X108" s="217">
        <v>0</v>
      </c>
      <c r="Y108" s="217">
        <v>0</v>
      </c>
      <c r="Z108" s="217">
        <v>0</v>
      </c>
      <c r="AA108" s="217">
        <v>0</v>
      </c>
      <c r="AB108" s="217">
        <v>0</v>
      </c>
      <c r="AC108" s="217">
        <v>0</v>
      </c>
      <c r="AD108" s="217">
        <v>0</v>
      </c>
      <c r="AE108" s="217">
        <v>0</v>
      </c>
      <c r="AF108" s="217">
        <v>0</v>
      </c>
      <c r="AG108" s="217">
        <v>0</v>
      </c>
      <c r="AH108" s="217">
        <v>0</v>
      </c>
      <c r="AI108" s="217">
        <v>0</v>
      </c>
      <c r="AJ108" s="217">
        <f t="shared" si="29"/>
        <v>894.69312422933115</v>
      </c>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row>
    <row r="109" spans="2:70">
      <c r="B109" s="218" t="s">
        <v>130</v>
      </c>
      <c r="C109" s="878">
        <v>7.6154413199999995</v>
      </c>
      <c r="D109" s="878">
        <v>0</v>
      </c>
      <c r="E109" s="219">
        <v>0</v>
      </c>
      <c r="F109" s="219">
        <v>0</v>
      </c>
      <c r="G109" s="219">
        <v>0</v>
      </c>
      <c r="H109" s="219">
        <v>0</v>
      </c>
      <c r="I109" s="219">
        <v>0</v>
      </c>
      <c r="J109" s="219">
        <v>0</v>
      </c>
      <c r="K109" s="219">
        <v>0</v>
      </c>
      <c r="L109" s="219">
        <v>0</v>
      </c>
      <c r="M109" s="219">
        <v>0</v>
      </c>
      <c r="N109" s="219">
        <v>0</v>
      </c>
      <c r="O109" s="219">
        <v>0</v>
      </c>
      <c r="P109" s="219">
        <v>0</v>
      </c>
      <c r="Q109" s="219">
        <v>0</v>
      </c>
      <c r="R109" s="219">
        <v>0</v>
      </c>
      <c r="S109" s="219">
        <v>0</v>
      </c>
      <c r="T109" s="219">
        <v>0</v>
      </c>
      <c r="U109" s="219">
        <v>0</v>
      </c>
      <c r="V109" s="219">
        <v>0</v>
      </c>
      <c r="W109" s="219">
        <v>0</v>
      </c>
      <c r="X109" s="219">
        <v>0</v>
      </c>
      <c r="Y109" s="219">
        <v>0</v>
      </c>
      <c r="Z109" s="219">
        <v>0</v>
      </c>
      <c r="AA109" s="219">
        <v>0</v>
      </c>
      <c r="AB109" s="219">
        <v>0</v>
      </c>
      <c r="AC109" s="219">
        <v>0</v>
      </c>
      <c r="AD109" s="219">
        <v>0</v>
      </c>
      <c r="AE109" s="219">
        <v>0</v>
      </c>
      <c r="AF109" s="219">
        <v>0</v>
      </c>
      <c r="AG109" s="219">
        <v>0</v>
      </c>
      <c r="AH109" s="219">
        <v>0</v>
      </c>
      <c r="AI109" s="219">
        <v>0</v>
      </c>
      <c r="AJ109" s="224">
        <f t="shared" si="29"/>
        <v>7.6154413199999995</v>
      </c>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row>
    <row r="110" spans="2:70">
      <c r="B110" s="220" t="s">
        <v>637</v>
      </c>
      <c r="C110" s="221">
        <f>+C111+C118</f>
        <v>62.55929867487076</v>
      </c>
      <c r="D110" s="221">
        <f t="shared" ref="D110:AI110" si="31">+D111+D118</f>
        <v>91.932689573614809</v>
      </c>
      <c r="E110" s="221">
        <f t="shared" si="31"/>
        <v>86.44842404015823</v>
      </c>
      <c r="F110" s="221">
        <f t="shared" si="31"/>
        <v>84.420961827546506</v>
      </c>
      <c r="G110" s="221">
        <f t="shared" si="31"/>
        <v>81.817010292444209</v>
      </c>
      <c r="H110" s="221">
        <f t="shared" si="31"/>
        <v>65.739356915788221</v>
      </c>
      <c r="I110" s="221">
        <f t="shared" si="31"/>
        <v>42.686055928201391</v>
      </c>
      <c r="J110" s="221">
        <f t="shared" si="31"/>
        <v>19.802245230605191</v>
      </c>
      <c r="K110" s="221">
        <f t="shared" si="31"/>
        <v>1.4232266077048101</v>
      </c>
      <c r="L110" s="221">
        <f t="shared" si="31"/>
        <v>0.13748001172381169</v>
      </c>
      <c r="M110" s="221">
        <f t="shared" si="31"/>
        <v>5.2260000000000001E-2</v>
      </c>
      <c r="N110" s="221">
        <f t="shared" si="31"/>
        <v>5.2260000000000001E-2</v>
      </c>
      <c r="O110" s="221">
        <f t="shared" si="31"/>
        <v>5.2260000000000001E-2</v>
      </c>
      <c r="P110" s="221">
        <f t="shared" si="31"/>
        <v>0</v>
      </c>
      <c r="Q110" s="221">
        <f t="shared" si="31"/>
        <v>0</v>
      </c>
      <c r="R110" s="221">
        <f t="shared" si="31"/>
        <v>0</v>
      </c>
      <c r="S110" s="221">
        <f t="shared" si="31"/>
        <v>0</v>
      </c>
      <c r="T110" s="221">
        <f t="shared" si="31"/>
        <v>0</v>
      </c>
      <c r="U110" s="221">
        <f t="shared" si="31"/>
        <v>0</v>
      </c>
      <c r="V110" s="221">
        <f t="shared" si="31"/>
        <v>0</v>
      </c>
      <c r="W110" s="221">
        <f t="shared" si="31"/>
        <v>0</v>
      </c>
      <c r="X110" s="221">
        <f t="shared" si="31"/>
        <v>0</v>
      </c>
      <c r="Y110" s="221">
        <f t="shared" si="31"/>
        <v>0</v>
      </c>
      <c r="Z110" s="221">
        <f t="shared" si="31"/>
        <v>0</v>
      </c>
      <c r="AA110" s="221">
        <f t="shared" si="31"/>
        <v>0</v>
      </c>
      <c r="AB110" s="221">
        <f t="shared" si="31"/>
        <v>0</v>
      </c>
      <c r="AC110" s="221">
        <f t="shared" si="31"/>
        <v>0</v>
      </c>
      <c r="AD110" s="221">
        <f t="shared" si="31"/>
        <v>0</v>
      </c>
      <c r="AE110" s="221">
        <f t="shared" si="31"/>
        <v>0</v>
      </c>
      <c r="AF110" s="221">
        <f t="shared" si="31"/>
        <v>0</v>
      </c>
      <c r="AG110" s="221">
        <f t="shared" si="31"/>
        <v>0</v>
      </c>
      <c r="AH110" s="221">
        <f t="shared" si="31"/>
        <v>0</v>
      </c>
      <c r="AI110" s="221">
        <f t="shared" si="31"/>
        <v>0</v>
      </c>
      <c r="AJ110" s="217">
        <f t="shared" si="29"/>
        <v>537.12352910265804</v>
      </c>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row>
    <row r="111" spans="2:70">
      <c r="B111" s="38" t="s">
        <v>148</v>
      </c>
      <c r="C111" s="211">
        <f>+C112+C115</f>
        <v>62.443306164870762</v>
      </c>
      <c r="D111" s="211">
        <f t="shared" ref="D111:AI111" si="32">+D112+D115</f>
        <v>91.125698313614805</v>
      </c>
      <c r="E111" s="211">
        <f t="shared" si="32"/>
        <v>86.018798410158226</v>
      </c>
      <c r="F111" s="211">
        <f t="shared" si="32"/>
        <v>84.368701827546502</v>
      </c>
      <c r="G111" s="211">
        <f t="shared" si="32"/>
        <v>81.764750292444205</v>
      </c>
      <c r="H111" s="211">
        <f t="shared" si="32"/>
        <v>65.687096915788217</v>
      </c>
      <c r="I111" s="211">
        <f t="shared" si="32"/>
        <v>42.633795928201394</v>
      </c>
      <c r="J111" s="211">
        <f t="shared" si="32"/>
        <v>19.749985230605191</v>
      </c>
      <c r="K111" s="211">
        <f t="shared" si="32"/>
        <v>1.3709666077048102</v>
      </c>
      <c r="L111" s="211">
        <f t="shared" si="32"/>
        <v>8.5220011723811689E-2</v>
      </c>
      <c r="M111" s="211">
        <f t="shared" si="32"/>
        <v>0</v>
      </c>
      <c r="N111" s="211">
        <f t="shared" si="32"/>
        <v>0</v>
      </c>
      <c r="O111" s="211">
        <f t="shared" si="32"/>
        <v>0</v>
      </c>
      <c r="P111" s="211">
        <f t="shared" si="32"/>
        <v>0</v>
      </c>
      <c r="Q111" s="211">
        <f t="shared" si="32"/>
        <v>0</v>
      </c>
      <c r="R111" s="211">
        <f t="shared" si="32"/>
        <v>0</v>
      </c>
      <c r="S111" s="211">
        <f t="shared" si="32"/>
        <v>0</v>
      </c>
      <c r="T111" s="211">
        <f t="shared" si="32"/>
        <v>0</v>
      </c>
      <c r="U111" s="211">
        <f t="shared" si="32"/>
        <v>0</v>
      </c>
      <c r="V111" s="211">
        <f t="shared" si="32"/>
        <v>0</v>
      </c>
      <c r="W111" s="211">
        <f t="shared" si="32"/>
        <v>0</v>
      </c>
      <c r="X111" s="211">
        <f t="shared" si="32"/>
        <v>0</v>
      </c>
      <c r="Y111" s="211">
        <f t="shared" si="32"/>
        <v>0</v>
      </c>
      <c r="Z111" s="211">
        <f t="shared" si="32"/>
        <v>0</v>
      </c>
      <c r="AA111" s="211">
        <f t="shared" si="32"/>
        <v>0</v>
      </c>
      <c r="AB111" s="211">
        <f t="shared" si="32"/>
        <v>0</v>
      </c>
      <c r="AC111" s="211">
        <f t="shared" si="32"/>
        <v>0</v>
      </c>
      <c r="AD111" s="211">
        <f t="shared" si="32"/>
        <v>0</v>
      </c>
      <c r="AE111" s="211">
        <f t="shared" si="32"/>
        <v>0</v>
      </c>
      <c r="AF111" s="211">
        <f t="shared" si="32"/>
        <v>0</v>
      </c>
      <c r="AG111" s="211">
        <f t="shared" si="32"/>
        <v>0</v>
      </c>
      <c r="AH111" s="211">
        <f t="shared" si="32"/>
        <v>0</v>
      </c>
      <c r="AI111" s="211">
        <f t="shared" si="32"/>
        <v>0</v>
      </c>
      <c r="AJ111" s="217">
        <f t="shared" si="29"/>
        <v>535.2483197026578</v>
      </c>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row>
    <row r="112" spans="2:70">
      <c r="B112" s="218" t="s">
        <v>150</v>
      </c>
      <c r="C112" s="219">
        <f>+C113+C114</f>
        <v>7.414773015693453</v>
      </c>
      <c r="D112" s="219">
        <f t="shared" ref="D112:AI112" si="33">+D113+D114</f>
        <v>12.924523432197281</v>
      </c>
      <c r="E112" s="219">
        <f t="shared" si="33"/>
        <v>11.261755681935027</v>
      </c>
      <c r="F112" s="219">
        <f t="shared" si="33"/>
        <v>9.61165909932331</v>
      </c>
      <c r="G112" s="219">
        <f t="shared" si="33"/>
        <v>7.9635205989428002</v>
      </c>
      <c r="H112" s="219">
        <f t="shared" si="33"/>
        <v>6.3153821037043096</v>
      </c>
      <c r="I112" s="219">
        <f t="shared" si="33"/>
        <v>4.6672436033237998</v>
      </c>
      <c r="J112" s="219">
        <f t="shared" si="33"/>
        <v>3.01910510294329</v>
      </c>
      <c r="K112" s="219">
        <f t="shared" si="33"/>
        <v>1.3709666077048102</v>
      </c>
      <c r="L112" s="219">
        <f t="shared" si="33"/>
        <v>8.5220011723811689E-2</v>
      </c>
      <c r="M112" s="219">
        <f t="shared" si="33"/>
        <v>0</v>
      </c>
      <c r="N112" s="219">
        <f t="shared" si="33"/>
        <v>0</v>
      </c>
      <c r="O112" s="219">
        <f t="shared" si="33"/>
        <v>0</v>
      </c>
      <c r="P112" s="219">
        <f t="shared" si="33"/>
        <v>0</v>
      </c>
      <c r="Q112" s="219">
        <f t="shared" si="33"/>
        <v>0</v>
      </c>
      <c r="R112" s="219">
        <f t="shared" si="33"/>
        <v>0</v>
      </c>
      <c r="S112" s="219">
        <f t="shared" si="33"/>
        <v>0</v>
      </c>
      <c r="T112" s="219">
        <f t="shared" si="33"/>
        <v>0</v>
      </c>
      <c r="U112" s="219">
        <f t="shared" si="33"/>
        <v>0</v>
      </c>
      <c r="V112" s="219">
        <f t="shared" si="33"/>
        <v>0</v>
      </c>
      <c r="W112" s="219">
        <f t="shared" si="33"/>
        <v>0</v>
      </c>
      <c r="X112" s="219">
        <f t="shared" si="33"/>
        <v>0</v>
      </c>
      <c r="Y112" s="219">
        <f t="shared" si="33"/>
        <v>0</v>
      </c>
      <c r="Z112" s="219">
        <f t="shared" si="33"/>
        <v>0</v>
      </c>
      <c r="AA112" s="219">
        <f t="shared" si="33"/>
        <v>0</v>
      </c>
      <c r="AB112" s="219">
        <f t="shared" si="33"/>
        <v>0</v>
      </c>
      <c r="AC112" s="219">
        <f t="shared" si="33"/>
        <v>0</v>
      </c>
      <c r="AD112" s="219">
        <f t="shared" si="33"/>
        <v>0</v>
      </c>
      <c r="AE112" s="219">
        <f t="shared" si="33"/>
        <v>0</v>
      </c>
      <c r="AF112" s="219">
        <f t="shared" si="33"/>
        <v>0</v>
      </c>
      <c r="AG112" s="219">
        <f t="shared" si="33"/>
        <v>0</v>
      </c>
      <c r="AH112" s="219">
        <f t="shared" si="33"/>
        <v>0</v>
      </c>
      <c r="AI112" s="219">
        <f t="shared" si="33"/>
        <v>0</v>
      </c>
      <c r="AJ112" s="219">
        <f t="shared" si="29"/>
        <v>64.634149257491885</v>
      </c>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row>
    <row r="113" spans="2:70">
      <c r="B113" s="38" t="s">
        <v>244</v>
      </c>
      <c r="C113" s="211">
        <v>7.4126936537156256</v>
      </c>
      <c r="D113" s="211">
        <v>12.920606337028726</v>
      </c>
      <c r="E113" s="211">
        <v>11.2597975997038</v>
      </c>
      <c r="F113" s="211">
        <v>9.61165909932331</v>
      </c>
      <c r="G113" s="211">
        <v>7.9635205989428002</v>
      </c>
      <c r="H113" s="211">
        <v>6.3153821037043096</v>
      </c>
      <c r="I113" s="211">
        <v>4.6672436033237998</v>
      </c>
      <c r="J113" s="211">
        <v>3.01910510294329</v>
      </c>
      <c r="K113" s="211">
        <v>1.3709666077048102</v>
      </c>
      <c r="L113" s="211">
        <v>8.5220011723811689E-2</v>
      </c>
      <c r="M113" s="211">
        <v>0</v>
      </c>
      <c r="N113" s="211">
        <v>0</v>
      </c>
      <c r="O113" s="211">
        <v>0</v>
      </c>
      <c r="P113" s="211">
        <v>0</v>
      </c>
      <c r="Q113" s="211">
        <v>0</v>
      </c>
      <c r="R113" s="211">
        <v>0</v>
      </c>
      <c r="S113" s="211">
        <v>0</v>
      </c>
      <c r="T113" s="211">
        <v>0</v>
      </c>
      <c r="U113" s="211">
        <v>0</v>
      </c>
      <c r="V113" s="211">
        <v>0</v>
      </c>
      <c r="W113" s="211">
        <v>0</v>
      </c>
      <c r="X113" s="211">
        <v>0</v>
      </c>
      <c r="Y113" s="211">
        <v>0</v>
      </c>
      <c r="Z113" s="211">
        <v>0</v>
      </c>
      <c r="AA113" s="211">
        <v>0</v>
      </c>
      <c r="AB113" s="211">
        <v>0</v>
      </c>
      <c r="AC113" s="211">
        <v>0</v>
      </c>
      <c r="AD113" s="211">
        <v>0</v>
      </c>
      <c r="AE113" s="211">
        <v>0</v>
      </c>
      <c r="AF113" s="211">
        <v>0</v>
      </c>
      <c r="AG113" s="211">
        <v>0</v>
      </c>
      <c r="AH113" s="211">
        <v>0</v>
      </c>
      <c r="AI113" s="211">
        <v>0</v>
      </c>
      <c r="AJ113" s="211">
        <f t="shared" si="29"/>
        <v>64.626194718114277</v>
      </c>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row>
    <row r="114" spans="2:70">
      <c r="B114" s="229" t="s">
        <v>155</v>
      </c>
      <c r="C114" s="211">
        <v>2.0793619778276032E-3</v>
      </c>
      <c r="D114" s="211">
        <v>3.9170951685555027E-3</v>
      </c>
      <c r="E114" s="211">
        <v>1.9580822312264801E-3</v>
      </c>
      <c r="F114" s="211">
        <v>0</v>
      </c>
      <c r="G114" s="211">
        <v>0</v>
      </c>
      <c r="H114" s="211">
        <v>0</v>
      </c>
      <c r="I114" s="211">
        <v>0</v>
      </c>
      <c r="J114" s="211">
        <v>0</v>
      </c>
      <c r="K114" s="211">
        <v>0</v>
      </c>
      <c r="L114" s="211">
        <v>0</v>
      </c>
      <c r="M114" s="211">
        <v>0</v>
      </c>
      <c r="N114" s="211">
        <v>0</v>
      </c>
      <c r="O114" s="211">
        <v>0</v>
      </c>
      <c r="P114" s="211">
        <v>0</v>
      </c>
      <c r="Q114" s="211">
        <v>0</v>
      </c>
      <c r="R114" s="211">
        <v>0</v>
      </c>
      <c r="S114" s="211">
        <v>0</v>
      </c>
      <c r="T114" s="211">
        <v>0</v>
      </c>
      <c r="U114" s="211">
        <v>0</v>
      </c>
      <c r="V114" s="211">
        <v>0</v>
      </c>
      <c r="W114" s="211">
        <v>0</v>
      </c>
      <c r="X114" s="211">
        <v>0</v>
      </c>
      <c r="Y114" s="211">
        <v>0</v>
      </c>
      <c r="Z114" s="211">
        <v>0</v>
      </c>
      <c r="AA114" s="211">
        <v>0</v>
      </c>
      <c r="AB114" s="211">
        <v>0</v>
      </c>
      <c r="AC114" s="211">
        <v>0</v>
      </c>
      <c r="AD114" s="211">
        <v>0</v>
      </c>
      <c r="AE114" s="211">
        <v>0</v>
      </c>
      <c r="AF114" s="211">
        <v>0</v>
      </c>
      <c r="AG114" s="211">
        <v>0</v>
      </c>
      <c r="AH114" s="211">
        <v>0</v>
      </c>
      <c r="AI114" s="211">
        <v>0</v>
      </c>
      <c r="AJ114" s="211">
        <f t="shared" ref="AJ114:AJ120" si="34">+SUM(C114:AI114)</f>
        <v>7.954539377609586E-3</v>
      </c>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row>
    <row r="115" spans="2:70">
      <c r="B115" s="218" t="s">
        <v>156</v>
      </c>
      <c r="C115" s="219">
        <f>+C116+C117</f>
        <v>55.028533149177306</v>
      </c>
      <c r="D115" s="219">
        <f t="shared" ref="D115:AI115" si="35">+D116+D117</f>
        <v>78.201174881417529</v>
      </c>
      <c r="E115" s="219">
        <f t="shared" si="35"/>
        <v>74.757042728223198</v>
      </c>
      <c r="F115" s="219">
        <f t="shared" si="35"/>
        <v>74.757042728223198</v>
      </c>
      <c r="G115" s="219">
        <f t="shared" si="35"/>
        <v>73.801229693501398</v>
      </c>
      <c r="H115" s="219">
        <f t="shared" si="35"/>
        <v>59.371714812083901</v>
      </c>
      <c r="I115" s="219">
        <f t="shared" si="35"/>
        <v>37.966552324877597</v>
      </c>
      <c r="J115" s="219">
        <f t="shared" si="35"/>
        <v>16.730880127661901</v>
      </c>
      <c r="K115" s="219">
        <f t="shared" si="35"/>
        <v>0</v>
      </c>
      <c r="L115" s="219">
        <f t="shared" si="35"/>
        <v>0</v>
      </c>
      <c r="M115" s="219">
        <f t="shared" si="35"/>
        <v>0</v>
      </c>
      <c r="N115" s="219">
        <f t="shared" si="35"/>
        <v>0</v>
      </c>
      <c r="O115" s="219">
        <f t="shared" si="35"/>
        <v>0</v>
      </c>
      <c r="P115" s="219">
        <f t="shared" si="35"/>
        <v>0</v>
      </c>
      <c r="Q115" s="219">
        <f t="shared" si="35"/>
        <v>0</v>
      </c>
      <c r="R115" s="219">
        <f t="shared" si="35"/>
        <v>0</v>
      </c>
      <c r="S115" s="219">
        <f t="shared" si="35"/>
        <v>0</v>
      </c>
      <c r="T115" s="219">
        <f t="shared" si="35"/>
        <v>0</v>
      </c>
      <c r="U115" s="219">
        <f t="shared" si="35"/>
        <v>0</v>
      </c>
      <c r="V115" s="219">
        <f t="shared" si="35"/>
        <v>0</v>
      </c>
      <c r="W115" s="219">
        <f t="shared" si="35"/>
        <v>0</v>
      </c>
      <c r="X115" s="219">
        <f t="shared" si="35"/>
        <v>0</v>
      </c>
      <c r="Y115" s="219">
        <f t="shared" si="35"/>
        <v>0</v>
      </c>
      <c r="Z115" s="219">
        <f t="shared" si="35"/>
        <v>0</v>
      </c>
      <c r="AA115" s="219">
        <f t="shared" si="35"/>
        <v>0</v>
      </c>
      <c r="AB115" s="219">
        <f t="shared" si="35"/>
        <v>0</v>
      </c>
      <c r="AC115" s="219">
        <f t="shared" si="35"/>
        <v>0</v>
      </c>
      <c r="AD115" s="219">
        <f t="shared" si="35"/>
        <v>0</v>
      </c>
      <c r="AE115" s="219">
        <f t="shared" si="35"/>
        <v>0</v>
      </c>
      <c r="AF115" s="219">
        <f t="shared" si="35"/>
        <v>0</v>
      </c>
      <c r="AG115" s="219">
        <f t="shared" si="35"/>
        <v>0</v>
      </c>
      <c r="AH115" s="219">
        <f t="shared" si="35"/>
        <v>0</v>
      </c>
      <c r="AI115" s="219">
        <f t="shared" si="35"/>
        <v>0</v>
      </c>
      <c r="AJ115" s="221">
        <f t="shared" si="34"/>
        <v>470.61417044516605</v>
      </c>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row>
    <row r="116" spans="2:70">
      <c r="B116" s="38" t="s">
        <v>244</v>
      </c>
      <c r="C116" s="211">
        <v>55.028533149177306</v>
      </c>
      <c r="D116" s="211">
        <v>78.201174881417529</v>
      </c>
      <c r="E116" s="211">
        <v>74.757042728223198</v>
      </c>
      <c r="F116" s="211">
        <v>74.757042728223198</v>
      </c>
      <c r="G116" s="211">
        <v>73.801229693501398</v>
      </c>
      <c r="H116" s="211">
        <v>59.371714812083901</v>
      </c>
      <c r="I116" s="211">
        <v>37.966552324877597</v>
      </c>
      <c r="J116" s="211">
        <v>16.730880127661901</v>
      </c>
      <c r="K116" s="211">
        <v>0</v>
      </c>
      <c r="L116" s="211">
        <v>0</v>
      </c>
      <c r="M116" s="211">
        <v>0</v>
      </c>
      <c r="N116" s="211">
        <v>0</v>
      </c>
      <c r="O116" s="211">
        <v>0</v>
      </c>
      <c r="P116" s="211">
        <v>0</v>
      </c>
      <c r="Q116" s="211">
        <v>0</v>
      </c>
      <c r="R116" s="211">
        <v>0</v>
      </c>
      <c r="S116" s="211">
        <v>0</v>
      </c>
      <c r="T116" s="211">
        <v>0</v>
      </c>
      <c r="U116" s="211">
        <v>0</v>
      </c>
      <c r="V116" s="211">
        <v>0</v>
      </c>
      <c r="W116" s="211">
        <v>0</v>
      </c>
      <c r="X116" s="211">
        <v>0</v>
      </c>
      <c r="Y116" s="211">
        <v>0</v>
      </c>
      <c r="Z116" s="211">
        <v>0</v>
      </c>
      <c r="AA116" s="211">
        <v>0</v>
      </c>
      <c r="AB116" s="211">
        <v>0</v>
      </c>
      <c r="AC116" s="211">
        <v>0</v>
      </c>
      <c r="AD116" s="211">
        <v>0</v>
      </c>
      <c r="AE116" s="211">
        <v>0</v>
      </c>
      <c r="AF116" s="211">
        <v>0</v>
      </c>
      <c r="AG116" s="211">
        <v>0</v>
      </c>
      <c r="AH116" s="211">
        <v>0</v>
      </c>
      <c r="AI116" s="211">
        <v>0</v>
      </c>
      <c r="AJ116" s="211">
        <f t="shared" si="34"/>
        <v>470.61417044516605</v>
      </c>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row>
    <row r="117" spans="2:70">
      <c r="B117" s="229" t="s">
        <v>155</v>
      </c>
      <c r="C117" s="211">
        <v>0</v>
      </c>
      <c r="D117" s="211">
        <v>0</v>
      </c>
      <c r="E117" s="211">
        <v>0</v>
      </c>
      <c r="F117" s="211">
        <v>0</v>
      </c>
      <c r="G117" s="211">
        <v>0</v>
      </c>
      <c r="H117" s="211">
        <v>0</v>
      </c>
      <c r="I117" s="211">
        <v>0</v>
      </c>
      <c r="J117" s="211">
        <v>0</v>
      </c>
      <c r="K117" s="211">
        <v>0</v>
      </c>
      <c r="L117" s="211">
        <v>0</v>
      </c>
      <c r="M117" s="211">
        <v>0</v>
      </c>
      <c r="N117" s="211">
        <v>0</v>
      </c>
      <c r="O117" s="211">
        <v>0</v>
      </c>
      <c r="P117" s="211">
        <v>0</v>
      </c>
      <c r="Q117" s="211">
        <v>0</v>
      </c>
      <c r="R117" s="211">
        <v>0</v>
      </c>
      <c r="S117" s="211">
        <v>0</v>
      </c>
      <c r="T117" s="211">
        <v>0</v>
      </c>
      <c r="U117" s="211">
        <v>0</v>
      </c>
      <c r="V117" s="211">
        <v>0</v>
      </c>
      <c r="W117" s="211">
        <v>0</v>
      </c>
      <c r="X117" s="211">
        <v>0</v>
      </c>
      <c r="Y117" s="211">
        <v>0</v>
      </c>
      <c r="Z117" s="211">
        <v>0</v>
      </c>
      <c r="AA117" s="211">
        <v>0</v>
      </c>
      <c r="AB117" s="211">
        <v>0</v>
      </c>
      <c r="AC117" s="211">
        <v>0</v>
      </c>
      <c r="AD117" s="211">
        <v>0</v>
      </c>
      <c r="AE117" s="211">
        <v>0</v>
      </c>
      <c r="AF117" s="211">
        <v>0</v>
      </c>
      <c r="AG117" s="211">
        <v>0</v>
      </c>
      <c r="AH117" s="211">
        <v>0</v>
      </c>
      <c r="AI117" s="211">
        <v>0</v>
      </c>
      <c r="AJ117" s="211">
        <f t="shared" si="34"/>
        <v>0</v>
      </c>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row>
    <row r="118" spans="2:70">
      <c r="B118" s="218" t="s">
        <v>184</v>
      </c>
      <c r="C118" s="219">
        <f>+C119+C120</f>
        <v>0.11599250999999999</v>
      </c>
      <c r="D118" s="219">
        <f t="shared" ref="D118:AI118" si="36">+D119+D120</f>
        <v>0.80699125999999999</v>
      </c>
      <c r="E118" s="219">
        <f t="shared" si="36"/>
        <v>0.42962562999999998</v>
      </c>
      <c r="F118" s="219">
        <f t="shared" si="36"/>
        <v>5.2260000000000001E-2</v>
      </c>
      <c r="G118" s="219">
        <f t="shared" si="36"/>
        <v>5.2260000000000001E-2</v>
      </c>
      <c r="H118" s="219">
        <f t="shared" si="36"/>
        <v>5.2260000000000001E-2</v>
      </c>
      <c r="I118" s="219">
        <f t="shared" si="36"/>
        <v>5.2260000000000001E-2</v>
      </c>
      <c r="J118" s="219">
        <f t="shared" si="36"/>
        <v>5.2260000000000001E-2</v>
      </c>
      <c r="K118" s="219">
        <f t="shared" si="36"/>
        <v>5.2260000000000001E-2</v>
      </c>
      <c r="L118" s="219">
        <f t="shared" si="36"/>
        <v>5.2260000000000001E-2</v>
      </c>
      <c r="M118" s="219">
        <f t="shared" si="36"/>
        <v>5.2260000000000001E-2</v>
      </c>
      <c r="N118" s="219">
        <f t="shared" si="36"/>
        <v>5.2260000000000001E-2</v>
      </c>
      <c r="O118" s="219">
        <f t="shared" si="36"/>
        <v>5.2260000000000001E-2</v>
      </c>
      <c r="P118" s="219">
        <f t="shared" si="36"/>
        <v>0</v>
      </c>
      <c r="Q118" s="219">
        <f t="shared" si="36"/>
        <v>0</v>
      </c>
      <c r="R118" s="219">
        <f t="shared" si="36"/>
        <v>0</v>
      </c>
      <c r="S118" s="219">
        <f t="shared" si="36"/>
        <v>0</v>
      </c>
      <c r="T118" s="219">
        <f t="shared" si="36"/>
        <v>0</v>
      </c>
      <c r="U118" s="219">
        <f t="shared" si="36"/>
        <v>0</v>
      </c>
      <c r="V118" s="219">
        <f t="shared" si="36"/>
        <v>0</v>
      </c>
      <c r="W118" s="219">
        <f t="shared" si="36"/>
        <v>0</v>
      </c>
      <c r="X118" s="219">
        <f t="shared" si="36"/>
        <v>0</v>
      </c>
      <c r="Y118" s="219">
        <f t="shared" si="36"/>
        <v>0</v>
      </c>
      <c r="Z118" s="219">
        <f t="shared" si="36"/>
        <v>0</v>
      </c>
      <c r="AA118" s="219">
        <f t="shared" si="36"/>
        <v>0</v>
      </c>
      <c r="AB118" s="219">
        <f t="shared" si="36"/>
        <v>0</v>
      </c>
      <c r="AC118" s="219">
        <f t="shared" si="36"/>
        <v>0</v>
      </c>
      <c r="AD118" s="219">
        <f t="shared" si="36"/>
        <v>0</v>
      </c>
      <c r="AE118" s="219">
        <f t="shared" si="36"/>
        <v>0</v>
      </c>
      <c r="AF118" s="219">
        <f t="shared" si="36"/>
        <v>0</v>
      </c>
      <c r="AG118" s="219">
        <f t="shared" si="36"/>
        <v>0</v>
      </c>
      <c r="AH118" s="219">
        <f t="shared" si="36"/>
        <v>0</v>
      </c>
      <c r="AI118" s="219">
        <f t="shared" si="36"/>
        <v>0</v>
      </c>
      <c r="AJ118" s="217">
        <f t="shared" si="34"/>
        <v>1.8752093999999997</v>
      </c>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row>
    <row r="119" spans="2:70">
      <c r="B119" s="38" t="s">
        <v>244</v>
      </c>
      <c r="C119" s="211">
        <v>0</v>
      </c>
      <c r="D119" s="211">
        <v>0</v>
      </c>
      <c r="E119" s="211">
        <v>0</v>
      </c>
      <c r="F119" s="211">
        <v>0</v>
      </c>
      <c r="G119" s="211">
        <v>0</v>
      </c>
      <c r="H119" s="211">
        <v>0</v>
      </c>
      <c r="I119" s="211">
        <v>0</v>
      </c>
      <c r="J119" s="211">
        <v>0</v>
      </c>
      <c r="K119" s="211">
        <v>0</v>
      </c>
      <c r="L119" s="211">
        <v>0</v>
      </c>
      <c r="M119" s="211">
        <v>0</v>
      </c>
      <c r="N119" s="211">
        <v>0</v>
      </c>
      <c r="O119" s="211">
        <v>0</v>
      </c>
      <c r="P119" s="211">
        <v>0</v>
      </c>
      <c r="Q119" s="211">
        <v>0</v>
      </c>
      <c r="R119" s="211">
        <v>0</v>
      </c>
      <c r="S119" s="211">
        <v>0</v>
      </c>
      <c r="T119" s="211">
        <v>0</v>
      </c>
      <c r="U119" s="211">
        <v>0</v>
      </c>
      <c r="V119" s="211">
        <v>0</v>
      </c>
      <c r="W119" s="211">
        <v>0</v>
      </c>
      <c r="X119" s="211">
        <v>0</v>
      </c>
      <c r="Y119" s="211">
        <v>0</v>
      </c>
      <c r="Z119" s="211">
        <v>0</v>
      </c>
      <c r="AA119" s="211">
        <v>0</v>
      </c>
      <c r="AB119" s="211">
        <v>0</v>
      </c>
      <c r="AC119" s="211">
        <v>0</v>
      </c>
      <c r="AD119" s="211">
        <v>0</v>
      </c>
      <c r="AE119" s="211">
        <v>0</v>
      </c>
      <c r="AF119" s="211">
        <v>0</v>
      </c>
      <c r="AG119" s="211">
        <v>0</v>
      </c>
      <c r="AH119" s="211">
        <v>0</v>
      </c>
      <c r="AI119" s="211">
        <v>0</v>
      </c>
      <c r="AJ119" s="224">
        <f t="shared" si="34"/>
        <v>0</v>
      </c>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row>
    <row r="120" spans="2:70">
      <c r="B120" s="229" t="s">
        <v>155</v>
      </c>
      <c r="C120" s="211">
        <v>0.11599250999999999</v>
      </c>
      <c r="D120" s="211">
        <v>0.80699125999999999</v>
      </c>
      <c r="E120" s="211">
        <v>0.42962562999999998</v>
      </c>
      <c r="F120" s="211">
        <v>5.2260000000000001E-2</v>
      </c>
      <c r="G120" s="211">
        <v>5.2260000000000001E-2</v>
      </c>
      <c r="H120" s="211">
        <v>5.2260000000000001E-2</v>
      </c>
      <c r="I120" s="211">
        <v>5.2260000000000001E-2</v>
      </c>
      <c r="J120" s="211">
        <v>5.2260000000000001E-2</v>
      </c>
      <c r="K120" s="211">
        <v>5.2260000000000001E-2</v>
      </c>
      <c r="L120" s="211">
        <v>5.2260000000000001E-2</v>
      </c>
      <c r="M120" s="211">
        <v>5.2260000000000001E-2</v>
      </c>
      <c r="N120" s="211">
        <v>5.2260000000000001E-2</v>
      </c>
      <c r="O120" s="211">
        <v>5.2260000000000001E-2</v>
      </c>
      <c r="P120" s="211">
        <v>0</v>
      </c>
      <c r="Q120" s="211">
        <v>0</v>
      </c>
      <c r="R120" s="211">
        <v>0</v>
      </c>
      <c r="S120" s="211">
        <v>0</v>
      </c>
      <c r="T120" s="211">
        <v>0</v>
      </c>
      <c r="U120" s="211">
        <v>0</v>
      </c>
      <c r="V120" s="211">
        <v>0</v>
      </c>
      <c r="W120" s="211">
        <v>0</v>
      </c>
      <c r="X120" s="211">
        <v>0</v>
      </c>
      <c r="Y120" s="211">
        <v>0</v>
      </c>
      <c r="Z120" s="211">
        <v>0</v>
      </c>
      <c r="AA120" s="211">
        <v>0</v>
      </c>
      <c r="AB120" s="211">
        <v>0</v>
      </c>
      <c r="AC120" s="211">
        <v>0</v>
      </c>
      <c r="AD120" s="211">
        <v>0</v>
      </c>
      <c r="AE120" s="211">
        <v>0</v>
      </c>
      <c r="AF120" s="211">
        <v>0</v>
      </c>
      <c r="AG120" s="211">
        <v>0</v>
      </c>
      <c r="AH120" s="211">
        <v>0</v>
      </c>
      <c r="AI120" s="211">
        <v>0</v>
      </c>
      <c r="AJ120" s="224">
        <f t="shared" si="34"/>
        <v>1.8752093999999997</v>
      </c>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row>
    <row r="121" spans="2:70" ht="6" customHeight="1">
      <c r="B121" s="38"/>
      <c r="C121" s="211"/>
      <c r="D121" s="211"/>
      <c r="E121" s="211"/>
      <c r="F121" s="211"/>
      <c r="G121" s="211"/>
      <c r="H121" s="211"/>
      <c r="I121" s="211"/>
      <c r="J121" s="211"/>
      <c r="K121" s="205"/>
      <c r="L121" s="1057"/>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224"/>
      <c r="AJ121" s="224"/>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row>
    <row r="122" spans="2:70">
      <c r="B122" s="230" t="s">
        <v>185</v>
      </c>
      <c r="C122" s="231">
        <v>3217.3550723956719</v>
      </c>
      <c r="D122" s="231">
        <v>4528.8795905876686</v>
      </c>
      <c r="E122" s="231">
        <v>3270.933766528135</v>
      </c>
      <c r="F122" s="231">
        <v>2891.0647931690019</v>
      </c>
      <c r="G122" s="231">
        <v>1766.5268424471951</v>
      </c>
      <c r="H122" s="231">
        <v>1382.552883956324</v>
      </c>
      <c r="I122" s="231">
        <v>778.72469078412257</v>
      </c>
      <c r="J122" s="231">
        <v>755.84088008652589</v>
      </c>
      <c r="K122" s="231">
        <v>737.46186146362606</v>
      </c>
      <c r="L122" s="231">
        <v>729.35794402394197</v>
      </c>
      <c r="M122" s="231">
        <v>701.47159649519801</v>
      </c>
      <c r="N122" s="231">
        <v>673.77615780353403</v>
      </c>
      <c r="O122" s="231">
        <v>643.48116045167603</v>
      </c>
      <c r="P122" s="231">
        <v>608.09273458935797</v>
      </c>
      <c r="Q122" s="231">
        <v>585.72494821983196</v>
      </c>
      <c r="R122" s="231">
        <v>559.44101398630096</v>
      </c>
      <c r="S122" s="231">
        <v>506.893922761677</v>
      </c>
      <c r="T122" s="231">
        <v>456.16108566095602</v>
      </c>
      <c r="U122" s="231">
        <v>424.66996077150901</v>
      </c>
      <c r="V122" s="231">
        <v>400.10269553569606</v>
      </c>
      <c r="W122" s="231">
        <v>396.30700932248698</v>
      </c>
      <c r="X122" s="231">
        <v>383.00693953495596</v>
      </c>
      <c r="Y122" s="231">
        <v>341.19371902959699</v>
      </c>
      <c r="Z122" s="231">
        <v>299.85495929574898</v>
      </c>
      <c r="AA122" s="231">
        <v>256.61835646043698</v>
      </c>
      <c r="AB122" s="231">
        <v>218.600822168288</v>
      </c>
      <c r="AC122" s="231">
        <v>180.583287881281</v>
      </c>
      <c r="AD122" s="231">
        <v>142.56575358913202</v>
      </c>
      <c r="AE122" s="231">
        <v>104.54821929698301</v>
      </c>
      <c r="AF122" s="231">
        <v>66.5306850099755</v>
      </c>
      <c r="AG122" s="231">
        <v>28.513150717826399</v>
      </c>
      <c r="AH122" s="231">
        <v>0</v>
      </c>
      <c r="AI122" s="231">
        <v>0</v>
      </c>
      <c r="AJ122" s="231">
        <v>28036.836504024664</v>
      </c>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row>
    <row r="123" spans="2:70">
      <c r="B123" s="220" t="s">
        <v>186</v>
      </c>
      <c r="C123" s="221">
        <v>414.25878394249202</v>
      </c>
      <c r="D123" s="221">
        <v>820.3898504082789</v>
      </c>
      <c r="E123" s="221">
        <v>773.67432269277504</v>
      </c>
      <c r="F123" s="221">
        <v>745.38302405438196</v>
      </c>
      <c r="G123" s="221">
        <v>741.11094489808499</v>
      </c>
      <c r="H123" s="221">
        <v>742.74269833809899</v>
      </c>
      <c r="I123" s="221">
        <v>740.75813845924495</v>
      </c>
      <c r="J123" s="221">
        <v>739.10999995886402</v>
      </c>
      <c r="K123" s="221">
        <v>737.46186146362606</v>
      </c>
      <c r="L123" s="221">
        <v>729.35794402394197</v>
      </c>
      <c r="M123" s="221">
        <v>701.47159649519801</v>
      </c>
      <c r="N123" s="221">
        <v>673.77615780353403</v>
      </c>
      <c r="O123" s="221">
        <v>643.48116045167603</v>
      </c>
      <c r="P123" s="221">
        <v>608.09273458935797</v>
      </c>
      <c r="Q123" s="221">
        <v>585.72494821983196</v>
      </c>
      <c r="R123" s="221">
        <v>559.44101398630096</v>
      </c>
      <c r="S123" s="221">
        <v>506.893922761677</v>
      </c>
      <c r="T123" s="221">
        <v>456.16108566095602</v>
      </c>
      <c r="U123" s="221">
        <v>424.66996077150901</v>
      </c>
      <c r="V123" s="221">
        <v>400.10269553569606</v>
      </c>
      <c r="W123" s="221">
        <v>396.30700932248698</v>
      </c>
      <c r="X123" s="221">
        <v>383.00693953495596</v>
      </c>
      <c r="Y123" s="221">
        <v>341.19371902959699</v>
      </c>
      <c r="Z123" s="221">
        <v>299.85495929574898</v>
      </c>
      <c r="AA123" s="221">
        <v>256.61835646043698</v>
      </c>
      <c r="AB123" s="221">
        <v>218.600822168288</v>
      </c>
      <c r="AC123" s="221">
        <v>180.583287881281</v>
      </c>
      <c r="AD123" s="221">
        <v>142.56575358913202</v>
      </c>
      <c r="AE123" s="221">
        <v>104.54821929698301</v>
      </c>
      <c r="AF123" s="221">
        <v>66.5306850099755</v>
      </c>
      <c r="AG123" s="221">
        <v>28.513150717826399</v>
      </c>
      <c r="AH123" s="221">
        <v>0</v>
      </c>
      <c r="AI123" s="221">
        <v>0</v>
      </c>
      <c r="AJ123" s="221">
        <v>15162.38574682224</v>
      </c>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row>
    <row r="124" spans="2:70">
      <c r="B124" s="230" t="s">
        <v>187</v>
      </c>
      <c r="C124" s="231">
        <v>2246.6117055897917</v>
      </c>
      <c r="D124" s="231">
        <v>4324.350804342127</v>
      </c>
      <c r="E124" s="231">
        <v>3885.2966801573516</v>
      </c>
      <c r="F124" s="231">
        <v>3464.9454561592206</v>
      </c>
      <c r="G124" s="231">
        <v>3002.1309117675191</v>
      </c>
      <c r="H124" s="231">
        <v>2780.8286274511056</v>
      </c>
      <c r="I124" s="231">
        <v>2652.8247892859226</v>
      </c>
      <c r="J124" s="231">
        <v>2529.3234997473755</v>
      </c>
      <c r="K124" s="231">
        <v>2417.6705834610666</v>
      </c>
      <c r="L124" s="231">
        <v>2271.9134540009472</v>
      </c>
      <c r="M124" s="231">
        <v>2048.70653529539</v>
      </c>
      <c r="N124" s="231">
        <v>1866.7411910989463</v>
      </c>
      <c r="O124" s="231">
        <v>1687.2538095645418</v>
      </c>
      <c r="P124" s="231">
        <v>1509.0702040670349</v>
      </c>
      <c r="Q124" s="231">
        <v>1430.7761627119892</v>
      </c>
      <c r="R124" s="231">
        <v>1302.921212527893</v>
      </c>
      <c r="S124" s="231">
        <v>1060.2055986204662</v>
      </c>
      <c r="T124" s="231">
        <v>819.62028226595953</v>
      </c>
      <c r="U124" s="231">
        <v>583.83696818449141</v>
      </c>
      <c r="V124" s="231">
        <v>389.26908722660784</v>
      </c>
      <c r="W124" s="231">
        <v>312.22476867094872</v>
      </c>
      <c r="X124" s="231">
        <v>236.54556967415556</v>
      </c>
      <c r="Y124" s="231">
        <v>161.98166328076661</v>
      </c>
      <c r="Z124" s="231">
        <v>97.563901186982747</v>
      </c>
      <c r="AA124" s="231">
        <v>0.3799730589410979</v>
      </c>
      <c r="AB124" s="231">
        <v>5.6627524067475801E-2</v>
      </c>
      <c r="AC124" s="231">
        <v>3.3544530328471218E-2</v>
      </c>
      <c r="AD124" s="231">
        <v>2.4289462464090857E-2</v>
      </c>
      <c r="AE124" s="231">
        <v>1.727859449281817E-2</v>
      </c>
      <c r="AF124" s="231">
        <v>1.2292239999999999E-2</v>
      </c>
      <c r="AG124" s="231">
        <v>7.8954000000000003E-3</v>
      </c>
      <c r="AH124" s="231">
        <v>3.53513E-3</v>
      </c>
      <c r="AI124" s="231">
        <v>1.3359E-4</v>
      </c>
      <c r="AJ124" s="231">
        <v>43083.149035868897</v>
      </c>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row>
    <row r="125" spans="2:70">
      <c r="B125" s="205"/>
      <c r="C125" s="38"/>
      <c r="D125" s="38"/>
      <c r="E125" s="38"/>
      <c r="F125" s="38"/>
      <c r="G125" s="38"/>
      <c r="H125" s="205"/>
      <c r="I125" s="205"/>
      <c r="J125" s="205"/>
      <c r="K125" s="205"/>
      <c r="L125" s="234"/>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224"/>
      <c r="AJ125" s="224"/>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row>
    <row r="126" spans="2:70">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row>
    <row r="127" spans="2:70">
      <c r="B127" s="43" t="s">
        <v>638</v>
      </c>
      <c r="C127" s="205"/>
      <c r="D127" s="205"/>
      <c r="E127" s="205"/>
      <c r="F127" s="205"/>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row>
    <row r="128" spans="2:70">
      <c r="B128" s="1233" t="s">
        <v>885</v>
      </c>
      <c r="C128" s="1233"/>
      <c r="D128" s="1233"/>
      <c r="E128" s="1233"/>
      <c r="F128" s="123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c r="BO128" s="53"/>
      <c r="BP128" s="53"/>
      <c r="BQ128" s="53"/>
      <c r="BR128" s="53"/>
    </row>
    <row r="129" spans="2:70">
      <c r="B129" s="1233"/>
      <c r="C129" s="1233"/>
      <c r="D129" s="1233"/>
      <c r="E129" s="1233"/>
      <c r="F129" s="123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c r="BO129" s="53"/>
      <c r="BP129" s="53"/>
      <c r="BQ129" s="53"/>
      <c r="BR129" s="53"/>
    </row>
  </sheetData>
  <mergeCells count="4">
    <mergeCell ref="B129:F129"/>
    <mergeCell ref="B6:AJ6"/>
    <mergeCell ref="B11:AJ11"/>
    <mergeCell ref="B128:F128"/>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34" orientation="landscape" r:id="rId1"/>
  <headerFooter differentFirst="1" scaleWithDoc="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pageSetUpPr fitToPage="1"/>
  </sheetPr>
  <dimension ref="A1:C22"/>
  <sheetViews>
    <sheetView showGridLines="0" view="pageBreakPreview" zoomScale="75" zoomScaleNormal="75" zoomScaleSheetLayoutView="75" workbookViewId="0"/>
  </sheetViews>
  <sheetFormatPr baseColWidth="10" defaultColWidth="11.42578125" defaultRowHeight="12.75"/>
  <cols>
    <col min="1" max="1" width="10.42578125" customWidth="1"/>
    <col min="2" max="2" width="57.5703125" bestFit="1" customWidth="1"/>
    <col min="3" max="3" width="18" customWidth="1"/>
  </cols>
  <sheetData>
    <row r="1" spans="1:3">
      <c r="A1" s="204" t="s">
        <v>419</v>
      </c>
    </row>
    <row r="2" spans="1:3">
      <c r="A2" s="204"/>
    </row>
    <row r="4" spans="1:3" ht="14.25">
      <c r="B4" s="32" t="s">
        <v>569</v>
      </c>
      <c r="C4" s="52"/>
    </row>
    <row r="5" spans="1:3" ht="14.25">
      <c r="B5" s="31" t="s">
        <v>570</v>
      </c>
      <c r="C5" s="52"/>
    </row>
    <row r="6" spans="1:3">
      <c r="B6" s="52"/>
      <c r="C6" s="52"/>
    </row>
    <row r="7" spans="1:3">
      <c r="B7" s="52"/>
      <c r="C7" s="52"/>
    </row>
    <row r="8" spans="1:3" ht="15.75">
      <c r="B8" s="1104" t="s">
        <v>192</v>
      </c>
      <c r="C8" s="1104"/>
    </row>
    <row r="9" spans="1:3">
      <c r="B9" s="52"/>
      <c r="C9" s="52"/>
    </row>
    <row r="10" spans="1:3">
      <c r="B10" s="52"/>
      <c r="C10" s="52"/>
    </row>
    <row r="11" spans="1:3" ht="15.75" thickBot="1">
      <c r="A11" s="2"/>
      <c r="B11" s="57" t="s">
        <v>809</v>
      </c>
      <c r="C11" s="871" t="s">
        <v>38</v>
      </c>
    </row>
    <row r="12" spans="1:3" ht="17.25" thickTop="1" thickBot="1">
      <c r="B12" s="27" t="s">
        <v>639</v>
      </c>
      <c r="C12" s="28" t="s">
        <v>567</v>
      </c>
    </row>
    <row r="13" spans="1:3" ht="16.5" thickTop="1">
      <c r="B13" s="86"/>
      <c r="C13" s="182"/>
    </row>
    <row r="14" spans="1:3" ht="15">
      <c r="B14" s="102" t="s">
        <v>60</v>
      </c>
      <c r="C14" s="501">
        <v>17219527.489999998</v>
      </c>
    </row>
    <row r="15" spans="1:3" ht="15">
      <c r="B15" s="102" t="s">
        <v>494</v>
      </c>
      <c r="C15" s="501">
        <v>3104794.4040000001</v>
      </c>
    </row>
    <row r="16" spans="1:3" ht="15">
      <c r="B16" s="102" t="s">
        <v>495</v>
      </c>
      <c r="C16" s="501">
        <v>38524078.620999999</v>
      </c>
    </row>
    <row r="17" spans="2:3" ht="15">
      <c r="B17" s="102" t="s">
        <v>496</v>
      </c>
      <c r="C17" s="501">
        <v>18947454.208999999</v>
      </c>
    </row>
    <row r="18" spans="2:3" ht="15">
      <c r="B18" s="102" t="s">
        <v>439</v>
      </c>
      <c r="C18" s="501">
        <v>46303523</v>
      </c>
    </row>
    <row r="19" spans="2:3" ht="15.75" thickBot="1">
      <c r="B19" s="183"/>
      <c r="C19" s="281"/>
    </row>
    <row r="20" spans="2:3" ht="13.5" thickTop="1">
      <c r="B20" s="52"/>
      <c r="C20" s="52"/>
    </row>
    <row r="21" spans="2:3" ht="102.75" customHeight="1">
      <c r="B21" s="1234" t="s">
        <v>498</v>
      </c>
      <c r="C21" s="1234"/>
    </row>
    <row r="22" spans="2:3" ht="34.5" customHeight="1">
      <c r="B22" s="1234" t="s">
        <v>688</v>
      </c>
      <c r="C22" s="1234"/>
    </row>
  </sheetData>
  <mergeCells count="3">
    <mergeCell ref="B8:C8"/>
    <mergeCell ref="B21:C21"/>
    <mergeCell ref="B22:C22"/>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r:id="rId1"/>
  <headerFooter differentFirst="1" scaleWithDoc="0">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pageSetUpPr fitToPage="1"/>
  </sheetPr>
  <dimension ref="A1:IV61"/>
  <sheetViews>
    <sheetView showGridLines="0" view="pageBreakPreview" zoomScale="75" zoomScaleSheetLayoutView="75" workbookViewId="0"/>
  </sheetViews>
  <sheetFormatPr baseColWidth="10" defaultColWidth="11.42578125" defaultRowHeight="12.75"/>
  <cols>
    <col min="1" max="1" width="7.140625" customWidth="1"/>
    <col min="2" max="2" width="76.7109375" customWidth="1"/>
    <col min="3" max="5" width="13.28515625" customWidth="1"/>
    <col min="7" max="7" width="11.7109375" bestFit="1" customWidth="1"/>
    <col min="8" max="8" width="11.5703125" bestFit="1" customWidth="1"/>
    <col min="9" max="9" width="11.7109375" bestFit="1" customWidth="1"/>
    <col min="10" max="10" width="13.7109375" bestFit="1" customWidth="1"/>
    <col min="11" max="11" width="11.5703125" bestFit="1" customWidth="1"/>
    <col min="12" max="12" width="13.7109375" bestFit="1" customWidth="1"/>
  </cols>
  <sheetData>
    <row r="1" spans="1:5">
      <c r="A1" s="204" t="s">
        <v>419</v>
      </c>
      <c r="B1" s="619"/>
    </row>
    <row r="2" spans="1:5">
      <c r="A2" s="204"/>
      <c r="B2" s="619"/>
    </row>
    <row r="3" spans="1:5">
      <c r="A3" s="204"/>
      <c r="B3" s="619"/>
    </row>
    <row r="4" spans="1:5" ht="14.25">
      <c r="B4" s="32" t="s">
        <v>569</v>
      </c>
      <c r="C4" s="111"/>
      <c r="D4" s="38"/>
      <c r="E4" s="112"/>
    </row>
    <row r="5" spans="1:5" ht="14.25">
      <c r="B5" s="31" t="s">
        <v>570</v>
      </c>
      <c r="C5" s="111"/>
      <c r="D5" s="38"/>
      <c r="E5" s="38"/>
    </row>
    <row r="6" spans="1:5">
      <c r="B6" s="113"/>
      <c r="C6" s="111"/>
      <c r="D6" s="38"/>
      <c r="E6" s="38"/>
    </row>
    <row r="7" spans="1:5">
      <c r="B7" s="113"/>
      <c r="C7" s="111"/>
      <c r="D7" s="38"/>
      <c r="E7" s="38"/>
    </row>
    <row r="8" spans="1:5" ht="16.5">
      <c r="B8" s="1103" t="s">
        <v>640</v>
      </c>
      <c r="C8" s="1103"/>
      <c r="D8" s="1103"/>
      <c r="E8" s="1103"/>
    </row>
    <row r="9" spans="1:5" ht="15.75">
      <c r="B9" s="1104" t="s">
        <v>530</v>
      </c>
      <c r="C9" s="1104"/>
      <c r="D9" s="1104"/>
      <c r="E9" s="1104"/>
    </row>
    <row r="10" spans="1:5" ht="14.25">
      <c r="B10" s="1235" t="s">
        <v>840</v>
      </c>
      <c r="C10" s="1235"/>
      <c r="D10" s="1235"/>
      <c r="E10" s="1235"/>
    </row>
    <row r="11" spans="1:5" ht="14.25">
      <c r="B11" s="500"/>
      <c r="C11" s="500"/>
      <c r="D11" s="500"/>
      <c r="E11" s="500"/>
    </row>
    <row r="12" spans="1:5">
      <c r="B12" s="114"/>
      <c r="C12" s="114"/>
      <c r="D12" s="114"/>
      <c r="E12" s="38"/>
    </row>
    <row r="13" spans="1:5" ht="13.5" thickBot="1">
      <c r="B13" s="38"/>
      <c r="C13" s="38"/>
      <c r="D13" s="38"/>
      <c r="E13" s="115" t="s">
        <v>531</v>
      </c>
    </row>
    <row r="14" spans="1:5" ht="13.5" thickTop="1">
      <c r="A14" s="2"/>
      <c r="B14" s="508"/>
      <c r="C14" s="509"/>
      <c r="D14" s="510"/>
      <c r="E14" s="511"/>
    </row>
    <row r="15" spans="1:5" ht="15.75">
      <c r="B15" s="512" t="s">
        <v>532</v>
      </c>
      <c r="C15" s="513" t="s">
        <v>533</v>
      </c>
      <c r="D15" s="514" t="s">
        <v>534</v>
      </c>
      <c r="E15" s="515" t="s">
        <v>535</v>
      </c>
    </row>
    <row r="16" spans="1:5" ht="15.75" thickBot="1">
      <c r="B16" s="516"/>
      <c r="C16" s="517"/>
      <c r="D16" s="518"/>
      <c r="E16" s="519"/>
    </row>
    <row r="17" spans="2:12" ht="13.5" thickTop="1">
      <c r="B17" s="116"/>
      <c r="C17" s="61"/>
      <c r="D17" s="117"/>
      <c r="E17" s="118"/>
    </row>
    <row r="18" spans="2:12" ht="15.75">
      <c r="B18" s="13" t="s">
        <v>575</v>
      </c>
      <c r="C18" s="24">
        <v>88039</v>
      </c>
      <c r="D18" s="12">
        <v>86450</v>
      </c>
      <c r="E18" s="16">
        <v>174489</v>
      </c>
      <c r="F18" s="539"/>
      <c r="G18" s="539"/>
      <c r="H18" s="539"/>
      <c r="I18" s="529"/>
      <c r="J18" s="447"/>
      <c r="K18" s="447"/>
      <c r="L18" s="447"/>
    </row>
    <row r="19" spans="2:12">
      <c r="B19" s="36"/>
      <c r="C19" s="197"/>
      <c r="D19" s="98"/>
      <c r="E19" s="127"/>
      <c r="F19" s="539"/>
      <c r="G19" s="539"/>
      <c r="H19" s="539"/>
      <c r="I19" s="529"/>
      <c r="J19" s="447"/>
      <c r="K19" s="447"/>
      <c r="L19" s="447"/>
    </row>
    <row r="20" spans="2:12" ht="15">
      <c r="B20" s="120" t="s">
        <v>856</v>
      </c>
      <c r="C20" s="637">
        <v>32037</v>
      </c>
      <c r="D20" s="548">
        <v>31752</v>
      </c>
      <c r="E20" s="124">
        <v>63789</v>
      </c>
      <c r="F20" s="539"/>
      <c r="G20" s="539"/>
      <c r="H20" s="539"/>
      <c r="I20" s="529"/>
      <c r="J20" s="447"/>
      <c r="K20" s="447"/>
      <c r="L20" s="447"/>
    </row>
    <row r="21" spans="2:12">
      <c r="B21" s="36"/>
      <c r="C21" s="638"/>
      <c r="D21" s="427"/>
      <c r="E21" s="127"/>
      <c r="F21" s="539"/>
      <c r="G21" s="539"/>
      <c r="H21" s="539"/>
      <c r="I21" s="529"/>
      <c r="J21" s="447"/>
      <c r="K21" s="447"/>
      <c r="L21" s="447"/>
    </row>
    <row r="22" spans="2:12" ht="15">
      <c r="B22" s="36" t="s">
        <v>536</v>
      </c>
      <c r="C22" s="637">
        <v>19688</v>
      </c>
      <c r="D22" s="548">
        <v>16387</v>
      </c>
      <c r="E22" s="124">
        <v>36075</v>
      </c>
      <c r="F22" s="539"/>
      <c r="G22" s="539"/>
      <c r="H22" s="539"/>
      <c r="I22" s="529"/>
      <c r="J22" s="447"/>
      <c r="K22" s="447"/>
      <c r="L22" s="447"/>
    </row>
    <row r="23" spans="2:12" ht="15">
      <c r="B23" s="36" t="s">
        <v>537</v>
      </c>
      <c r="C23" s="637">
        <v>12349</v>
      </c>
      <c r="D23" s="548">
        <v>15365</v>
      </c>
      <c r="E23" s="124">
        <v>27714</v>
      </c>
      <c r="F23" s="539"/>
      <c r="G23" s="539"/>
      <c r="H23" s="539"/>
      <c r="I23" s="529"/>
      <c r="J23" s="447"/>
      <c r="K23" s="447"/>
      <c r="L23" s="447"/>
    </row>
    <row r="24" spans="2:12">
      <c r="B24" s="36"/>
      <c r="C24" s="428"/>
      <c r="D24" s="98"/>
      <c r="E24" s="429"/>
      <c r="F24" s="539"/>
      <c r="G24" s="539"/>
      <c r="H24" s="539"/>
      <c r="I24" s="529"/>
      <c r="J24" s="447"/>
      <c r="K24" s="447"/>
      <c r="L24" s="447"/>
    </row>
    <row r="25" spans="2:12" ht="15">
      <c r="B25" s="120" t="s">
        <v>857</v>
      </c>
      <c r="C25" s="549">
        <v>56002</v>
      </c>
      <c r="D25" s="96">
        <v>54698</v>
      </c>
      <c r="E25" s="124">
        <v>110700</v>
      </c>
      <c r="F25" s="539"/>
      <c r="G25" s="539"/>
      <c r="H25" s="539"/>
      <c r="I25" s="529"/>
      <c r="J25" s="447"/>
      <c r="K25" s="447"/>
      <c r="L25" s="447"/>
    </row>
    <row r="26" spans="2:12">
      <c r="B26" s="120" t="s">
        <v>858</v>
      </c>
      <c r="C26" s="197"/>
      <c r="D26" s="98"/>
      <c r="E26" s="127"/>
      <c r="F26" s="539"/>
      <c r="G26" s="539"/>
      <c r="H26" s="539"/>
      <c r="I26" s="529"/>
      <c r="J26" s="447"/>
      <c r="K26" s="447"/>
      <c r="L26" s="447"/>
    </row>
    <row r="27" spans="2:12">
      <c r="B27" s="120"/>
      <c r="C27" s="197"/>
      <c r="D27" s="430"/>
      <c r="E27" s="127"/>
      <c r="F27" s="539"/>
      <c r="G27" s="539"/>
      <c r="H27" s="539"/>
      <c r="I27" s="529"/>
      <c r="J27" s="447"/>
      <c r="K27" s="447"/>
      <c r="L27" s="447"/>
    </row>
    <row r="28" spans="2:12">
      <c r="B28" s="36" t="s">
        <v>536</v>
      </c>
      <c r="C28" s="197">
        <v>36376</v>
      </c>
      <c r="D28" s="197">
        <v>30279</v>
      </c>
      <c r="E28" s="98">
        <v>66655</v>
      </c>
      <c r="F28" s="539"/>
      <c r="G28" s="539"/>
      <c r="H28" s="539"/>
      <c r="I28" s="529"/>
      <c r="J28" s="447"/>
      <c r="K28" s="447"/>
      <c r="L28" s="447"/>
    </row>
    <row r="29" spans="2:12">
      <c r="B29" s="36" t="s">
        <v>537</v>
      </c>
      <c r="C29" s="197">
        <v>19626</v>
      </c>
      <c r="D29" s="197">
        <v>24419</v>
      </c>
      <c r="E29" s="98">
        <v>44045</v>
      </c>
      <c r="F29" s="539"/>
      <c r="G29" s="539"/>
      <c r="H29" s="539"/>
      <c r="I29" s="529"/>
      <c r="J29" s="447"/>
      <c r="K29" s="447"/>
      <c r="L29" s="447"/>
    </row>
    <row r="30" spans="2:12">
      <c r="B30" s="36"/>
      <c r="C30" s="197"/>
      <c r="D30" s="430"/>
      <c r="E30" s="127"/>
      <c r="F30" s="539"/>
      <c r="G30" s="539"/>
      <c r="H30" s="539"/>
      <c r="I30" s="529"/>
      <c r="J30" s="447"/>
      <c r="K30" s="447"/>
      <c r="L30" s="447"/>
    </row>
    <row r="31" spans="2:12" ht="28.5">
      <c r="B31" s="14" t="s">
        <v>323</v>
      </c>
      <c r="C31" s="545">
        <v>605625</v>
      </c>
      <c r="D31" s="546"/>
      <c r="E31" s="547">
        <v>605625</v>
      </c>
      <c r="F31" s="539"/>
      <c r="G31" s="539"/>
      <c r="H31" s="539"/>
      <c r="I31" s="529"/>
      <c r="J31" s="447"/>
      <c r="K31" s="447"/>
      <c r="L31" s="447"/>
    </row>
    <row r="32" spans="2:12" ht="15.75">
      <c r="B32" s="122"/>
      <c r="C32" s="431"/>
      <c r="D32" s="85"/>
      <c r="E32" s="432"/>
      <c r="F32" s="539"/>
      <c r="G32" s="539"/>
      <c r="H32" s="539"/>
      <c r="I32" s="529"/>
      <c r="J32" s="447"/>
      <c r="K32" s="447"/>
      <c r="L32" s="447"/>
    </row>
    <row r="33" spans="1:256" ht="15.75">
      <c r="B33" s="13" t="s">
        <v>507</v>
      </c>
      <c r="C33" s="24">
        <v>926657.77999999991</v>
      </c>
      <c r="D33" s="433"/>
      <c r="E33" s="16">
        <v>926657.77999999991</v>
      </c>
      <c r="F33" s="539"/>
      <c r="G33" s="539"/>
      <c r="H33" s="539"/>
      <c r="I33" s="529"/>
      <c r="J33" s="447"/>
      <c r="K33" s="447"/>
      <c r="L33" s="447"/>
    </row>
    <row r="34" spans="1:256" ht="15.75">
      <c r="B34" s="122"/>
      <c r="C34" s="431"/>
      <c r="D34" s="85"/>
      <c r="E34" s="432"/>
      <c r="F34" s="539"/>
      <c r="G34" s="539"/>
      <c r="H34" s="539"/>
      <c r="I34" s="529"/>
      <c r="J34" s="447"/>
      <c r="K34" s="447"/>
      <c r="L34" s="447"/>
    </row>
    <row r="35" spans="1:256" ht="15.75" thickBot="1">
      <c r="B35" s="120" t="s">
        <v>538</v>
      </c>
      <c r="C35" s="434">
        <v>926657.77999999991</v>
      </c>
      <c r="D35" s="434"/>
      <c r="E35" s="124">
        <v>926657.77999999991</v>
      </c>
      <c r="F35" s="539"/>
      <c r="G35" s="539"/>
      <c r="H35" s="539"/>
      <c r="I35" s="529"/>
      <c r="J35" s="447"/>
      <c r="K35" s="447"/>
      <c r="L35" s="447"/>
    </row>
    <row r="36" spans="1:256" ht="15">
      <c r="B36" s="295"/>
      <c r="C36" s="296"/>
      <c r="D36" s="434"/>
      <c r="E36" s="124"/>
      <c r="F36" s="539"/>
      <c r="G36" s="539"/>
      <c r="H36" s="539"/>
      <c r="I36" s="529"/>
      <c r="J36" s="447"/>
      <c r="K36" s="447"/>
      <c r="L36" s="447"/>
    </row>
    <row r="37" spans="1:256" ht="15.75">
      <c r="B37" s="872" t="s">
        <v>274</v>
      </c>
      <c r="C37" s="24">
        <f>+C18+C31+C33</f>
        <v>1620321.7799999998</v>
      </c>
      <c r="D37" s="24">
        <f t="shared" ref="D37:E37" si="0">+D18+D31+D33</f>
        <v>86450</v>
      </c>
      <c r="E37" s="24">
        <f t="shared" si="0"/>
        <v>1706771.7799999998</v>
      </c>
      <c r="F37" s="539"/>
      <c r="G37" s="539"/>
      <c r="H37" s="539"/>
      <c r="I37" s="529"/>
      <c r="J37" s="447"/>
      <c r="K37" s="447"/>
      <c r="L37" s="447"/>
    </row>
    <row r="38" spans="1:256" ht="13.5" thickBot="1">
      <c r="B38" s="125"/>
      <c r="C38" s="435"/>
      <c r="D38" s="436"/>
      <c r="E38" s="437"/>
      <c r="F38" s="539"/>
      <c r="G38" s="539"/>
      <c r="H38" s="539"/>
      <c r="K38" s="447"/>
      <c r="L38" s="447"/>
    </row>
    <row r="39" spans="1:256" s="488" customFormat="1" ht="16.5" thickTop="1">
      <c r="A39" s="38"/>
      <c r="B39" s="38"/>
      <c r="C39" s="38"/>
      <c r="D39" s="38"/>
      <c r="E39" s="38"/>
      <c r="F39" s="539"/>
      <c r="G39" s="539"/>
      <c r="H39" s="539"/>
      <c r="I39"/>
      <c r="J39"/>
      <c r="K39" s="447"/>
      <c r="L39" s="447"/>
      <c r="M39" s="1"/>
      <c r="AE39" s="489"/>
      <c r="AF39" s="489"/>
      <c r="AG39" s="489"/>
      <c r="AH39" s="489"/>
      <c r="AI39" s="489"/>
      <c r="AJ39" s="489"/>
      <c r="AK39" s="489"/>
      <c r="AL39" s="489"/>
      <c r="AM39" s="489"/>
      <c r="AN39" s="489"/>
      <c r="AO39" s="489"/>
      <c r="AP39" s="489"/>
      <c r="AQ39" s="489"/>
      <c r="AR39" s="489"/>
      <c r="AS39" s="489"/>
      <c r="AT39" s="489"/>
      <c r="AU39" s="489"/>
      <c r="AV39" s="489"/>
      <c r="AW39" s="489"/>
      <c r="AX39" s="489"/>
      <c r="AY39" s="489"/>
      <c r="AZ39" s="489"/>
      <c r="BA39" s="489"/>
      <c r="BB39" s="489"/>
      <c r="BC39" s="489"/>
      <c r="BD39" s="489"/>
      <c r="BE39" s="489"/>
      <c r="BF39" s="489"/>
      <c r="BG39" s="489"/>
      <c r="BH39" s="489"/>
      <c r="BI39" s="489"/>
      <c r="BJ39" s="489"/>
      <c r="BK39" s="489"/>
      <c r="BL39" s="489"/>
      <c r="BM39" s="489"/>
      <c r="BN39" s="489"/>
      <c r="BO39" s="489"/>
      <c r="BP39" s="489"/>
      <c r="BQ39" s="489"/>
      <c r="BR39" s="489"/>
      <c r="BS39" s="489"/>
      <c r="BT39" s="489"/>
      <c r="BU39" s="489"/>
      <c r="BV39" s="489"/>
      <c r="BW39" s="489"/>
      <c r="BX39" s="489"/>
      <c r="BY39" s="489"/>
      <c r="BZ39" s="489"/>
      <c r="CA39" s="489"/>
      <c r="CB39" s="489"/>
      <c r="CC39" s="489"/>
      <c r="CD39" s="489"/>
      <c r="CE39" s="489"/>
      <c r="CF39" s="489"/>
      <c r="CG39" s="489"/>
      <c r="CH39" s="489"/>
      <c r="CI39" s="489"/>
      <c r="CJ39" s="489"/>
      <c r="CK39" s="489"/>
      <c r="CL39" s="489"/>
      <c r="CM39" s="489"/>
      <c r="CN39" s="489"/>
      <c r="CO39" s="489"/>
      <c r="CP39" s="489"/>
      <c r="CQ39" s="489"/>
      <c r="CR39" s="489"/>
      <c r="CS39" s="489"/>
      <c r="CT39" s="489"/>
      <c r="CU39" s="489"/>
      <c r="CV39" s="489"/>
      <c r="CW39" s="489"/>
      <c r="CX39" s="489"/>
      <c r="CY39" s="489"/>
      <c r="CZ39" s="489"/>
      <c r="DA39" s="489"/>
      <c r="DB39" s="489"/>
      <c r="DC39" s="489"/>
      <c r="DD39" s="489"/>
      <c r="DE39" s="489"/>
      <c r="DF39" s="489"/>
      <c r="DG39" s="489"/>
      <c r="DH39" s="489"/>
      <c r="DI39" s="489"/>
      <c r="DJ39" s="489"/>
      <c r="DK39" s="489"/>
      <c r="DL39" s="489"/>
      <c r="DM39" s="489"/>
      <c r="DN39" s="489"/>
      <c r="DO39" s="489"/>
      <c r="DP39" s="489"/>
      <c r="DQ39" s="489"/>
      <c r="DR39" s="489"/>
      <c r="DS39" s="489"/>
      <c r="DT39" s="489"/>
      <c r="DU39" s="489"/>
      <c r="DV39" s="489"/>
      <c r="DW39" s="489"/>
      <c r="DX39" s="489"/>
      <c r="DY39" s="489"/>
      <c r="DZ39" s="489"/>
      <c r="EA39" s="489"/>
      <c r="EB39" s="489"/>
      <c r="EC39" s="489"/>
      <c r="ED39" s="489"/>
      <c r="EE39" s="489"/>
      <c r="EF39" s="489"/>
      <c r="EG39" s="489"/>
      <c r="EH39" s="489"/>
      <c r="EI39" s="489"/>
      <c r="EJ39" s="489"/>
      <c r="EK39" s="489"/>
      <c r="EL39" s="489"/>
      <c r="EM39" s="489"/>
      <c r="EN39" s="489"/>
      <c r="EO39" s="489"/>
      <c r="EP39" s="489"/>
      <c r="EQ39" s="489"/>
      <c r="ER39" s="489"/>
      <c r="ES39" s="489"/>
      <c r="ET39" s="489"/>
      <c r="EU39" s="489"/>
      <c r="EV39" s="489"/>
      <c r="EW39" s="489"/>
      <c r="EX39" s="489"/>
      <c r="EY39" s="489"/>
      <c r="EZ39" s="489"/>
      <c r="FA39" s="489"/>
      <c r="FB39" s="489"/>
      <c r="FC39" s="489"/>
      <c r="FD39" s="489"/>
      <c r="FE39" s="489"/>
      <c r="FF39" s="489"/>
      <c r="FG39" s="489"/>
      <c r="FH39" s="489"/>
      <c r="FI39" s="489"/>
      <c r="FJ39" s="489"/>
      <c r="FK39" s="489"/>
      <c r="FL39" s="489"/>
      <c r="FM39" s="489"/>
      <c r="FN39" s="489"/>
      <c r="FO39" s="489"/>
      <c r="FP39" s="489"/>
      <c r="FQ39" s="489"/>
      <c r="FR39" s="489"/>
      <c r="FS39" s="489"/>
      <c r="FT39" s="489"/>
      <c r="FU39" s="489"/>
      <c r="FV39" s="489"/>
      <c r="FW39" s="489"/>
      <c r="FX39" s="489"/>
      <c r="FY39" s="489"/>
      <c r="FZ39" s="489"/>
      <c r="GA39" s="489"/>
      <c r="GB39" s="489"/>
      <c r="GC39" s="489"/>
      <c r="GD39" s="489"/>
      <c r="GE39" s="489"/>
      <c r="GF39" s="489"/>
      <c r="GG39" s="489"/>
      <c r="GH39" s="489"/>
      <c r="GI39" s="489"/>
      <c r="GJ39" s="489"/>
      <c r="GK39" s="489"/>
      <c r="GL39" s="489"/>
      <c r="GM39" s="489"/>
      <c r="GN39" s="489"/>
      <c r="GO39" s="489"/>
      <c r="GP39" s="489"/>
      <c r="GQ39" s="489"/>
      <c r="GR39" s="489"/>
      <c r="GS39" s="489"/>
      <c r="GT39" s="489"/>
      <c r="GU39" s="489"/>
      <c r="GV39" s="489"/>
      <c r="GW39" s="489"/>
      <c r="GX39" s="489"/>
      <c r="GY39" s="489"/>
      <c r="GZ39" s="489"/>
      <c r="HA39" s="489"/>
      <c r="HB39" s="489"/>
      <c r="HC39" s="489"/>
      <c r="HD39" s="489"/>
      <c r="HE39" s="489"/>
      <c r="HF39" s="489"/>
      <c r="HG39" s="489"/>
      <c r="HH39" s="489"/>
      <c r="HI39" s="489"/>
      <c r="HJ39" s="489"/>
      <c r="HK39" s="489"/>
      <c r="HL39" s="489"/>
      <c r="HM39" s="489"/>
      <c r="HN39" s="489"/>
      <c r="HO39" s="489"/>
      <c r="HP39" s="489"/>
      <c r="HQ39" s="489"/>
      <c r="HR39" s="489"/>
      <c r="HS39" s="489"/>
      <c r="HT39" s="489"/>
      <c r="HU39" s="489"/>
      <c r="HV39" s="489"/>
      <c r="HW39" s="489"/>
      <c r="HX39" s="489"/>
      <c r="HY39" s="489"/>
      <c r="HZ39" s="489"/>
      <c r="IA39" s="489"/>
      <c r="IB39" s="489"/>
      <c r="IC39" s="489"/>
      <c r="ID39" s="489"/>
      <c r="IE39" s="489"/>
      <c r="IF39" s="489"/>
      <c r="IG39" s="489"/>
      <c r="IH39" s="489"/>
      <c r="II39" s="489"/>
      <c r="IJ39" s="489"/>
      <c r="IK39" s="489"/>
      <c r="IL39" s="489"/>
      <c r="IM39" s="489"/>
      <c r="IN39" s="489"/>
      <c r="IO39" s="489"/>
      <c r="IP39" s="489"/>
      <c r="IQ39" s="489"/>
      <c r="IR39" s="489"/>
      <c r="IS39" s="489"/>
      <c r="IT39" s="489"/>
      <c r="IU39" s="489"/>
      <c r="IV39" s="489"/>
    </row>
    <row r="40" spans="1:256">
      <c r="B40" s="1236" t="s">
        <v>641</v>
      </c>
      <c r="C40" s="1236"/>
      <c r="D40" s="1236"/>
      <c r="E40" s="1236"/>
      <c r="F40" s="539"/>
      <c r="G40" s="539"/>
      <c r="H40" s="539"/>
      <c r="K40" s="447"/>
      <c r="L40" s="447"/>
    </row>
    <row r="41" spans="1:256">
      <c r="B41" s="1236"/>
      <c r="C41" s="1236"/>
      <c r="D41" s="1236"/>
      <c r="E41" s="1236"/>
      <c r="F41" s="539"/>
      <c r="G41" s="539"/>
      <c r="H41" s="539"/>
    </row>
    <row r="42" spans="1:256">
      <c r="B42" s="1236"/>
      <c r="C42" s="1236"/>
      <c r="D42" s="1236"/>
      <c r="E42" s="1236"/>
      <c r="F42" s="539"/>
      <c r="G42" s="539"/>
      <c r="H42" s="539"/>
    </row>
    <row r="43" spans="1:256">
      <c r="B43" s="1236"/>
      <c r="C43" s="1236"/>
      <c r="D43" s="1236"/>
      <c r="E43" s="1236"/>
      <c r="F43" s="539"/>
      <c r="G43" s="539"/>
      <c r="H43" s="539"/>
    </row>
    <row r="44" spans="1:256">
      <c r="F44" s="539"/>
      <c r="G44" s="539"/>
      <c r="H44" s="539"/>
    </row>
    <row r="45" spans="1:256" ht="15" customHeight="1">
      <c r="B45" s="474"/>
      <c r="C45" s="474"/>
      <c r="D45" s="474"/>
      <c r="E45" s="474"/>
      <c r="F45" s="539"/>
      <c r="G45" s="539"/>
      <c r="H45" s="539"/>
    </row>
    <row r="46" spans="1:256" ht="12.75" customHeight="1">
      <c r="B46" s="474"/>
      <c r="C46" s="474"/>
      <c r="D46" s="474"/>
      <c r="E46" s="474"/>
      <c r="F46" s="539"/>
      <c r="G46" s="539"/>
      <c r="H46" s="539"/>
    </row>
    <row r="47" spans="1:256" ht="12.75" customHeight="1">
      <c r="B47" s="1104" t="s">
        <v>33</v>
      </c>
      <c r="C47" s="1104"/>
      <c r="D47" s="1104"/>
      <c r="E47" s="1104"/>
      <c r="F47" s="539"/>
      <c r="G47" s="539"/>
      <c r="H47" s="539"/>
    </row>
    <row r="48" spans="1:256" ht="13.5" thickBot="1">
      <c r="B48" s="38"/>
      <c r="C48" s="38"/>
      <c r="D48" s="290"/>
      <c r="E48" s="115" t="s">
        <v>531</v>
      </c>
      <c r="F48" s="539"/>
      <c r="G48" s="539"/>
      <c r="H48" s="539"/>
    </row>
    <row r="49" spans="2:8" ht="13.5" thickTop="1">
      <c r="B49" s="508"/>
      <c r="C49" s="509"/>
      <c r="D49" s="510"/>
      <c r="E49" s="511"/>
      <c r="F49" s="539"/>
      <c r="G49" s="539"/>
      <c r="H49" s="539"/>
    </row>
    <row r="50" spans="2:8" ht="15" customHeight="1">
      <c r="B50" s="15" t="s">
        <v>532</v>
      </c>
      <c r="C50" s="513" t="s">
        <v>533</v>
      </c>
      <c r="D50" s="514" t="s">
        <v>534</v>
      </c>
      <c r="E50" s="515" t="s">
        <v>535</v>
      </c>
      <c r="F50" s="539"/>
      <c r="G50" s="539"/>
      <c r="H50" s="539"/>
    </row>
    <row r="51" spans="2:8" ht="15.75" thickBot="1">
      <c r="B51" s="516"/>
      <c r="C51" s="517"/>
      <c r="D51" s="518"/>
      <c r="E51" s="519"/>
      <c r="F51" s="539"/>
      <c r="G51" s="539"/>
      <c r="H51" s="539"/>
    </row>
    <row r="52" spans="2:8" ht="13.5" thickTop="1">
      <c r="B52" s="60"/>
      <c r="C52" s="291"/>
      <c r="D52" s="292"/>
      <c r="E52" s="293"/>
      <c r="F52" s="539"/>
      <c r="G52" s="539"/>
      <c r="H52" s="539"/>
    </row>
    <row r="53" spans="2:8" ht="15.75">
      <c r="B53" s="294" t="s">
        <v>34</v>
      </c>
      <c r="C53" s="438">
        <v>186914.75</v>
      </c>
      <c r="D53" s="439"/>
      <c r="E53" s="16">
        <v>186914.75</v>
      </c>
      <c r="F53" s="539"/>
      <c r="G53" s="539"/>
      <c r="H53" s="539"/>
    </row>
    <row r="54" spans="2:8">
      <c r="B54" s="295"/>
      <c r="C54" s="197"/>
      <c r="D54" s="119"/>
      <c r="E54" s="127"/>
      <c r="F54" s="539"/>
      <c r="G54" s="539"/>
      <c r="H54" s="539"/>
    </row>
    <row r="55" spans="2:8" ht="17.25" customHeight="1">
      <c r="B55" s="295" t="s">
        <v>35</v>
      </c>
      <c r="C55" s="296">
        <v>146788.28</v>
      </c>
      <c r="D55" s="440"/>
      <c r="E55" s="124">
        <v>146788.28</v>
      </c>
      <c r="F55" s="539"/>
      <c r="G55" s="539"/>
      <c r="H55" s="539"/>
    </row>
    <row r="56" spans="2:8" ht="15">
      <c r="B56" s="295" t="s">
        <v>36</v>
      </c>
      <c r="C56" s="296">
        <v>5730.87</v>
      </c>
      <c r="D56" s="123"/>
      <c r="E56" s="124">
        <v>5730.87</v>
      </c>
      <c r="F56" s="539"/>
      <c r="G56" s="539"/>
      <c r="H56" s="539"/>
    </row>
    <row r="57" spans="2:8" ht="15">
      <c r="B57" s="295"/>
      <c r="C57" s="296"/>
      <c r="D57" s="123"/>
      <c r="E57" s="124"/>
      <c r="F57" s="539"/>
      <c r="G57" s="539"/>
      <c r="H57" s="539"/>
    </row>
    <row r="58" spans="2:8" ht="15">
      <c r="B58" s="295" t="s">
        <v>37</v>
      </c>
      <c r="C58" s="296">
        <v>34338.9</v>
      </c>
      <c r="D58" s="440"/>
      <c r="E58" s="124">
        <v>34338.9</v>
      </c>
      <c r="F58" s="539"/>
      <c r="G58" s="539"/>
      <c r="H58" s="539"/>
    </row>
    <row r="59" spans="2:8" ht="15">
      <c r="B59" s="295" t="s">
        <v>36</v>
      </c>
      <c r="C59" s="296">
        <v>56.7</v>
      </c>
      <c r="D59" s="123"/>
      <c r="E59" s="124">
        <v>56.7</v>
      </c>
      <c r="F59" s="539"/>
      <c r="G59" s="539"/>
      <c r="H59" s="539"/>
    </row>
    <row r="60" spans="2:8" ht="13.5" thickBot="1">
      <c r="B60" s="63"/>
      <c r="C60" s="63"/>
      <c r="D60" s="128"/>
      <c r="E60" s="129"/>
      <c r="F60" s="539"/>
      <c r="G60" s="539"/>
      <c r="H60" s="539"/>
    </row>
    <row r="61" spans="2:8" ht="13.5" thickTop="1"/>
  </sheetData>
  <mergeCells count="5">
    <mergeCell ref="B47:E47"/>
    <mergeCell ref="B8:E8"/>
    <mergeCell ref="B9:E9"/>
    <mergeCell ref="B10:E10"/>
    <mergeCell ref="B40:E43"/>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83" orientation="portrait" r:id="rId1"/>
  <headerFooter differentFirst="1" scaleWithDoc="0">
    <oddFooter>&amp;R&amp;A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pageSetUpPr fitToPage="1"/>
  </sheetPr>
  <dimension ref="A1:E46"/>
  <sheetViews>
    <sheetView showRuler="0" view="pageBreakPreview" zoomScale="70" zoomScaleSheetLayoutView="70" workbookViewId="0"/>
  </sheetViews>
  <sheetFormatPr baseColWidth="10" defaultColWidth="11.42578125" defaultRowHeight="12.75"/>
  <cols>
    <col min="1" max="1" width="7.140625" customWidth="1"/>
    <col min="2" max="2" width="34.42578125" customWidth="1"/>
    <col min="3" max="3" width="36" customWidth="1"/>
    <col min="4" max="4" width="19.28515625" customWidth="1"/>
    <col min="11" max="11" width="12.7109375" bestFit="1" customWidth="1"/>
  </cols>
  <sheetData>
    <row r="1" spans="1:4">
      <c r="A1" s="204" t="s">
        <v>419</v>
      </c>
      <c r="B1" s="619"/>
      <c r="C1" s="566"/>
      <c r="D1" s="566"/>
    </row>
    <row r="2" spans="1:4">
      <c r="A2" s="204"/>
      <c r="B2" s="619"/>
      <c r="C2" s="566"/>
      <c r="D2" s="566"/>
    </row>
    <row r="3" spans="1:4">
      <c r="A3" s="204"/>
      <c r="B3" s="619"/>
      <c r="C3" s="566"/>
      <c r="D3" s="566"/>
    </row>
    <row r="4" spans="1:4" ht="14.25">
      <c r="B4" s="567" t="s">
        <v>569</v>
      </c>
      <c r="C4" s="569"/>
      <c r="D4" s="617"/>
    </row>
    <row r="5" spans="1:4" ht="14.25">
      <c r="B5" s="570" t="s">
        <v>570</v>
      </c>
      <c r="C5" s="569"/>
      <c r="D5" s="617"/>
    </row>
    <row r="6" spans="1:4" ht="14.25">
      <c r="B6" s="570"/>
      <c r="C6" s="569"/>
      <c r="D6" s="250"/>
    </row>
    <row r="7" spans="1:4">
      <c r="B7" s="569"/>
      <c r="C7" s="569"/>
      <c r="D7" s="250"/>
    </row>
    <row r="8" spans="1:4" ht="13.5" customHeight="1">
      <c r="B8" s="1159" t="s">
        <v>600</v>
      </c>
      <c r="C8" s="1159"/>
      <c r="D8" s="606"/>
    </row>
    <row r="9" spans="1:4" ht="14.25">
      <c r="B9" s="1244" t="s">
        <v>841</v>
      </c>
      <c r="C9" s="1244"/>
      <c r="D9" s="607"/>
    </row>
    <row r="10" spans="1:4" ht="14.25">
      <c r="B10" s="643"/>
      <c r="C10" s="643"/>
      <c r="D10" s="643"/>
    </row>
    <row r="11" spans="1:4" ht="13.5" thickBot="1">
      <c r="B11" s="34"/>
      <c r="C11" s="38"/>
      <c r="D11" s="250"/>
    </row>
    <row r="12" spans="1:4" ht="13.5" customHeight="1" thickTop="1">
      <c r="B12" s="1238" t="s">
        <v>601</v>
      </c>
      <c r="C12" s="1241" t="s">
        <v>642</v>
      </c>
    </row>
    <row r="13" spans="1:4">
      <c r="B13" s="1239"/>
      <c r="C13" s="1242"/>
    </row>
    <row r="14" spans="1:4" ht="13.5" customHeight="1">
      <c r="B14" s="1239"/>
      <c r="C14" s="1242"/>
    </row>
    <row r="15" spans="1:4">
      <c r="B15" s="1240"/>
      <c r="C15" s="1243"/>
    </row>
    <row r="16" spans="1:4">
      <c r="B16" s="251"/>
      <c r="C16" s="801"/>
    </row>
    <row r="17" spans="2:5" ht="15.75">
      <c r="B17" s="252" t="s">
        <v>526</v>
      </c>
      <c r="C17" s="802">
        <f>SUM(C19:C42)</f>
        <v>926657.77999999991</v>
      </c>
      <c r="D17" s="889"/>
      <c r="E17" s="889"/>
    </row>
    <row r="18" spans="2:5" ht="14.25">
      <c r="B18" s="253"/>
      <c r="C18" s="803"/>
      <c r="D18" s="889"/>
    </row>
    <row r="19" spans="2:5">
      <c r="B19" s="282" t="s">
        <v>602</v>
      </c>
      <c r="C19" s="804">
        <v>30694.28</v>
      </c>
      <c r="D19" s="889"/>
    </row>
    <row r="20" spans="2:5">
      <c r="B20" s="254" t="s">
        <v>603</v>
      </c>
      <c r="C20" s="804">
        <v>7004.9400000000005</v>
      </c>
      <c r="D20" s="889"/>
    </row>
    <row r="21" spans="2:5">
      <c r="B21" s="282" t="s">
        <v>604</v>
      </c>
      <c r="C21" s="804">
        <v>43496.990000000005</v>
      </c>
      <c r="D21" s="889"/>
    </row>
    <row r="22" spans="2:5">
      <c r="B22" s="282" t="s">
        <v>605</v>
      </c>
      <c r="C22" s="804">
        <v>49371.74</v>
      </c>
      <c r="D22" s="889"/>
    </row>
    <row r="23" spans="2:5">
      <c r="B23" s="282" t="s">
        <v>606</v>
      </c>
      <c r="C23" s="804">
        <v>95196.19</v>
      </c>
      <c r="D23" s="889"/>
    </row>
    <row r="24" spans="2:5">
      <c r="B24" s="282" t="s">
        <v>607</v>
      </c>
      <c r="C24" s="804">
        <v>28565.67</v>
      </c>
      <c r="D24" s="889"/>
    </row>
    <row r="25" spans="2:5">
      <c r="B25" s="282" t="s">
        <v>608</v>
      </c>
      <c r="C25" s="804">
        <v>150174.77000000002</v>
      </c>
      <c r="D25" s="889"/>
    </row>
    <row r="26" spans="2:5">
      <c r="B26" s="282" t="s">
        <v>609</v>
      </c>
      <c r="C26" s="804">
        <v>1855.92</v>
      </c>
      <c r="D26" s="889"/>
    </row>
    <row r="27" spans="2:5">
      <c r="B27" s="282" t="s">
        <v>0</v>
      </c>
      <c r="C27" s="804">
        <v>1540.19</v>
      </c>
      <c r="D27" s="889"/>
    </row>
    <row r="28" spans="2:5">
      <c r="B28" s="282" t="s">
        <v>1</v>
      </c>
      <c r="C28" s="804">
        <v>5796.22</v>
      </c>
      <c r="D28" s="889"/>
    </row>
    <row r="29" spans="2:5">
      <c r="B29" s="282" t="s">
        <v>2</v>
      </c>
      <c r="C29" s="804">
        <v>2898.69</v>
      </c>
      <c r="D29" s="889"/>
    </row>
    <row r="30" spans="2:5">
      <c r="B30" s="254" t="s">
        <v>3</v>
      </c>
      <c r="C30" s="804">
        <v>11445.1</v>
      </c>
      <c r="D30" s="889"/>
    </row>
    <row r="31" spans="2:5">
      <c r="B31" s="282" t="s">
        <v>4</v>
      </c>
      <c r="C31" s="804">
        <v>162043.62000000002</v>
      </c>
      <c r="D31" s="889"/>
    </row>
    <row r="32" spans="2:5">
      <c r="B32" s="282" t="s">
        <v>5</v>
      </c>
      <c r="C32" s="804">
        <v>17475.75</v>
      </c>
      <c r="D32" s="889"/>
    </row>
    <row r="33" spans="2:4">
      <c r="B33" s="282" t="s">
        <v>6</v>
      </c>
      <c r="C33" s="804">
        <v>62179.96</v>
      </c>
      <c r="D33" s="889"/>
    </row>
    <row r="34" spans="2:4">
      <c r="B34" s="282" t="s">
        <v>7</v>
      </c>
      <c r="C34" s="804">
        <v>34475.659999999996</v>
      </c>
      <c r="D34" s="889"/>
    </row>
    <row r="35" spans="2:4">
      <c r="B35" s="254" t="s">
        <v>8</v>
      </c>
      <c r="C35" s="804">
        <v>22121.9</v>
      </c>
      <c r="D35" s="889"/>
    </row>
    <row r="36" spans="2:4">
      <c r="B36" s="282" t="s">
        <v>9</v>
      </c>
      <c r="C36" s="804">
        <v>39749.4</v>
      </c>
      <c r="D36" s="889"/>
    </row>
    <row r="37" spans="2:4">
      <c r="B37" s="282" t="s">
        <v>10</v>
      </c>
      <c r="C37" s="804">
        <v>0</v>
      </c>
      <c r="D37" s="889"/>
    </row>
    <row r="38" spans="2:4">
      <c r="B38" s="282" t="s">
        <v>11</v>
      </c>
      <c r="C38" s="804">
        <v>0</v>
      </c>
      <c r="D38" s="889"/>
    </row>
    <row r="39" spans="2:4">
      <c r="B39" s="282" t="s">
        <v>12</v>
      </c>
      <c r="C39" s="804">
        <v>95835.85</v>
      </c>
      <c r="D39" s="889"/>
    </row>
    <row r="40" spans="2:4">
      <c r="B40" s="282" t="s">
        <v>13</v>
      </c>
      <c r="C40" s="804">
        <v>41946.399999999994</v>
      </c>
      <c r="D40" s="889"/>
    </row>
    <row r="41" spans="2:4">
      <c r="B41" s="282" t="s">
        <v>14</v>
      </c>
      <c r="C41" s="804">
        <v>1244.69</v>
      </c>
      <c r="D41" s="889"/>
    </row>
    <row r="42" spans="2:4">
      <c r="B42" s="282" t="s">
        <v>15</v>
      </c>
      <c r="C42" s="804">
        <v>21543.850000000002</v>
      </c>
      <c r="D42" s="889"/>
    </row>
    <row r="43" spans="2:4" ht="13.5" thickBot="1">
      <c r="B43" s="64"/>
      <c r="C43" s="805"/>
      <c r="D43" s="889"/>
    </row>
    <row r="44" spans="2:4" ht="12.75" customHeight="1" thickTop="1">
      <c r="B44" s="38"/>
      <c r="C44" s="57"/>
      <c r="D44" s="57"/>
    </row>
    <row r="45" spans="2:4">
      <c r="B45" s="1237" t="s">
        <v>643</v>
      </c>
      <c r="C45" s="1237"/>
      <c r="D45" s="38"/>
    </row>
    <row r="46" spans="2:4">
      <c r="B46" s="1237"/>
      <c r="C46" s="1237"/>
    </row>
  </sheetData>
  <customSheetViews>
    <customSheetView guid="{AE035438-BA58-480D-90AC-43CF75BC256A}" scale="75" showPageBreaks="1" fitToPage="1" printArea="1" showRuler="0">
      <pageMargins left="0.39370078740157483" right="0.39370078740157483" top="0.78740157480314965" bottom="0.98425196850393704" header="0" footer="0"/>
      <printOptions horizontalCentered="1"/>
      <pageSetup paperSize="9" scale="72" orientation="portrait" horizontalDpi="4294967293" r:id="rId1"/>
      <headerFooter alignWithMargins="0"/>
    </customSheetView>
  </customSheetViews>
  <mergeCells count="5">
    <mergeCell ref="B45:C46"/>
    <mergeCell ref="B8:C8"/>
    <mergeCell ref="B12:B15"/>
    <mergeCell ref="C12:C15"/>
    <mergeCell ref="B9:C9"/>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3" r:id="rId2"/>
  <headerFooter differentFirst="1" scaleWithDoc="0">
    <oddFooter>&amp;R&amp;A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50"/>
  <sheetViews>
    <sheetView showGridLines="0" showRuler="0" view="pageBreakPreview" zoomScale="68" zoomScaleNormal="85" zoomScaleSheetLayoutView="68" workbookViewId="0"/>
  </sheetViews>
  <sheetFormatPr baseColWidth="10" defaultRowHeight="12.75"/>
  <cols>
    <col min="1" max="1" width="5.85546875" style="7" bestFit="1" customWidth="1"/>
    <col min="2" max="2" width="32.7109375" style="6" customWidth="1"/>
    <col min="3" max="3" width="24" style="6" bestFit="1" customWidth="1"/>
    <col min="4" max="16" width="11.5703125" style="6" bestFit="1" customWidth="1"/>
    <col min="17" max="17" width="12.28515625" style="6" bestFit="1" customWidth="1"/>
    <col min="18" max="24" width="11.5703125" style="6" bestFit="1" customWidth="1"/>
    <col min="25" max="26" width="13.42578125" style="6" customWidth="1"/>
    <col min="27" max="27" width="13.140625" style="6" bestFit="1" customWidth="1"/>
    <col min="28" max="28" width="12.7109375" style="6" bestFit="1" customWidth="1"/>
    <col min="29" max="29" width="11.42578125" style="6"/>
    <col min="30" max="30" width="28.85546875" style="6" bestFit="1" customWidth="1"/>
    <col min="31" max="16384" width="11.42578125" style="6"/>
  </cols>
  <sheetData>
    <row r="1" spans="1:78">
      <c r="A1" s="204" t="s">
        <v>419</v>
      </c>
      <c r="B1" s="300"/>
    </row>
    <row r="2" spans="1:78">
      <c r="A2" s="204"/>
      <c r="B2" s="300"/>
    </row>
    <row r="4" spans="1:78" ht="14.25">
      <c r="B4" s="567" t="s">
        <v>569</v>
      </c>
      <c r="C4" s="569"/>
      <c r="D4" s="569"/>
      <c r="E4" s="569"/>
      <c r="F4" s="569"/>
      <c r="G4" s="569"/>
      <c r="H4" s="569"/>
      <c r="I4" s="569"/>
      <c r="J4" s="569"/>
      <c r="K4" s="569"/>
      <c r="L4" s="569"/>
      <c r="M4" s="569"/>
      <c r="N4" s="569"/>
      <c r="O4" s="569"/>
      <c r="P4" s="588"/>
      <c r="Q4" s="588"/>
      <c r="R4" s="588"/>
      <c r="S4" s="588"/>
      <c r="T4" s="588"/>
      <c r="U4" s="588"/>
      <c r="V4" s="588"/>
      <c r="W4" s="569"/>
      <c r="X4" s="569"/>
      <c r="Y4" s="569"/>
      <c r="Z4" s="569"/>
      <c r="AA4" s="569"/>
    </row>
    <row r="5" spans="1:78" ht="14.25">
      <c r="B5" s="570" t="s">
        <v>570</v>
      </c>
      <c r="C5" s="569"/>
      <c r="D5" s="569"/>
      <c r="E5" s="569"/>
      <c r="F5" s="569"/>
      <c r="G5" s="569"/>
      <c r="H5" s="569"/>
      <c r="I5" s="569"/>
      <c r="J5" s="569"/>
      <c r="K5" s="569"/>
      <c r="L5" s="569"/>
      <c r="M5" s="569"/>
      <c r="N5" s="569"/>
      <c r="O5" s="569"/>
      <c r="P5" s="588"/>
      <c r="Q5" s="588"/>
      <c r="R5" s="588"/>
      <c r="S5" s="588"/>
      <c r="T5" s="588"/>
      <c r="U5" s="588"/>
      <c r="V5" s="588"/>
      <c r="W5" s="569"/>
      <c r="X5" s="569"/>
      <c r="Y5" s="569"/>
      <c r="Z5" s="569"/>
      <c r="AA5" s="569"/>
    </row>
    <row r="6" spans="1:78">
      <c r="B6" s="569"/>
      <c r="C6" s="569"/>
      <c r="D6" s="569"/>
      <c r="E6" s="569"/>
      <c r="F6" s="569"/>
      <c r="G6" s="569"/>
      <c r="H6" s="569"/>
      <c r="I6" s="569"/>
      <c r="J6" s="569"/>
      <c r="K6" s="569"/>
      <c r="L6" s="569"/>
      <c r="M6" s="569"/>
      <c r="N6" s="569"/>
      <c r="O6" s="569"/>
      <c r="P6" s="588"/>
      <c r="Q6" s="588"/>
      <c r="R6" s="588"/>
      <c r="S6" s="588"/>
      <c r="T6" s="588"/>
      <c r="U6" s="588"/>
      <c r="V6" s="588"/>
      <c r="W6" s="569"/>
      <c r="X6" s="569"/>
      <c r="Y6" s="569"/>
      <c r="Z6" s="569"/>
      <c r="AA6" s="569"/>
    </row>
    <row r="7" spans="1:78">
      <c r="B7" s="569"/>
      <c r="C7" s="569"/>
      <c r="D7" s="569"/>
      <c r="E7" s="569"/>
      <c r="F7" s="569"/>
      <c r="G7" s="569"/>
      <c r="H7" s="569"/>
      <c r="I7" s="569"/>
      <c r="J7" s="569"/>
      <c r="K7" s="569"/>
      <c r="L7" s="569"/>
      <c r="M7" s="569"/>
      <c r="N7" s="569"/>
      <c r="O7" s="569"/>
      <c r="P7" s="588"/>
      <c r="Q7" s="588"/>
      <c r="R7" s="588"/>
      <c r="S7" s="588"/>
      <c r="T7" s="588"/>
      <c r="U7" s="588"/>
      <c r="V7" s="588"/>
      <c r="W7" s="569"/>
      <c r="X7" s="569"/>
      <c r="Y7" s="569"/>
      <c r="Z7" s="569"/>
      <c r="AA7" s="569"/>
    </row>
    <row r="8" spans="1:78" ht="16.5">
      <c r="B8" s="1127" t="s">
        <v>794</v>
      </c>
      <c r="C8" s="1127"/>
      <c r="D8" s="1127"/>
      <c r="E8" s="1127"/>
      <c r="F8" s="1127"/>
      <c r="G8" s="1127"/>
      <c r="H8" s="1127"/>
      <c r="I8" s="1127"/>
      <c r="J8" s="1127"/>
      <c r="K8" s="1127"/>
      <c r="L8" s="1127"/>
      <c r="M8" s="1127"/>
      <c r="N8" s="1127"/>
      <c r="O8" s="1127"/>
      <c r="P8" s="1127"/>
      <c r="Q8" s="1127"/>
      <c r="R8" s="1127"/>
      <c r="S8" s="1127"/>
      <c r="T8" s="1127"/>
      <c r="U8" s="1127"/>
      <c r="V8" s="1127"/>
      <c r="W8" s="1127"/>
      <c r="X8" s="1127"/>
      <c r="Y8" s="1127"/>
      <c r="Z8" s="1127"/>
      <c r="AA8" s="1127"/>
      <c r="AB8" s="559"/>
      <c r="AC8" s="559"/>
    </row>
    <row r="9" spans="1:78" ht="13.5">
      <c r="B9" s="1247" t="s">
        <v>72</v>
      </c>
      <c r="C9" s="1247"/>
      <c r="D9" s="1247"/>
      <c r="E9" s="1247"/>
      <c r="F9" s="1247"/>
      <c r="G9" s="1247"/>
      <c r="H9" s="1247"/>
      <c r="I9" s="1247"/>
      <c r="J9" s="1247"/>
      <c r="K9" s="1247"/>
      <c r="L9" s="1247"/>
      <c r="M9" s="1247"/>
      <c r="N9" s="1247"/>
      <c r="O9" s="1247"/>
      <c r="P9" s="1247"/>
      <c r="Q9" s="1247"/>
      <c r="R9" s="1247"/>
      <c r="S9" s="1247"/>
      <c r="T9" s="1247"/>
      <c r="U9" s="1247"/>
      <c r="V9" s="1247"/>
      <c r="W9" s="1247"/>
      <c r="X9" s="1247"/>
      <c r="Y9" s="1247"/>
      <c r="Z9" s="1247"/>
      <c r="AA9" s="1247"/>
      <c r="AB9" s="560"/>
      <c r="AC9" s="560"/>
    </row>
    <row r="10" spans="1:78">
      <c r="B10" s="569"/>
      <c r="C10" s="569"/>
      <c r="D10" s="569"/>
      <c r="E10" s="569"/>
      <c r="F10" s="569"/>
      <c r="G10" s="569"/>
      <c r="H10" s="569"/>
      <c r="I10" s="569"/>
      <c r="J10" s="569"/>
      <c r="K10" s="569"/>
      <c r="L10" s="569"/>
      <c r="M10" s="569"/>
      <c r="N10" s="569"/>
      <c r="O10" s="569"/>
      <c r="P10" s="588"/>
      <c r="Q10" s="588"/>
      <c r="R10" s="588"/>
      <c r="S10" s="588"/>
      <c r="T10" s="588"/>
      <c r="U10" s="588"/>
      <c r="V10" s="588"/>
      <c r="W10" s="569"/>
      <c r="X10" s="569"/>
      <c r="Y10" s="569"/>
      <c r="Z10" s="569"/>
      <c r="AA10" s="569"/>
    </row>
    <row r="11" spans="1:78" ht="13.5" thickBot="1">
      <c r="B11" s="589" t="s">
        <v>313</v>
      </c>
      <c r="C11" s="569"/>
      <c r="D11" s="569"/>
      <c r="E11" s="569"/>
      <c r="F11" s="569"/>
      <c r="G11" s="569"/>
      <c r="H11" s="569"/>
      <c r="I11" s="569"/>
      <c r="J11" s="569"/>
      <c r="K11" s="569"/>
      <c r="L11" s="569"/>
      <c r="M11" s="569"/>
      <c r="N11" s="569"/>
      <c r="O11" s="569"/>
      <c r="P11" s="588"/>
      <c r="Q11" s="588"/>
      <c r="R11" s="588"/>
      <c r="S11" s="588"/>
      <c r="T11" s="588"/>
      <c r="U11" s="588"/>
      <c r="V11" s="588"/>
      <c r="W11" s="569"/>
      <c r="X11" s="569"/>
      <c r="Y11" s="569"/>
      <c r="Z11" s="569"/>
      <c r="AA11" s="569"/>
    </row>
    <row r="12" spans="1:78" ht="42.75" customHeight="1" thickTop="1" thickBot="1">
      <c r="A12" s="466"/>
      <c r="B12" s="1248" t="s">
        <v>73</v>
      </c>
      <c r="C12" s="1249"/>
      <c r="D12" s="520">
        <v>1993</v>
      </c>
      <c r="E12" s="520">
        <v>1994</v>
      </c>
      <c r="F12" s="520">
        <v>1995</v>
      </c>
      <c r="G12" s="520">
        <v>1996</v>
      </c>
      <c r="H12" s="520">
        <v>1997</v>
      </c>
      <c r="I12" s="520">
        <v>1998</v>
      </c>
      <c r="J12" s="520">
        <v>1999</v>
      </c>
      <c r="K12" s="520">
        <v>2000</v>
      </c>
      <c r="L12" s="520">
        <v>2001</v>
      </c>
      <c r="M12" s="520">
        <v>2002</v>
      </c>
      <c r="N12" s="520">
        <v>2003</v>
      </c>
      <c r="O12" s="521">
        <v>2004</v>
      </c>
      <c r="P12" s="521">
        <v>2005</v>
      </c>
      <c r="Q12" s="521">
        <v>2006</v>
      </c>
      <c r="R12" s="521">
        <v>2007</v>
      </c>
      <c r="S12" s="521">
        <v>2008</v>
      </c>
      <c r="T12" s="521">
        <v>2009</v>
      </c>
      <c r="U12" s="521">
        <v>2010</v>
      </c>
      <c r="V12" s="522">
        <v>2011</v>
      </c>
      <c r="W12" s="522">
        <v>2012</v>
      </c>
      <c r="X12" s="522">
        <v>2013</v>
      </c>
      <c r="Y12" s="597">
        <v>2014</v>
      </c>
      <c r="Z12" s="597" t="s">
        <v>811</v>
      </c>
      <c r="AA12" s="523" t="s">
        <v>561</v>
      </c>
    </row>
    <row r="13" spans="1:78" ht="13.5" thickTop="1">
      <c r="A13" s="994"/>
      <c r="B13" s="1250" t="s">
        <v>74</v>
      </c>
      <c r="C13" s="441" t="s">
        <v>75</v>
      </c>
      <c r="D13" s="995">
        <v>1596.86</v>
      </c>
      <c r="E13" s="995">
        <v>873.74</v>
      </c>
      <c r="F13" s="995">
        <v>2404.88</v>
      </c>
      <c r="G13" s="995">
        <v>824.23</v>
      </c>
      <c r="H13" s="995">
        <v>441.81599999999997</v>
      </c>
      <c r="I13" s="995">
        <v>0</v>
      </c>
      <c r="J13" s="995">
        <v>0</v>
      </c>
      <c r="K13" s="995">
        <v>2067.4160000000002</v>
      </c>
      <c r="L13" s="995">
        <v>10563.591</v>
      </c>
      <c r="M13" s="995">
        <v>0</v>
      </c>
      <c r="N13" s="995">
        <v>5604.7070000000003</v>
      </c>
      <c r="O13" s="996">
        <v>3450.8789999999999</v>
      </c>
      <c r="P13" s="996">
        <v>0</v>
      </c>
      <c r="Q13" s="996">
        <v>0</v>
      </c>
      <c r="R13" s="996">
        <v>0</v>
      </c>
      <c r="S13" s="996">
        <v>0</v>
      </c>
      <c r="T13" s="996">
        <v>0</v>
      </c>
      <c r="U13" s="996">
        <v>0</v>
      </c>
      <c r="V13" s="996">
        <v>0</v>
      </c>
      <c r="W13" s="995">
        <v>0</v>
      </c>
      <c r="X13" s="997">
        <v>0</v>
      </c>
      <c r="Y13" s="998">
        <v>0</v>
      </c>
      <c r="Z13" s="998">
        <v>0</v>
      </c>
      <c r="AA13" s="1031">
        <f>SUM(D13:Z13)</f>
        <v>27828.118999999999</v>
      </c>
      <c r="AB13" s="550"/>
      <c r="AC13" s="550"/>
      <c r="AD13" s="999"/>
      <c r="BC13" s="550"/>
      <c r="BD13" s="550"/>
      <c r="BE13" s="550"/>
      <c r="BF13" s="550"/>
      <c r="BG13" s="550"/>
      <c r="BH13" s="550"/>
      <c r="BI13" s="550"/>
      <c r="BJ13" s="550"/>
      <c r="BK13" s="550"/>
      <c r="BL13" s="550"/>
      <c r="BM13" s="550"/>
      <c r="BN13" s="550"/>
      <c r="BO13" s="550"/>
      <c r="BP13" s="550"/>
      <c r="BQ13" s="550"/>
      <c r="BR13" s="550"/>
      <c r="BS13" s="550"/>
      <c r="BT13" s="550"/>
      <c r="BU13" s="550"/>
      <c r="BV13" s="550"/>
      <c r="BW13" s="550"/>
      <c r="BX13" s="550"/>
      <c r="BY13" s="550"/>
      <c r="BZ13" s="550"/>
    </row>
    <row r="14" spans="1:78">
      <c r="A14" s="466"/>
      <c r="B14" s="1250"/>
      <c r="C14" s="126" t="s">
        <v>76</v>
      </c>
      <c r="D14" s="1000">
        <v>-275.69</v>
      </c>
      <c r="E14" s="1000">
        <v>-227.16</v>
      </c>
      <c r="F14" s="1000">
        <v>-285.08999999999997</v>
      </c>
      <c r="G14" s="1000">
        <v>-273.45999999999998</v>
      </c>
      <c r="H14" s="1000">
        <v>-481.91800000000001</v>
      </c>
      <c r="I14" s="1000">
        <v>-653.86500000000001</v>
      </c>
      <c r="J14" s="1000">
        <v>-827.11800000000005</v>
      </c>
      <c r="K14" s="1000">
        <v>-1283.886</v>
      </c>
      <c r="L14" s="1000">
        <v>-1182.9860000000001</v>
      </c>
      <c r="M14" s="1000">
        <v>-729.2</v>
      </c>
      <c r="N14" s="1000">
        <v>-5705.8109999999997</v>
      </c>
      <c r="O14" s="1001">
        <v>-5493.8029999999999</v>
      </c>
      <c r="P14" s="1001">
        <v>-3588.5559000000007</v>
      </c>
      <c r="Q14" s="1001">
        <v>-9530.1106799999998</v>
      </c>
      <c r="R14" s="1001">
        <v>0</v>
      </c>
      <c r="S14" s="1001">
        <v>0</v>
      </c>
      <c r="T14" s="1001">
        <v>0</v>
      </c>
      <c r="U14" s="1001">
        <v>0</v>
      </c>
      <c r="V14" s="1001">
        <v>0</v>
      </c>
      <c r="W14" s="1000">
        <v>0</v>
      </c>
      <c r="X14" s="1002">
        <v>0</v>
      </c>
      <c r="Y14" s="1003">
        <v>0</v>
      </c>
      <c r="Z14" s="1003">
        <v>0</v>
      </c>
      <c r="AA14" s="1009">
        <f t="shared" ref="AA14:AA17" si="0">SUM(D14:Z14)</f>
        <v>-30538.653579999998</v>
      </c>
      <c r="AB14" s="550"/>
      <c r="AC14" s="550"/>
      <c r="AD14" s="550"/>
      <c r="AE14" s="550"/>
      <c r="AF14" s="550"/>
      <c r="AG14" s="550"/>
      <c r="AH14" s="550"/>
      <c r="AI14" s="550"/>
      <c r="AJ14" s="550"/>
      <c r="AK14" s="550"/>
      <c r="AL14" s="550"/>
      <c r="AM14" s="550"/>
      <c r="AN14" s="550"/>
      <c r="AO14" s="550"/>
      <c r="AP14" s="550"/>
      <c r="AQ14" s="550"/>
      <c r="AR14" s="550"/>
      <c r="AS14" s="550"/>
      <c r="AT14" s="550"/>
      <c r="AU14" s="550"/>
      <c r="AV14" s="550"/>
      <c r="AW14" s="550"/>
      <c r="AX14" s="550"/>
      <c r="AY14" s="550"/>
      <c r="BC14" s="550"/>
      <c r="BD14" s="550"/>
      <c r="BE14" s="550"/>
      <c r="BF14" s="550"/>
      <c r="BG14" s="550"/>
      <c r="BH14" s="550"/>
      <c r="BI14" s="550"/>
      <c r="BJ14" s="550"/>
      <c r="BK14" s="550"/>
      <c r="BL14" s="550"/>
      <c r="BM14" s="550"/>
      <c r="BN14" s="550"/>
      <c r="BO14" s="550"/>
      <c r="BP14" s="550"/>
      <c r="BQ14" s="550"/>
      <c r="BR14" s="550"/>
      <c r="BS14" s="550"/>
      <c r="BT14" s="550"/>
      <c r="BU14" s="550"/>
      <c r="BV14" s="550"/>
      <c r="BW14" s="550"/>
      <c r="BX14" s="550"/>
      <c r="BY14" s="550"/>
      <c r="BZ14" s="550"/>
    </row>
    <row r="15" spans="1:78">
      <c r="A15" s="466"/>
      <c r="B15" s="1250"/>
      <c r="C15" s="126" t="s">
        <v>77</v>
      </c>
      <c r="D15" s="1000">
        <v>1321.17</v>
      </c>
      <c r="E15" s="1000">
        <v>646.58000000000004</v>
      </c>
      <c r="F15" s="1000">
        <v>2119.79</v>
      </c>
      <c r="G15" s="1000">
        <v>550.77</v>
      </c>
      <c r="H15" s="1000">
        <v>-40.102000000000032</v>
      </c>
      <c r="I15" s="1000">
        <v>-653.86500000000001</v>
      </c>
      <c r="J15" s="1000">
        <v>-827.11800000000005</v>
      </c>
      <c r="K15" s="1000">
        <v>783.53</v>
      </c>
      <c r="L15" s="1000">
        <v>9380.6049999999996</v>
      </c>
      <c r="M15" s="1000">
        <v>-729.2</v>
      </c>
      <c r="N15" s="1000">
        <v>-101.10399999999936</v>
      </c>
      <c r="O15" s="1001">
        <v>-2042.924</v>
      </c>
      <c r="P15" s="1001">
        <v>-3588.5559000000007</v>
      </c>
      <c r="Q15" s="1001">
        <v>-9530.1106799999998</v>
      </c>
      <c r="R15" s="1001">
        <v>0</v>
      </c>
      <c r="S15" s="1001">
        <v>0</v>
      </c>
      <c r="T15" s="1001">
        <v>0</v>
      </c>
      <c r="U15" s="1001">
        <v>0</v>
      </c>
      <c r="V15" s="1001">
        <v>0</v>
      </c>
      <c r="W15" s="1000">
        <v>0</v>
      </c>
      <c r="X15" s="1002">
        <v>0</v>
      </c>
      <c r="Y15" s="1003">
        <v>0</v>
      </c>
      <c r="Z15" s="1003">
        <v>0</v>
      </c>
      <c r="AA15" s="1009">
        <f t="shared" si="0"/>
        <v>-2710.5345799999996</v>
      </c>
      <c r="AB15" s="550"/>
      <c r="AC15" s="550"/>
      <c r="AD15" s="550"/>
      <c r="AE15" s="550"/>
      <c r="AF15" s="550"/>
      <c r="AG15" s="550"/>
      <c r="AH15" s="550"/>
      <c r="AI15" s="550"/>
      <c r="AJ15" s="550"/>
      <c r="AK15" s="550"/>
      <c r="AL15" s="550"/>
      <c r="AM15" s="550"/>
      <c r="AN15" s="550"/>
      <c r="AO15" s="550"/>
      <c r="AP15" s="550"/>
      <c r="AQ15" s="550"/>
      <c r="AR15" s="550"/>
      <c r="AS15" s="550"/>
      <c r="AT15" s="550"/>
      <c r="AU15" s="550"/>
      <c r="AV15" s="550"/>
      <c r="AW15" s="550"/>
      <c r="AX15" s="550"/>
      <c r="AY15" s="550"/>
      <c r="BC15" s="550"/>
      <c r="BD15" s="550"/>
      <c r="BE15" s="550"/>
      <c r="BF15" s="550"/>
      <c r="BG15" s="550"/>
      <c r="BH15" s="550"/>
      <c r="BI15" s="550"/>
      <c r="BJ15" s="550"/>
      <c r="BK15" s="550"/>
      <c r="BL15" s="550"/>
      <c r="BM15" s="550"/>
      <c r="BN15" s="550"/>
      <c r="BO15" s="550"/>
      <c r="BP15" s="550"/>
      <c r="BQ15" s="550"/>
      <c r="BR15" s="550"/>
      <c r="BS15" s="550"/>
      <c r="BT15" s="550"/>
      <c r="BU15" s="550"/>
      <c r="BV15" s="550"/>
      <c r="BW15" s="550"/>
      <c r="BX15" s="550"/>
      <c r="BY15" s="550"/>
      <c r="BZ15" s="550"/>
    </row>
    <row r="16" spans="1:78">
      <c r="A16" s="466"/>
      <c r="B16" s="1250"/>
      <c r="C16" s="126" t="s">
        <v>78</v>
      </c>
      <c r="D16" s="1000">
        <v>-275.69</v>
      </c>
      <c r="E16" s="1000">
        <v>-227.16</v>
      </c>
      <c r="F16" s="1000">
        <v>-285.08999999999997</v>
      </c>
      <c r="G16" s="1000">
        <v>-273.45</v>
      </c>
      <c r="H16" s="1000">
        <v>-274.46100000000001</v>
      </c>
      <c r="I16" s="1000">
        <v>-264.10399999999998</v>
      </c>
      <c r="J16" s="1000">
        <v>-201.952</v>
      </c>
      <c r="K16" s="1000">
        <v>-200.82300000000001</v>
      </c>
      <c r="L16" s="1000">
        <v>-464.44299999999998</v>
      </c>
      <c r="M16" s="1000">
        <v>-692.75</v>
      </c>
      <c r="N16" s="1000">
        <v>-651.03</v>
      </c>
      <c r="O16" s="1001">
        <v>-552.93399999999997</v>
      </c>
      <c r="P16" s="1001">
        <v>-513.19270000000006</v>
      </c>
      <c r="Q16" s="1001">
        <v>-80.734499999999997</v>
      </c>
      <c r="R16" s="1001">
        <v>0</v>
      </c>
      <c r="S16" s="1001">
        <v>0</v>
      </c>
      <c r="T16" s="1001">
        <v>0</v>
      </c>
      <c r="U16" s="1001">
        <v>0</v>
      </c>
      <c r="V16" s="1001">
        <v>0</v>
      </c>
      <c r="W16" s="1000">
        <v>0</v>
      </c>
      <c r="X16" s="1002">
        <v>0</v>
      </c>
      <c r="Y16" s="1003">
        <v>0</v>
      </c>
      <c r="Z16" s="1003">
        <v>0</v>
      </c>
      <c r="AA16" s="1009">
        <f t="shared" si="0"/>
        <v>-4957.8141999999998</v>
      </c>
      <c r="AB16" s="550"/>
      <c r="AC16" s="550"/>
      <c r="AD16" s="550"/>
      <c r="AE16" s="550"/>
      <c r="AF16" s="550"/>
      <c r="AG16" s="550"/>
      <c r="AH16" s="550"/>
      <c r="AI16" s="550"/>
      <c r="AJ16" s="550"/>
      <c r="AK16" s="550"/>
      <c r="AL16" s="550"/>
      <c r="AM16" s="550"/>
      <c r="AN16" s="550"/>
      <c r="AO16" s="550"/>
      <c r="AP16" s="550"/>
      <c r="AQ16" s="550"/>
      <c r="AR16" s="550"/>
      <c r="AS16" s="550"/>
      <c r="AT16" s="550"/>
      <c r="AU16" s="550"/>
      <c r="AV16" s="550"/>
      <c r="AW16" s="550"/>
      <c r="AX16" s="550"/>
      <c r="AY16" s="550"/>
      <c r="BC16" s="550"/>
      <c r="BD16" s="550"/>
      <c r="BE16" s="550"/>
      <c r="BF16" s="550"/>
      <c r="BG16" s="550"/>
      <c r="BH16" s="550"/>
      <c r="BI16" s="550"/>
      <c r="BJ16" s="550"/>
      <c r="BK16" s="550"/>
      <c r="BL16" s="550"/>
      <c r="BM16" s="550"/>
      <c r="BN16" s="550"/>
      <c r="BO16" s="550"/>
      <c r="BP16" s="550"/>
      <c r="BQ16" s="550"/>
      <c r="BR16" s="550"/>
      <c r="BS16" s="550"/>
      <c r="BT16" s="550"/>
      <c r="BU16" s="550"/>
      <c r="BV16" s="550"/>
      <c r="BW16" s="550"/>
      <c r="BX16" s="550"/>
      <c r="BY16" s="550"/>
      <c r="BZ16" s="550"/>
    </row>
    <row r="17" spans="1:78">
      <c r="A17" s="466"/>
      <c r="B17" s="1251"/>
      <c r="C17" s="442" t="s">
        <v>79</v>
      </c>
      <c r="D17" s="1004">
        <v>1045.48</v>
      </c>
      <c r="E17" s="1004">
        <v>419.42</v>
      </c>
      <c r="F17" s="1004">
        <v>1834.7</v>
      </c>
      <c r="G17" s="1004">
        <v>277.32</v>
      </c>
      <c r="H17" s="1004">
        <v>-314.56300000000005</v>
      </c>
      <c r="I17" s="1004">
        <v>-917.96900000000005</v>
      </c>
      <c r="J17" s="1004">
        <v>-1029.07</v>
      </c>
      <c r="K17" s="1004">
        <v>582.70700000000022</v>
      </c>
      <c r="L17" s="1004">
        <v>8916.1620000000003</v>
      </c>
      <c r="M17" s="1004">
        <v>-1421.95</v>
      </c>
      <c r="N17" s="1004">
        <v>-752.13399999999933</v>
      </c>
      <c r="O17" s="1005">
        <v>-2595.8580000000002</v>
      </c>
      <c r="P17" s="1005">
        <v>-4101.7486000000008</v>
      </c>
      <c r="Q17" s="1005">
        <v>-9610.8451800000003</v>
      </c>
      <c r="R17" s="1005">
        <v>0</v>
      </c>
      <c r="S17" s="1005">
        <v>0</v>
      </c>
      <c r="T17" s="1005">
        <v>0</v>
      </c>
      <c r="U17" s="1006">
        <v>0</v>
      </c>
      <c r="V17" s="1006">
        <v>0</v>
      </c>
      <c r="W17" s="1007">
        <v>0</v>
      </c>
      <c r="X17" s="1008">
        <v>0</v>
      </c>
      <c r="Y17" s="1009">
        <v>0</v>
      </c>
      <c r="Z17" s="1009">
        <v>0</v>
      </c>
      <c r="AA17" s="1009">
        <f t="shared" si="0"/>
        <v>-7668.3487800000003</v>
      </c>
      <c r="AB17" s="550"/>
      <c r="AC17" s="550"/>
      <c r="AD17" s="550"/>
      <c r="AE17" s="550"/>
      <c r="AF17" s="550"/>
      <c r="AG17" s="550"/>
      <c r="AH17" s="550"/>
      <c r="AI17" s="550"/>
      <c r="AJ17" s="550"/>
      <c r="AK17" s="550"/>
      <c r="AL17" s="550"/>
      <c r="AM17" s="550"/>
      <c r="AN17" s="550"/>
      <c r="AO17" s="550"/>
      <c r="AP17" s="550"/>
      <c r="AQ17" s="550"/>
      <c r="AR17" s="550"/>
      <c r="AS17" s="550"/>
      <c r="AT17" s="550"/>
      <c r="AU17" s="550"/>
      <c r="AV17" s="550"/>
      <c r="AW17" s="550"/>
      <c r="AX17" s="550"/>
      <c r="AY17" s="550"/>
      <c r="BC17" s="550"/>
      <c r="BD17" s="550"/>
      <c r="BE17" s="550"/>
      <c r="BF17" s="550"/>
      <c r="BG17" s="550"/>
      <c r="BH17" s="550"/>
      <c r="BI17" s="550"/>
      <c r="BJ17" s="550"/>
      <c r="BK17" s="550"/>
      <c r="BL17" s="550"/>
      <c r="BM17" s="550"/>
      <c r="BN17" s="550"/>
      <c r="BO17" s="550"/>
      <c r="BP17" s="550"/>
      <c r="BQ17" s="550"/>
      <c r="BR17" s="550"/>
      <c r="BS17" s="550"/>
      <c r="BT17" s="550"/>
      <c r="BU17" s="550"/>
      <c r="BV17" s="550"/>
      <c r="BW17" s="550"/>
      <c r="BX17" s="550"/>
      <c r="BY17" s="550"/>
      <c r="BZ17" s="550"/>
    </row>
    <row r="18" spans="1:78">
      <c r="A18" s="466"/>
      <c r="B18" s="467"/>
      <c r="C18" s="443"/>
      <c r="D18" s="445"/>
      <c r="E18" s="445"/>
      <c r="F18" s="445"/>
      <c r="G18" s="445"/>
      <c r="H18" s="446"/>
      <c r="I18" s="446"/>
      <c r="J18" s="446"/>
      <c r="K18" s="446"/>
      <c r="L18" s="446"/>
      <c r="M18" s="446"/>
      <c r="N18" s="446"/>
      <c r="O18" s="446"/>
      <c r="P18" s="446"/>
      <c r="Q18" s="446"/>
      <c r="R18" s="446"/>
      <c r="S18" s="446"/>
      <c r="T18" s="446"/>
      <c r="U18" s="446"/>
      <c r="V18" s="446"/>
      <c r="W18" s="446"/>
      <c r="X18" s="1010"/>
      <c r="Y18" s="1011"/>
      <c r="Z18" s="1029"/>
      <c r="AA18" s="1029"/>
      <c r="AB18" s="550"/>
      <c r="AC18" s="550"/>
      <c r="AD18" s="550"/>
      <c r="AE18" s="550"/>
      <c r="AF18" s="550"/>
      <c r="AG18" s="550"/>
      <c r="AH18" s="550"/>
      <c r="AI18" s="550"/>
      <c r="AJ18" s="550"/>
      <c r="AK18" s="550"/>
      <c r="AL18" s="550"/>
      <c r="AM18" s="550"/>
      <c r="AN18" s="550"/>
      <c r="AO18" s="550"/>
      <c r="AP18" s="550"/>
      <c r="AQ18" s="550"/>
      <c r="AR18" s="550"/>
      <c r="AS18" s="550"/>
      <c r="AT18" s="550"/>
      <c r="AU18" s="550"/>
      <c r="AV18" s="550"/>
      <c r="AW18" s="550"/>
      <c r="AX18" s="550"/>
      <c r="AY18" s="550"/>
      <c r="BC18" s="550"/>
      <c r="BD18" s="550"/>
      <c r="BE18" s="550"/>
      <c r="BF18" s="550"/>
      <c r="BG18" s="550"/>
      <c r="BH18" s="550"/>
      <c r="BI18" s="550"/>
      <c r="BJ18" s="550"/>
      <c r="BK18" s="550"/>
      <c r="BL18" s="550"/>
      <c r="BM18" s="550"/>
      <c r="BN18" s="550"/>
      <c r="BO18" s="550"/>
      <c r="BP18" s="550"/>
      <c r="BQ18" s="550"/>
      <c r="BR18" s="550"/>
      <c r="BS18" s="550"/>
      <c r="BT18" s="550"/>
      <c r="BU18" s="550"/>
      <c r="BV18" s="550"/>
      <c r="BW18" s="550"/>
      <c r="BX18" s="550"/>
      <c r="BY18" s="550"/>
      <c r="BZ18" s="550"/>
    </row>
    <row r="19" spans="1:78">
      <c r="A19" s="466"/>
      <c r="B19" s="1252" t="s">
        <v>80</v>
      </c>
      <c r="C19" s="444" t="s">
        <v>75</v>
      </c>
      <c r="D19" s="1012">
        <v>1057.33</v>
      </c>
      <c r="E19" s="1012">
        <v>248.98</v>
      </c>
      <c r="F19" s="1012">
        <v>1058.03</v>
      </c>
      <c r="G19" s="1012">
        <v>534.91999999999996</v>
      </c>
      <c r="H19" s="1012">
        <v>905.68100000000004</v>
      </c>
      <c r="I19" s="1012">
        <v>1485.9259999999999</v>
      </c>
      <c r="J19" s="1012">
        <v>1218.566</v>
      </c>
      <c r="K19" s="1012">
        <v>939.84900000000005</v>
      </c>
      <c r="L19" s="1012">
        <v>1490.569</v>
      </c>
      <c r="M19" s="1012">
        <v>416.71</v>
      </c>
      <c r="N19" s="1012">
        <v>2666.4757</v>
      </c>
      <c r="O19" s="1013">
        <v>343.71780000000001</v>
      </c>
      <c r="P19" s="1013">
        <v>597.14289999999994</v>
      </c>
      <c r="Q19" s="1013">
        <v>1132.6512399999999</v>
      </c>
      <c r="R19" s="1013">
        <v>1507.2867999999999</v>
      </c>
      <c r="S19" s="1013">
        <v>1230.7251270000002</v>
      </c>
      <c r="T19" s="1013">
        <v>1697.5356000000002</v>
      </c>
      <c r="U19" s="1001">
        <v>1437.2670000000001</v>
      </c>
      <c r="V19" s="1001">
        <v>1267.4725989999999</v>
      </c>
      <c r="W19" s="1000">
        <v>1016.7822</v>
      </c>
      <c r="X19" s="1014">
        <v>1120.8499999999999</v>
      </c>
      <c r="Y19" s="1014">
        <v>1276.7053810000002</v>
      </c>
      <c r="Z19" s="1014">
        <v>296.12799999999999</v>
      </c>
      <c r="AA19" s="1008">
        <f t="shared" ref="AA19:AA23" si="1">SUM(D19:Z19)</f>
        <v>24947.301347000001</v>
      </c>
      <c r="AB19" s="550"/>
      <c r="AC19" s="550"/>
      <c r="AD19" s="550"/>
      <c r="AE19" s="550"/>
      <c r="AF19" s="550"/>
      <c r="AG19" s="550"/>
      <c r="AH19" s="550"/>
      <c r="AI19" s="550"/>
      <c r="AJ19" s="550"/>
      <c r="AK19" s="550"/>
      <c r="AL19" s="550"/>
      <c r="AM19" s="550"/>
      <c r="AN19" s="550"/>
      <c r="AO19" s="550"/>
      <c r="AP19" s="550"/>
      <c r="AQ19" s="550"/>
      <c r="AR19" s="550"/>
      <c r="AS19" s="550"/>
      <c r="AT19" s="550"/>
      <c r="AU19" s="550"/>
      <c r="AV19" s="550"/>
      <c r="AW19" s="550"/>
      <c r="AX19" s="550"/>
      <c r="AY19" s="550"/>
      <c r="BC19" s="550"/>
      <c r="BD19" s="550"/>
      <c r="BE19" s="550"/>
      <c r="BF19" s="550"/>
      <c r="BG19" s="550"/>
      <c r="BH19" s="550"/>
      <c r="BI19" s="550"/>
      <c r="BJ19" s="550"/>
      <c r="BK19" s="550"/>
      <c r="BL19" s="550"/>
      <c r="BM19" s="550"/>
      <c r="BN19" s="550"/>
      <c r="BO19" s="550"/>
      <c r="BP19" s="550"/>
      <c r="BQ19" s="550"/>
      <c r="BR19" s="550"/>
      <c r="BS19" s="550"/>
      <c r="BT19" s="550"/>
      <c r="BU19" s="550"/>
      <c r="BV19" s="550"/>
      <c r="BW19" s="550"/>
      <c r="BX19" s="550"/>
      <c r="BY19" s="550"/>
      <c r="BZ19" s="550"/>
    </row>
    <row r="20" spans="1:78">
      <c r="A20" s="466"/>
      <c r="B20" s="1253"/>
      <c r="C20" s="126" t="s">
        <v>76</v>
      </c>
      <c r="D20" s="1000">
        <v>-266.33999999999997</v>
      </c>
      <c r="E20" s="1000">
        <v>-272.52</v>
      </c>
      <c r="F20" s="1000">
        <v>-296.48</v>
      </c>
      <c r="G20" s="1000">
        <v>-514.95000000000005</v>
      </c>
      <c r="H20" s="1000">
        <v>-307.25200000000001</v>
      </c>
      <c r="I20" s="1000">
        <v>-342.322</v>
      </c>
      <c r="J20" s="1000">
        <v>-355.54899999999998</v>
      </c>
      <c r="K20" s="1000">
        <v>-349.238</v>
      </c>
      <c r="L20" s="1000">
        <v>-306.82799999999997</v>
      </c>
      <c r="M20" s="1000">
        <v>-937.18</v>
      </c>
      <c r="N20" s="1000">
        <v>-2368.0730000000003</v>
      </c>
      <c r="O20" s="1001">
        <v>-504.66300000000007</v>
      </c>
      <c r="P20" s="1001">
        <v>-535.65780000000007</v>
      </c>
      <c r="Q20" s="1001">
        <v>-1225.6431000000002</v>
      </c>
      <c r="R20" s="1001">
        <v>-1524.6769200000001</v>
      </c>
      <c r="S20" s="1001">
        <v>-1298.3613999999998</v>
      </c>
      <c r="T20" s="1001">
        <v>-858.45699999999999</v>
      </c>
      <c r="U20" s="1001">
        <v>-859.53989999999999</v>
      </c>
      <c r="V20" s="1001">
        <v>-894.82090000000005</v>
      </c>
      <c r="W20" s="1000">
        <v>-908.4556</v>
      </c>
      <c r="X20" s="1014">
        <v>-900.6241</v>
      </c>
      <c r="Y20" s="1014">
        <v>-936.31184699999994</v>
      </c>
      <c r="Z20" s="1014">
        <v>-460.15553599999998</v>
      </c>
      <c r="AA20" s="1008">
        <f t="shared" si="1"/>
        <v>-17224.099103</v>
      </c>
      <c r="AB20" s="550"/>
      <c r="AC20" s="550"/>
      <c r="AD20" s="550"/>
      <c r="AE20" s="550"/>
      <c r="AF20" s="550"/>
      <c r="AG20" s="550"/>
      <c r="AH20" s="550"/>
      <c r="AI20" s="550"/>
      <c r="AJ20" s="550"/>
      <c r="AK20" s="550"/>
      <c r="AL20" s="550"/>
      <c r="AM20" s="550"/>
      <c r="AN20" s="550"/>
      <c r="AO20" s="550"/>
      <c r="AP20" s="550"/>
      <c r="AQ20" s="550"/>
      <c r="AR20" s="550"/>
      <c r="AS20" s="550"/>
      <c r="AT20" s="550"/>
      <c r="AU20" s="550"/>
      <c r="AV20" s="550"/>
      <c r="AW20" s="550"/>
      <c r="AX20" s="550"/>
      <c r="AY20" s="550"/>
      <c r="BC20" s="550"/>
      <c r="BD20" s="550"/>
      <c r="BE20" s="550"/>
      <c r="BF20" s="550"/>
      <c r="BG20" s="550"/>
      <c r="BH20" s="550"/>
      <c r="BI20" s="550"/>
      <c r="BJ20" s="550"/>
      <c r="BK20" s="550"/>
      <c r="BL20" s="550"/>
      <c r="BM20" s="550"/>
      <c r="BN20" s="550"/>
      <c r="BO20" s="550"/>
      <c r="BP20" s="550"/>
      <c r="BQ20" s="550"/>
      <c r="BR20" s="550"/>
      <c r="BS20" s="550"/>
      <c r="BT20" s="550"/>
      <c r="BU20" s="550"/>
      <c r="BV20" s="550"/>
      <c r="BW20" s="550"/>
      <c r="BX20" s="550"/>
      <c r="BY20" s="550"/>
      <c r="BZ20" s="550"/>
    </row>
    <row r="21" spans="1:78">
      <c r="A21" s="466"/>
      <c r="B21" s="1253"/>
      <c r="C21" s="126" t="s">
        <v>77</v>
      </c>
      <c r="D21" s="1000">
        <v>790.99</v>
      </c>
      <c r="E21" s="1000">
        <v>-23.54</v>
      </c>
      <c r="F21" s="1000">
        <v>761.55</v>
      </c>
      <c r="G21" s="1000">
        <v>19.969999999999914</v>
      </c>
      <c r="H21" s="1000">
        <v>598.42900000000009</v>
      </c>
      <c r="I21" s="1000">
        <v>1143.6039999999998</v>
      </c>
      <c r="J21" s="1000">
        <v>863.01700000000005</v>
      </c>
      <c r="K21" s="1000">
        <v>590.6110000000001</v>
      </c>
      <c r="L21" s="1000">
        <v>1183.741</v>
      </c>
      <c r="M21" s="1000">
        <v>-520.47</v>
      </c>
      <c r="N21" s="1000">
        <v>298.40269999999964</v>
      </c>
      <c r="O21" s="1001">
        <v>-160.94520000000006</v>
      </c>
      <c r="P21" s="1001">
        <v>61.485099999999875</v>
      </c>
      <c r="Q21" s="1001">
        <v>-92.991860000000315</v>
      </c>
      <c r="R21" s="1001">
        <v>-17.390120000000252</v>
      </c>
      <c r="S21" s="1001">
        <v>-67.636272999999619</v>
      </c>
      <c r="T21" s="1001">
        <v>839.07860000000016</v>
      </c>
      <c r="U21" s="1001">
        <v>577.72710000000006</v>
      </c>
      <c r="V21" s="1001">
        <v>372.65169899999989</v>
      </c>
      <c r="W21" s="1000">
        <v>108.3266000000001</v>
      </c>
      <c r="X21" s="1014">
        <v>220.22589999999991</v>
      </c>
      <c r="Y21" s="1014">
        <v>340.39353400000027</v>
      </c>
      <c r="Z21" s="1014">
        <v>-164.027536</v>
      </c>
      <c r="AA21" s="1008">
        <f t="shared" si="1"/>
        <v>7723.2022440000001</v>
      </c>
      <c r="AB21" s="550"/>
      <c r="AC21" s="550"/>
      <c r="AD21" s="550"/>
      <c r="AE21" s="550"/>
      <c r="AF21" s="550"/>
      <c r="AG21" s="550"/>
      <c r="AH21" s="550"/>
      <c r="AI21" s="550"/>
      <c r="AJ21" s="550"/>
      <c r="AK21" s="550"/>
      <c r="AL21" s="550"/>
      <c r="AM21" s="550"/>
      <c r="AN21" s="550"/>
      <c r="AO21" s="550"/>
      <c r="AP21" s="550"/>
      <c r="AQ21" s="550"/>
      <c r="AR21" s="550"/>
      <c r="AS21" s="550"/>
      <c r="AT21" s="550"/>
      <c r="AU21" s="550"/>
      <c r="AV21" s="550"/>
      <c r="AW21" s="550"/>
      <c r="AX21" s="550"/>
      <c r="AY21" s="550"/>
      <c r="BC21" s="550"/>
      <c r="BD21" s="550"/>
      <c r="BE21" s="550"/>
      <c r="BF21" s="550"/>
      <c r="BG21" s="550"/>
      <c r="BH21" s="550"/>
      <c r="BI21" s="550"/>
      <c r="BJ21" s="550"/>
      <c r="BK21" s="550"/>
      <c r="BL21" s="550"/>
      <c r="BM21" s="550"/>
      <c r="BN21" s="550"/>
      <c r="BO21" s="550"/>
      <c r="BP21" s="550"/>
      <c r="BQ21" s="550"/>
      <c r="BR21" s="550"/>
      <c r="BS21" s="550"/>
      <c r="BT21" s="550"/>
      <c r="BU21" s="550"/>
      <c r="BV21" s="550"/>
      <c r="BW21" s="550"/>
      <c r="BX21" s="550"/>
      <c r="BY21" s="550"/>
      <c r="BZ21" s="550"/>
    </row>
    <row r="22" spans="1:78">
      <c r="A22" s="466"/>
      <c r="B22" s="1253"/>
      <c r="C22" s="126" t="s">
        <v>78</v>
      </c>
      <c r="D22" s="1000">
        <v>-262.69</v>
      </c>
      <c r="E22" s="1000">
        <v>-267.88</v>
      </c>
      <c r="F22" s="1000">
        <v>-296.77</v>
      </c>
      <c r="G22" s="1000">
        <v>-374.56</v>
      </c>
      <c r="H22" s="1000">
        <v>-335.346</v>
      </c>
      <c r="I22" s="1000">
        <v>-328.45400000000001</v>
      </c>
      <c r="J22" s="1000">
        <v>-432.49299999999999</v>
      </c>
      <c r="K22" s="1000">
        <v>-496.81</v>
      </c>
      <c r="L22" s="1000">
        <v>-427.95</v>
      </c>
      <c r="M22" s="1000">
        <v>-481.66</v>
      </c>
      <c r="N22" s="1000">
        <v>-571.07230000000004</v>
      </c>
      <c r="O22" s="1001">
        <v>-423.10469999999998</v>
      </c>
      <c r="P22" s="1001">
        <v>-453.21725900000001</v>
      </c>
      <c r="Q22" s="1001">
        <v>-483.76660000000004</v>
      </c>
      <c r="R22" s="1001">
        <v>-478.80879999999996</v>
      </c>
      <c r="S22" s="1001">
        <v>-425.13440000000003</v>
      </c>
      <c r="T22" s="1001">
        <v>-365.779</v>
      </c>
      <c r="U22" s="1001">
        <v>-366.08380000000005</v>
      </c>
      <c r="V22" s="1001">
        <v>-322.2851</v>
      </c>
      <c r="W22" s="1000">
        <v>-310.19052099999999</v>
      </c>
      <c r="X22" s="1014">
        <v>-366.15729999999996</v>
      </c>
      <c r="Y22" s="1014">
        <v>-366.16507000000001</v>
      </c>
      <c r="Z22" s="1014">
        <v>-174.40100000000001</v>
      </c>
      <c r="AA22" s="1008">
        <f t="shared" si="1"/>
        <v>-8810.7788500000006</v>
      </c>
      <c r="AB22" s="550"/>
      <c r="AC22" s="550"/>
      <c r="AD22" s="550"/>
      <c r="AE22" s="550"/>
      <c r="AF22" s="550"/>
      <c r="AG22" s="550"/>
      <c r="AH22" s="550"/>
      <c r="AI22" s="550"/>
      <c r="AJ22" s="550"/>
      <c r="AK22" s="550"/>
      <c r="AL22" s="550"/>
      <c r="AM22" s="550"/>
      <c r="AN22" s="550"/>
      <c r="AO22" s="550"/>
      <c r="AP22" s="550"/>
      <c r="AQ22" s="550"/>
      <c r="AR22" s="550"/>
      <c r="AS22" s="550"/>
      <c r="AT22" s="550"/>
      <c r="AU22" s="550"/>
      <c r="AV22" s="550"/>
      <c r="AW22" s="550"/>
      <c r="AX22" s="550"/>
      <c r="AY22" s="550"/>
      <c r="BC22" s="550"/>
      <c r="BD22" s="550"/>
      <c r="BE22" s="550"/>
      <c r="BF22" s="550"/>
      <c r="BG22" s="550"/>
      <c r="BH22" s="550"/>
      <c r="BI22" s="550"/>
      <c r="BJ22" s="550"/>
      <c r="BK22" s="550"/>
      <c r="BL22" s="550"/>
      <c r="BM22" s="550"/>
      <c r="BN22" s="550"/>
      <c r="BO22" s="550"/>
      <c r="BP22" s="550"/>
      <c r="BQ22" s="550"/>
      <c r="BR22" s="550"/>
      <c r="BS22" s="550"/>
      <c r="BT22" s="550"/>
      <c r="BU22" s="550"/>
      <c r="BV22" s="550"/>
      <c r="BW22" s="550"/>
      <c r="BX22" s="550"/>
      <c r="BY22" s="550"/>
      <c r="BZ22" s="550"/>
    </row>
    <row r="23" spans="1:78">
      <c r="A23" s="466"/>
      <c r="B23" s="1254"/>
      <c r="C23" s="442" t="s">
        <v>79</v>
      </c>
      <c r="D23" s="1004">
        <v>528.29999999999995</v>
      </c>
      <c r="E23" s="1004">
        <v>-291.42</v>
      </c>
      <c r="F23" s="1004">
        <v>464.78</v>
      </c>
      <c r="G23" s="1004">
        <v>-354.59</v>
      </c>
      <c r="H23" s="1004">
        <v>263.08300000000008</v>
      </c>
      <c r="I23" s="1004">
        <v>815.15</v>
      </c>
      <c r="J23" s="1004">
        <v>430.52400000000006</v>
      </c>
      <c r="K23" s="1004">
        <v>93.801000000000101</v>
      </c>
      <c r="L23" s="1004">
        <v>755.79099999999994</v>
      </c>
      <c r="M23" s="1004">
        <v>-1002.13</v>
      </c>
      <c r="N23" s="1004">
        <v>-272.6696000000004</v>
      </c>
      <c r="O23" s="1005">
        <v>-584.04989999999998</v>
      </c>
      <c r="P23" s="1005">
        <v>-391.73215900000014</v>
      </c>
      <c r="Q23" s="1005">
        <v>-576.75846000000035</v>
      </c>
      <c r="R23" s="1005">
        <v>-496.19892000000021</v>
      </c>
      <c r="S23" s="1005">
        <v>-492.77067299999965</v>
      </c>
      <c r="T23" s="1005">
        <v>473.29960000000017</v>
      </c>
      <c r="U23" s="1006">
        <v>211.64330000000001</v>
      </c>
      <c r="V23" s="1006">
        <v>50.366598999999894</v>
      </c>
      <c r="W23" s="1000">
        <v>-201.86392099999989</v>
      </c>
      <c r="X23" s="1014">
        <v>-145.93140000000005</v>
      </c>
      <c r="Y23" s="1014">
        <v>-25.771535999999742</v>
      </c>
      <c r="Z23" s="1014">
        <v>-338.42853600000001</v>
      </c>
      <c r="AA23" s="1008">
        <f t="shared" si="1"/>
        <v>-1087.5766060000005</v>
      </c>
      <c r="AB23" s="550"/>
      <c r="AC23" s="550"/>
      <c r="AD23" s="550"/>
      <c r="AE23" s="550"/>
      <c r="AF23" s="550"/>
      <c r="AG23" s="550"/>
      <c r="AH23" s="550"/>
      <c r="AI23" s="550"/>
      <c r="AJ23" s="550"/>
      <c r="AK23" s="550"/>
      <c r="AL23" s="550"/>
      <c r="AM23" s="550"/>
      <c r="AN23" s="550"/>
      <c r="AO23" s="550"/>
      <c r="AP23" s="550"/>
      <c r="AQ23" s="550"/>
      <c r="AR23" s="550"/>
      <c r="AS23" s="550"/>
      <c r="AT23" s="550"/>
      <c r="AU23" s="550"/>
      <c r="AV23" s="550"/>
      <c r="AW23" s="550"/>
      <c r="AX23" s="550"/>
      <c r="AY23" s="550"/>
      <c r="BC23" s="550"/>
      <c r="BD23" s="550"/>
      <c r="BE23" s="550"/>
      <c r="BF23" s="550"/>
      <c r="BG23" s="550"/>
      <c r="BH23" s="550"/>
      <c r="BI23" s="550"/>
      <c r="BJ23" s="550"/>
      <c r="BK23" s="550"/>
      <c r="BL23" s="550"/>
      <c r="BM23" s="550"/>
      <c r="BN23" s="550"/>
      <c r="BO23" s="550"/>
      <c r="BP23" s="550"/>
      <c r="BQ23" s="550"/>
      <c r="BR23" s="550"/>
      <c r="BS23" s="550"/>
      <c r="BT23" s="550"/>
      <c r="BU23" s="550"/>
      <c r="BV23" s="550"/>
      <c r="BW23" s="550"/>
      <c r="BX23" s="550"/>
      <c r="BY23" s="550"/>
      <c r="BZ23" s="550"/>
    </row>
    <row r="24" spans="1:78">
      <c r="A24" s="466"/>
      <c r="B24" s="443"/>
      <c r="C24" s="443"/>
      <c r="D24" s="445"/>
      <c r="E24" s="445"/>
      <c r="F24" s="445"/>
      <c r="G24" s="445"/>
      <c r="H24" s="446"/>
      <c r="I24" s="446"/>
      <c r="J24" s="446"/>
      <c r="K24" s="446"/>
      <c r="L24" s="446"/>
      <c r="M24" s="446"/>
      <c r="N24" s="446"/>
      <c r="O24" s="446"/>
      <c r="P24" s="446"/>
      <c r="Q24" s="446"/>
      <c r="R24" s="446"/>
      <c r="S24" s="446"/>
      <c r="T24" s="446"/>
      <c r="U24" s="446"/>
      <c r="V24" s="446"/>
      <c r="W24" s="446"/>
      <c r="X24" s="1010"/>
      <c r="Y24" s="1011"/>
      <c r="Z24" s="1029"/>
      <c r="AA24" s="1029"/>
      <c r="AB24" s="550"/>
      <c r="AC24" s="550"/>
      <c r="AD24" s="550"/>
      <c r="AE24" s="550"/>
      <c r="AF24" s="550"/>
      <c r="AG24" s="550"/>
      <c r="AH24" s="550"/>
      <c r="AI24" s="550"/>
      <c r="AJ24" s="550"/>
      <c r="AK24" s="550"/>
      <c r="AL24" s="550"/>
      <c r="AM24" s="550"/>
      <c r="AN24" s="550"/>
      <c r="AO24" s="550"/>
      <c r="AP24" s="550"/>
      <c r="AQ24" s="550"/>
      <c r="AR24" s="550"/>
      <c r="AS24" s="550"/>
      <c r="AT24" s="550"/>
      <c r="AU24" s="550"/>
      <c r="AV24" s="550"/>
      <c r="AW24" s="550"/>
      <c r="AX24" s="550"/>
      <c r="AY24" s="550"/>
      <c r="BC24" s="550"/>
      <c r="BD24" s="550"/>
      <c r="BE24" s="550"/>
      <c r="BF24" s="550"/>
      <c r="BG24" s="550"/>
      <c r="BH24" s="550"/>
      <c r="BI24" s="550"/>
      <c r="BJ24" s="550"/>
      <c r="BK24" s="550"/>
      <c r="BL24" s="550"/>
      <c r="BM24" s="550"/>
      <c r="BN24" s="550"/>
      <c r="BO24" s="550"/>
      <c r="BP24" s="550"/>
      <c r="BQ24" s="550"/>
      <c r="BR24" s="550"/>
      <c r="BS24" s="550"/>
      <c r="BT24" s="550"/>
      <c r="BU24" s="550"/>
      <c r="BV24" s="550"/>
      <c r="BW24" s="550"/>
      <c r="BX24" s="550"/>
      <c r="BY24" s="550"/>
      <c r="BZ24" s="550"/>
    </row>
    <row r="25" spans="1:78">
      <c r="A25" s="466"/>
      <c r="B25" s="1252" t="s">
        <v>81</v>
      </c>
      <c r="C25" s="444" t="s">
        <v>75</v>
      </c>
      <c r="D25" s="1012">
        <v>1514.33</v>
      </c>
      <c r="E25" s="1012">
        <v>548.36300000000006</v>
      </c>
      <c r="F25" s="1012">
        <v>946.19</v>
      </c>
      <c r="G25" s="1012">
        <v>1077.76</v>
      </c>
      <c r="H25" s="1012">
        <v>798.84799999999996</v>
      </c>
      <c r="I25" s="1012">
        <v>1996.81</v>
      </c>
      <c r="J25" s="1012">
        <v>1609.876</v>
      </c>
      <c r="K25" s="1012">
        <v>1014.423</v>
      </c>
      <c r="L25" s="1012">
        <v>1328.0119999999999</v>
      </c>
      <c r="M25" s="1012">
        <v>178.59</v>
      </c>
      <c r="N25" s="1012">
        <v>1962.5259999999998</v>
      </c>
      <c r="O25" s="1013">
        <v>769.53399999999999</v>
      </c>
      <c r="P25" s="1013">
        <v>362.03898999999996</v>
      </c>
      <c r="Q25" s="1013">
        <v>467.51609999999999</v>
      </c>
      <c r="R25" s="1013">
        <v>518.27520500000003</v>
      </c>
      <c r="S25" s="1013">
        <v>335.66874893999994</v>
      </c>
      <c r="T25" s="1013">
        <v>1028.6224</v>
      </c>
      <c r="U25" s="1001">
        <v>790.81500000000005</v>
      </c>
      <c r="V25" s="1001">
        <v>841.21100000000001</v>
      </c>
      <c r="W25" s="1000">
        <v>753.39196800000013</v>
      </c>
      <c r="X25" s="1014">
        <v>1154.8860000000002</v>
      </c>
      <c r="Y25" s="1014">
        <v>571.04719999999998</v>
      </c>
      <c r="Z25" s="1014">
        <v>212.45859999999999</v>
      </c>
      <c r="AA25" s="1008">
        <f t="shared" ref="AA25:AA29" si="2">SUM(D25:Z25)</f>
        <v>20781.193211939997</v>
      </c>
      <c r="AB25" s="550"/>
      <c r="AC25" s="550"/>
      <c r="AD25" s="550"/>
      <c r="AE25" s="550"/>
      <c r="AF25" s="550"/>
      <c r="AG25" s="550"/>
      <c r="AH25" s="550"/>
      <c r="AI25" s="550"/>
      <c r="AJ25" s="550"/>
      <c r="AK25" s="550"/>
      <c r="AL25" s="550"/>
      <c r="AM25" s="550"/>
      <c r="AN25" s="550"/>
      <c r="AO25" s="550"/>
      <c r="AP25" s="550"/>
      <c r="AQ25" s="550"/>
      <c r="AR25" s="550"/>
      <c r="AS25" s="550"/>
      <c r="AT25" s="550"/>
      <c r="AU25" s="550"/>
      <c r="AV25" s="550"/>
      <c r="AW25" s="550"/>
      <c r="AX25" s="550"/>
      <c r="AY25" s="550"/>
      <c r="BC25" s="550"/>
      <c r="BD25" s="550"/>
      <c r="BE25" s="550"/>
      <c r="BF25" s="550"/>
      <c r="BG25" s="550"/>
      <c r="BH25" s="550"/>
      <c r="BI25" s="550"/>
      <c r="BJ25" s="550"/>
      <c r="BK25" s="550"/>
      <c r="BL25" s="550"/>
      <c r="BM25" s="550"/>
      <c r="BN25" s="550"/>
      <c r="BO25" s="550"/>
      <c r="BP25" s="550"/>
      <c r="BQ25" s="550"/>
      <c r="BR25" s="550"/>
      <c r="BS25" s="550"/>
      <c r="BT25" s="550"/>
      <c r="BU25" s="550"/>
      <c r="BV25" s="550"/>
      <c r="BW25" s="550"/>
      <c r="BX25" s="550"/>
      <c r="BY25" s="550"/>
      <c r="BZ25" s="550"/>
    </row>
    <row r="26" spans="1:78">
      <c r="A26" s="466"/>
      <c r="B26" s="1253"/>
      <c r="C26" s="126" t="s">
        <v>76</v>
      </c>
      <c r="D26" s="1000">
        <v>-270.17</v>
      </c>
      <c r="E26" s="1000">
        <v>-361.74</v>
      </c>
      <c r="F26" s="1000">
        <v>-210.26</v>
      </c>
      <c r="G26" s="1000">
        <v>-256.91000000000003</v>
      </c>
      <c r="H26" s="1000">
        <v>-299.74799999999999</v>
      </c>
      <c r="I26" s="1000">
        <v>-365.62299999999999</v>
      </c>
      <c r="J26" s="1000">
        <v>-461.54300000000001</v>
      </c>
      <c r="K26" s="1000">
        <v>-559.59199999999998</v>
      </c>
      <c r="L26" s="1000">
        <v>-709.29399999999998</v>
      </c>
      <c r="M26" s="1000">
        <v>-1340.34</v>
      </c>
      <c r="N26" s="1000">
        <v>-2976.9155999999998</v>
      </c>
      <c r="O26" s="1001">
        <v>-859.57168000000001</v>
      </c>
      <c r="P26" s="1001">
        <v>-934.1669999999998</v>
      </c>
      <c r="Q26" s="1001">
        <v>-1143.2294000000002</v>
      </c>
      <c r="R26" s="1001">
        <v>-1044.8227280400001</v>
      </c>
      <c r="S26" s="1001">
        <v>-939.90089999999987</v>
      </c>
      <c r="T26" s="1001">
        <v>-794.30639999999994</v>
      </c>
      <c r="U26" s="1001">
        <v>-746.69100000000003</v>
      </c>
      <c r="V26" s="1001">
        <v>-630.34260000000006</v>
      </c>
      <c r="W26" s="1000">
        <v>-684.65250000000003</v>
      </c>
      <c r="X26" s="1014">
        <v>-665.16909999999996</v>
      </c>
      <c r="Y26" s="1014">
        <v>-669.62632700000006</v>
      </c>
      <c r="Z26" s="1014">
        <v>-352.75189999999998</v>
      </c>
      <c r="AA26" s="1008">
        <f t="shared" si="2"/>
        <v>-17277.36713504</v>
      </c>
      <c r="AB26" s="550"/>
      <c r="AC26" s="550"/>
      <c r="AD26" s="550"/>
      <c r="AE26" s="550"/>
      <c r="AF26" s="550"/>
      <c r="AG26" s="550"/>
      <c r="AH26" s="550"/>
      <c r="AI26" s="550"/>
      <c r="AJ26" s="550"/>
      <c r="AK26" s="550"/>
      <c r="AL26" s="550"/>
      <c r="AM26" s="550"/>
      <c r="AN26" s="550"/>
      <c r="AO26" s="550"/>
      <c r="AP26" s="550"/>
      <c r="AQ26" s="550"/>
      <c r="AR26" s="550"/>
      <c r="AS26" s="550"/>
      <c r="AT26" s="550"/>
      <c r="AU26" s="550"/>
      <c r="AV26" s="550"/>
      <c r="AW26" s="550"/>
      <c r="AX26" s="550"/>
      <c r="AY26" s="550"/>
      <c r="BC26" s="550"/>
      <c r="BD26" s="550"/>
      <c r="BE26" s="550"/>
      <c r="BF26" s="550"/>
      <c r="BG26" s="550"/>
      <c r="BH26" s="550"/>
      <c r="BI26" s="550"/>
      <c r="BJ26" s="550"/>
      <c r="BK26" s="550"/>
      <c r="BL26" s="550"/>
      <c r="BM26" s="550"/>
      <c r="BN26" s="550"/>
      <c r="BO26" s="550"/>
      <c r="BP26" s="550"/>
      <c r="BQ26" s="550"/>
      <c r="BR26" s="550"/>
      <c r="BS26" s="550"/>
      <c r="BT26" s="550"/>
      <c r="BU26" s="550"/>
      <c r="BV26" s="550"/>
      <c r="BW26" s="550"/>
      <c r="BX26" s="550"/>
      <c r="BY26" s="550"/>
      <c r="BZ26" s="550"/>
    </row>
    <row r="27" spans="1:78">
      <c r="A27" s="466"/>
      <c r="B27" s="1253"/>
      <c r="C27" s="126" t="s">
        <v>77</v>
      </c>
      <c r="D27" s="1000">
        <v>1244.1600000000001</v>
      </c>
      <c r="E27" s="1000">
        <v>186.62300000000005</v>
      </c>
      <c r="F27" s="1000">
        <v>735.93</v>
      </c>
      <c r="G27" s="1000">
        <v>820.85</v>
      </c>
      <c r="H27" s="1000">
        <v>499.1</v>
      </c>
      <c r="I27" s="1000">
        <v>1631.1869999999999</v>
      </c>
      <c r="J27" s="1000">
        <v>1148.3330000000001</v>
      </c>
      <c r="K27" s="1000">
        <v>454.83100000000002</v>
      </c>
      <c r="L27" s="1000">
        <v>618.71799999999996</v>
      </c>
      <c r="M27" s="1000">
        <v>-1161.75</v>
      </c>
      <c r="N27" s="1000">
        <v>-1014.3896</v>
      </c>
      <c r="O27" s="1001">
        <v>-90.037680000000023</v>
      </c>
      <c r="P27" s="1001">
        <v>-572.1280099999999</v>
      </c>
      <c r="Q27" s="1001">
        <v>-675.71330000000012</v>
      </c>
      <c r="R27" s="1001">
        <v>-526.5475230400001</v>
      </c>
      <c r="S27" s="1001">
        <v>-604.23215105999998</v>
      </c>
      <c r="T27" s="1001">
        <v>234.31600000000003</v>
      </c>
      <c r="U27" s="1001">
        <v>44.12399999999991</v>
      </c>
      <c r="V27" s="1001">
        <v>210.86839999999995</v>
      </c>
      <c r="W27" s="1000">
        <v>68.739468000000102</v>
      </c>
      <c r="X27" s="1014">
        <v>489.71690000000024</v>
      </c>
      <c r="Y27" s="1014">
        <v>-98.579127000000085</v>
      </c>
      <c r="Z27" s="1014">
        <v>-140.29329999999999</v>
      </c>
      <c r="AA27" s="1008">
        <f t="shared" si="2"/>
        <v>3503.8260769000012</v>
      </c>
      <c r="AB27" s="550"/>
      <c r="AC27" s="550"/>
      <c r="AD27" s="550"/>
      <c r="AE27" s="550"/>
      <c r="AF27" s="550"/>
      <c r="AG27" s="550"/>
      <c r="AH27" s="550"/>
      <c r="AI27" s="550"/>
      <c r="AJ27" s="550"/>
      <c r="AK27" s="550"/>
      <c r="AL27" s="550"/>
      <c r="AM27" s="550"/>
      <c r="AN27" s="550"/>
      <c r="AO27" s="550"/>
      <c r="AP27" s="550"/>
      <c r="AQ27" s="550"/>
      <c r="AR27" s="550"/>
      <c r="AS27" s="550"/>
      <c r="AT27" s="550"/>
      <c r="AU27" s="550"/>
      <c r="AV27" s="550"/>
      <c r="AW27" s="550"/>
      <c r="AX27" s="550"/>
      <c r="AY27" s="550"/>
      <c r="BC27" s="550"/>
      <c r="BD27" s="550"/>
      <c r="BE27" s="550"/>
      <c r="BF27" s="550"/>
      <c r="BG27" s="550"/>
      <c r="BH27" s="550"/>
      <c r="BI27" s="550"/>
      <c r="BJ27" s="550"/>
      <c r="BK27" s="550"/>
      <c r="BL27" s="550"/>
      <c r="BM27" s="550"/>
      <c r="BN27" s="550"/>
      <c r="BO27" s="550"/>
      <c r="BP27" s="550"/>
      <c r="BQ27" s="550"/>
      <c r="BR27" s="550"/>
      <c r="BS27" s="550"/>
      <c r="BT27" s="550"/>
      <c r="BU27" s="550"/>
      <c r="BV27" s="550"/>
      <c r="BW27" s="550"/>
      <c r="BX27" s="550"/>
      <c r="BY27" s="550"/>
      <c r="BZ27" s="550"/>
    </row>
    <row r="28" spans="1:78">
      <c r="A28" s="466"/>
      <c r="B28" s="1253"/>
      <c r="C28" s="126" t="s">
        <v>78</v>
      </c>
      <c r="D28" s="1000">
        <v>-222.76</v>
      </c>
      <c r="E28" s="1000">
        <v>-269.82</v>
      </c>
      <c r="F28" s="1000">
        <v>-306.5</v>
      </c>
      <c r="G28" s="1000">
        <v>-315.73</v>
      </c>
      <c r="H28" s="1000">
        <v>-337.45499999999998</v>
      </c>
      <c r="I28" s="1000">
        <v>-365.17899999999997</v>
      </c>
      <c r="J28" s="1000">
        <v>-527.42700000000002</v>
      </c>
      <c r="K28" s="1000">
        <v>-702.83199999999999</v>
      </c>
      <c r="L28" s="1000">
        <v>-712.48800000000006</v>
      </c>
      <c r="M28" s="1000">
        <v>-511.66</v>
      </c>
      <c r="N28" s="1000">
        <v>-362.80691999999999</v>
      </c>
      <c r="O28" s="1001">
        <v>-240.76</v>
      </c>
      <c r="P28" s="1001">
        <v>-282.24469999999997</v>
      </c>
      <c r="Q28" s="1001">
        <v>-338.67895499999992</v>
      </c>
      <c r="R28" s="1001">
        <v>-352.04700000000003</v>
      </c>
      <c r="S28" s="1001">
        <v>-252.39179999999999</v>
      </c>
      <c r="T28" s="1001">
        <v>-160.57199999999997</v>
      </c>
      <c r="U28" s="1001">
        <v>-140.40860000000001</v>
      </c>
      <c r="V28" s="1001">
        <v>-130.49514699999997</v>
      </c>
      <c r="W28" s="1000">
        <v>-131.27179799999999</v>
      </c>
      <c r="X28" s="1014">
        <v>-138.87339</v>
      </c>
      <c r="Y28" s="1014">
        <v>-128.7038</v>
      </c>
      <c r="Z28" s="1014">
        <v>-61.255495000000003</v>
      </c>
      <c r="AA28" s="1008">
        <f t="shared" si="2"/>
        <v>-6992.3606050000008</v>
      </c>
      <c r="AB28" s="550"/>
      <c r="AC28" s="550"/>
      <c r="AD28" s="550"/>
      <c r="AE28" s="550"/>
      <c r="AF28" s="550"/>
      <c r="AG28" s="550"/>
      <c r="AH28" s="550"/>
      <c r="AI28" s="550"/>
      <c r="AJ28" s="550"/>
      <c r="AK28" s="550"/>
      <c r="AL28" s="550"/>
      <c r="AM28" s="550"/>
      <c r="AN28" s="550"/>
      <c r="AO28" s="550"/>
      <c r="AP28" s="550"/>
      <c r="AQ28" s="550"/>
      <c r="AR28" s="550"/>
      <c r="AS28" s="550"/>
      <c r="AT28" s="550"/>
      <c r="AU28" s="550"/>
      <c r="AV28" s="550"/>
      <c r="AW28" s="550"/>
      <c r="AX28" s="550"/>
      <c r="AY28" s="550"/>
      <c r="BC28" s="550"/>
      <c r="BD28" s="550"/>
      <c r="BE28" s="550"/>
      <c r="BF28" s="550"/>
      <c r="BG28" s="550"/>
      <c r="BH28" s="550"/>
      <c r="BI28" s="550"/>
      <c r="BJ28" s="550"/>
      <c r="BK28" s="550"/>
      <c r="BL28" s="550"/>
      <c r="BM28" s="550"/>
      <c r="BN28" s="550"/>
      <c r="BO28" s="550"/>
      <c r="BP28" s="550"/>
      <c r="BQ28" s="550"/>
      <c r="BR28" s="550"/>
      <c r="BS28" s="550"/>
      <c r="BT28" s="550"/>
      <c r="BU28" s="550"/>
      <c r="BV28" s="550"/>
      <c r="BW28" s="550"/>
      <c r="BX28" s="550"/>
      <c r="BY28" s="550"/>
      <c r="BZ28" s="550"/>
    </row>
    <row r="29" spans="1:78">
      <c r="A29" s="466"/>
      <c r="B29" s="1254"/>
      <c r="C29" s="442" t="s">
        <v>79</v>
      </c>
      <c r="D29" s="1004">
        <v>1021.4</v>
      </c>
      <c r="E29" s="1004">
        <v>-83.196999999999946</v>
      </c>
      <c r="F29" s="1004">
        <v>429.43</v>
      </c>
      <c r="G29" s="1004">
        <v>505.12</v>
      </c>
      <c r="H29" s="1004">
        <v>161.64500000000001</v>
      </c>
      <c r="I29" s="1004">
        <v>1266.0079999999998</v>
      </c>
      <c r="J29" s="1004">
        <v>620.90600000000006</v>
      </c>
      <c r="K29" s="1004">
        <v>-248.00099999999998</v>
      </c>
      <c r="L29" s="1004">
        <v>-93.770000000000095</v>
      </c>
      <c r="M29" s="1004">
        <v>-1673.41</v>
      </c>
      <c r="N29" s="1004">
        <v>-1377.19652</v>
      </c>
      <c r="O29" s="1005">
        <v>-330.79768000000001</v>
      </c>
      <c r="P29" s="1005">
        <v>-854.37270999999987</v>
      </c>
      <c r="Q29" s="1005">
        <v>-1014.392255</v>
      </c>
      <c r="R29" s="1005">
        <v>-878.59452304000013</v>
      </c>
      <c r="S29" s="1005">
        <v>-856.62395105999997</v>
      </c>
      <c r="T29" s="1005">
        <v>73.744000000000057</v>
      </c>
      <c r="U29" s="1006">
        <v>-96.284600000000097</v>
      </c>
      <c r="V29" s="1006">
        <v>80.373252999999977</v>
      </c>
      <c r="W29" s="1000">
        <v>-62.532329999999888</v>
      </c>
      <c r="X29" s="1014">
        <v>350.84351000000026</v>
      </c>
      <c r="Y29" s="1014">
        <v>-227.28292700000009</v>
      </c>
      <c r="Z29" s="1014">
        <v>-201.54879499999998</v>
      </c>
      <c r="AA29" s="1008">
        <f t="shared" si="2"/>
        <v>-3488.5345281</v>
      </c>
      <c r="AB29" s="550"/>
      <c r="AC29" s="550"/>
      <c r="AD29" s="550"/>
      <c r="AE29" s="550"/>
      <c r="AF29" s="550"/>
      <c r="AG29" s="550"/>
      <c r="AH29" s="550"/>
      <c r="AI29" s="550"/>
      <c r="AJ29" s="550"/>
      <c r="AK29" s="550"/>
      <c r="AL29" s="550"/>
      <c r="AM29" s="550"/>
      <c r="AN29" s="550"/>
      <c r="AO29" s="550"/>
      <c r="AP29" s="550"/>
      <c r="AQ29" s="550"/>
      <c r="AR29" s="550"/>
      <c r="AS29" s="550"/>
      <c r="AT29" s="550"/>
      <c r="AU29" s="550"/>
      <c r="AV29" s="550"/>
      <c r="AW29" s="550"/>
      <c r="AX29" s="550"/>
      <c r="AY29" s="550"/>
      <c r="BC29" s="550"/>
      <c r="BD29" s="550"/>
      <c r="BE29" s="550"/>
      <c r="BF29" s="550"/>
      <c r="BG29" s="550"/>
      <c r="BH29" s="550"/>
      <c r="BI29" s="550"/>
      <c r="BJ29" s="550"/>
      <c r="BK29" s="550"/>
      <c r="BL29" s="550"/>
      <c r="BM29" s="550"/>
      <c r="BN29" s="550"/>
      <c r="BO29" s="550"/>
      <c r="BP29" s="550"/>
      <c r="BQ29" s="550"/>
      <c r="BR29" s="550"/>
      <c r="BS29" s="550"/>
      <c r="BT29" s="550"/>
      <c r="BU29" s="550"/>
      <c r="BV29" s="550"/>
      <c r="BW29" s="550"/>
      <c r="BX29" s="550"/>
      <c r="BY29" s="550"/>
      <c r="BZ29" s="550"/>
    </row>
    <row r="30" spans="1:78">
      <c r="A30" s="466"/>
      <c r="B30" s="443"/>
      <c r="C30" s="443"/>
      <c r="D30" s="445"/>
      <c r="E30" s="445"/>
      <c r="F30" s="445"/>
      <c r="G30" s="445"/>
      <c r="H30" s="446"/>
      <c r="I30" s="446"/>
      <c r="J30" s="446"/>
      <c r="K30" s="446"/>
      <c r="L30" s="446"/>
      <c r="M30" s="446"/>
      <c r="N30" s="446"/>
      <c r="O30" s="446"/>
      <c r="P30" s="446"/>
      <c r="Q30" s="446"/>
      <c r="R30" s="446"/>
      <c r="S30" s="446"/>
      <c r="T30" s="446"/>
      <c r="U30" s="446"/>
      <c r="V30" s="446"/>
      <c r="W30" s="446"/>
      <c r="X30" s="1015"/>
      <c r="Y30" s="1011"/>
      <c r="Z30" s="1011"/>
      <c r="AA30" s="1011"/>
      <c r="AB30" s="550"/>
      <c r="AC30" s="550"/>
      <c r="AD30" s="550"/>
      <c r="AE30" s="550"/>
      <c r="AF30" s="550"/>
      <c r="AG30" s="550"/>
      <c r="AH30" s="550"/>
      <c r="AI30" s="550"/>
      <c r="AJ30" s="550"/>
      <c r="AK30" s="550"/>
      <c r="AL30" s="550"/>
      <c r="AM30" s="550"/>
      <c r="AN30" s="550"/>
      <c r="AO30" s="550"/>
      <c r="AP30" s="550"/>
      <c r="AQ30" s="550"/>
      <c r="AR30" s="550"/>
      <c r="AS30" s="550"/>
      <c r="AT30" s="550"/>
      <c r="AU30" s="550"/>
      <c r="AV30" s="550"/>
      <c r="AW30" s="550"/>
      <c r="AX30" s="550"/>
      <c r="AY30" s="550"/>
      <c r="BC30" s="550"/>
      <c r="BD30" s="550"/>
      <c r="BE30" s="550"/>
      <c r="BF30" s="550"/>
      <c r="BG30" s="550"/>
      <c r="BH30" s="550"/>
      <c r="BI30" s="550"/>
      <c r="BJ30" s="550"/>
      <c r="BK30" s="550"/>
      <c r="BL30" s="550"/>
      <c r="BM30" s="550"/>
      <c r="BN30" s="550"/>
      <c r="BO30" s="550"/>
      <c r="BP30" s="550"/>
      <c r="BQ30" s="550"/>
      <c r="BR30" s="550"/>
      <c r="BS30" s="550"/>
      <c r="BT30" s="550"/>
      <c r="BU30" s="550"/>
      <c r="BV30" s="550"/>
      <c r="BW30" s="550"/>
      <c r="BX30" s="550"/>
      <c r="BY30" s="550"/>
      <c r="BZ30" s="550"/>
    </row>
    <row r="31" spans="1:78">
      <c r="A31" s="466"/>
      <c r="B31" s="1252" t="s">
        <v>525</v>
      </c>
      <c r="C31" s="444" t="s">
        <v>75</v>
      </c>
      <c r="D31" s="1012">
        <v>1.024</v>
      </c>
      <c r="E31" s="1012">
        <v>2.9470000000000001</v>
      </c>
      <c r="F31" s="1012">
        <v>4.1349999999999998</v>
      </c>
      <c r="G31" s="1012">
        <v>9.7059999999999995</v>
      </c>
      <c r="H31" s="1012">
        <v>20.713999999999999</v>
      </c>
      <c r="I31" s="1012">
        <v>22.091999999999999</v>
      </c>
      <c r="J31" s="1012">
        <v>28.187000000000001</v>
      </c>
      <c r="K31" s="1012">
        <v>4.8129999999999997</v>
      </c>
      <c r="L31" s="1012">
        <v>2.4630000000000001</v>
      </c>
      <c r="M31" s="1012">
        <v>0</v>
      </c>
      <c r="N31" s="1012">
        <v>4.5220000000000002</v>
      </c>
      <c r="O31" s="1013">
        <v>13.612865000000001</v>
      </c>
      <c r="P31" s="1013">
        <v>48.266404000000001</v>
      </c>
      <c r="Q31" s="1013">
        <v>88.828054999999992</v>
      </c>
      <c r="R31" s="1013">
        <v>358.33955900000001</v>
      </c>
      <c r="S31" s="1013">
        <v>304.74419000000006</v>
      </c>
      <c r="T31" s="1013">
        <v>457.54579999999999</v>
      </c>
      <c r="U31" s="1001">
        <v>202.65719999999999</v>
      </c>
      <c r="V31" s="1001">
        <v>469.62361999999996</v>
      </c>
      <c r="W31" s="1000">
        <v>362.02826799999997</v>
      </c>
      <c r="X31" s="1014">
        <v>494.75291100000004</v>
      </c>
      <c r="Y31" s="1014">
        <v>432.48291999999998</v>
      </c>
      <c r="Z31" s="1014">
        <v>216.24192099999999</v>
      </c>
      <c r="AA31" s="1008">
        <f t="shared" ref="AA31:AA35" si="3">SUM(D31:Z31)</f>
        <v>3549.726713</v>
      </c>
      <c r="AB31" s="550"/>
      <c r="AC31" s="550"/>
      <c r="AD31" s="550"/>
      <c r="AE31" s="550"/>
      <c r="AF31" s="550"/>
      <c r="AG31" s="550"/>
      <c r="AH31" s="550"/>
      <c r="AI31" s="550"/>
      <c r="AJ31" s="550"/>
      <c r="AK31" s="550"/>
      <c r="AL31" s="550"/>
      <c r="AM31" s="550"/>
      <c r="AN31" s="550"/>
      <c r="AO31" s="550"/>
      <c r="AP31" s="550"/>
      <c r="AQ31" s="550"/>
      <c r="AR31" s="550"/>
      <c r="AS31" s="550"/>
      <c r="AT31" s="550"/>
      <c r="AU31" s="550"/>
      <c r="AV31" s="550"/>
      <c r="AW31" s="550"/>
      <c r="AX31" s="550"/>
      <c r="AY31" s="550"/>
      <c r="BC31" s="550"/>
      <c r="BD31" s="550"/>
      <c r="BE31" s="550"/>
      <c r="BF31" s="550"/>
      <c r="BG31" s="550"/>
      <c r="BH31" s="550"/>
      <c r="BI31" s="550"/>
      <c r="BJ31" s="550"/>
      <c r="BK31" s="550"/>
      <c r="BL31" s="550"/>
      <c r="BM31" s="550"/>
      <c r="BN31" s="550"/>
      <c r="BO31" s="550"/>
      <c r="BP31" s="550"/>
      <c r="BQ31" s="550"/>
      <c r="BR31" s="550"/>
      <c r="BS31" s="550"/>
      <c r="BT31" s="550"/>
      <c r="BU31" s="550"/>
      <c r="BV31" s="550"/>
      <c r="BW31" s="550"/>
      <c r="BX31" s="550"/>
      <c r="BY31" s="550"/>
      <c r="BZ31" s="550"/>
    </row>
    <row r="32" spans="1:78">
      <c r="A32" s="466"/>
      <c r="B32" s="1253"/>
      <c r="C32" s="126" t="s">
        <v>76</v>
      </c>
      <c r="D32" s="1000">
        <v>-1.2709999999999999</v>
      </c>
      <c r="E32" s="1000">
        <v>-2.0059999999999998</v>
      </c>
      <c r="F32" s="1000">
        <v>-2.0709999999999997</v>
      </c>
      <c r="G32" s="1000">
        <v>-2.165</v>
      </c>
      <c r="H32" s="1000">
        <v>-2.2389999999999999</v>
      </c>
      <c r="I32" s="1000">
        <v>-3.548</v>
      </c>
      <c r="J32" s="1000">
        <v>-4.24</v>
      </c>
      <c r="K32" s="1000">
        <v>-6.843</v>
      </c>
      <c r="L32" s="1000">
        <v>-6.8209999999999997</v>
      </c>
      <c r="M32" s="1000">
        <v>-4.5999999999999996</v>
      </c>
      <c r="N32" s="1000">
        <v>-9.861699999999999</v>
      </c>
      <c r="O32" s="1001">
        <v>-13.112</v>
      </c>
      <c r="P32" s="1001">
        <v>-8.3688000000000002</v>
      </c>
      <c r="Q32" s="1001">
        <v>-12.226599999999999</v>
      </c>
      <c r="R32" s="1001">
        <v>-24.59545</v>
      </c>
      <c r="S32" s="1001">
        <v>-33.334631829999999</v>
      </c>
      <c r="T32" s="1001">
        <v>-39.097163700000003</v>
      </c>
      <c r="U32" s="1001">
        <v>-73.833502440000018</v>
      </c>
      <c r="V32" s="1001">
        <v>-93.220416999999998</v>
      </c>
      <c r="W32" s="1000">
        <v>-148.922684</v>
      </c>
      <c r="X32" s="1014">
        <v>-156.91856799999999</v>
      </c>
      <c r="Y32" s="1014">
        <v>-199.43895600000002</v>
      </c>
      <c r="Z32" s="1014">
        <v>-105.029382</v>
      </c>
      <c r="AA32" s="1008">
        <f t="shared" si="3"/>
        <v>-953.76385497000001</v>
      </c>
      <c r="AB32" s="550"/>
      <c r="AC32" s="550"/>
      <c r="AD32" s="550"/>
      <c r="AE32" s="550"/>
      <c r="AF32" s="550"/>
      <c r="AG32" s="550"/>
      <c r="AH32" s="550"/>
      <c r="AI32" s="550"/>
      <c r="AJ32" s="550"/>
      <c r="AK32" s="550"/>
      <c r="AL32" s="550"/>
      <c r="AM32" s="550"/>
      <c r="AN32" s="550"/>
      <c r="AO32" s="550"/>
      <c r="AP32" s="550"/>
      <c r="AQ32" s="550"/>
      <c r="AR32" s="550"/>
      <c r="AS32" s="550"/>
      <c r="AT32" s="550"/>
      <c r="AU32" s="550"/>
      <c r="AV32" s="550"/>
      <c r="AW32" s="550"/>
      <c r="AX32" s="550"/>
      <c r="AY32" s="550"/>
      <c r="BC32" s="550"/>
      <c r="BD32" s="550"/>
      <c r="BE32" s="550"/>
      <c r="BF32" s="550"/>
      <c r="BG32" s="550"/>
      <c r="BH32" s="550"/>
      <c r="BI32" s="550"/>
      <c r="BJ32" s="550"/>
      <c r="BK32" s="550"/>
      <c r="BL32" s="550"/>
      <c r="BM32" s="550"/>
      <c r="BN32" s="550"/>
      <c r="BO32" s="550"/>
      <c r="BP32" s="550"/>
      <c r="BQ32" s="550"/>
      <c r="BR32" s="550"/>
      <c r="BS32" s="550"/>
      <c r="BT32" s="550"/>
      <c r="BU32" s="550"/>
      <c r="BV32" s="550"/>
      <c r="BW32" s="550"/>
      <c r="BX32" s="550"/>
      <c r="BY32" s="550"/>
      <c r="BZ32" s="550"/>
    </row>
    <row r="33" spans="1:78">
      <c r="A33" s="466"/>
      <c r="B33" s="1253"/>
      <c r="C33" s="126" t="s">
        <v>77</v>
      </c>
      <c r="D33" s="1000">
        <v>-0.24699999999999989</v>
      </c>
      <c r="E33" s="1000">
        <v>0.94100000000000028</v>
      </c>
      <c r="F33" s="1000">
        <v>2.0640000000000001</v>
      </c>
      <c r="G33" s="1000">
        <v>7.5409999999999995</v>
      </c>
      <c r="H33" s="1000">
        <v>18.475000000000001</v>
      </c>
      <c r="I33" s="1000">
        <v>18.543999999999997</v>
      </c>
      <c r="J33" s="1000">
        <v>23.947000000000003</v>
      </c>
      <c r="K33" s="1000">
        <v>-2.0299999999999998</v>
      </c>
      <c r="L33" s="1000">
        <v>-4.3579999999999997</v>
      </c>
      <c r="M33" s="1000">
        <v>-4.5999999999999996</v>
      </c>
      <c r="N33" s="1000">
        <v>-5.3396999999999988</v>
      </c>
      <c r="O33" s="1001">
        <v>0.500865000000001</v>
      </c>
      <c r="P33" s="1001">
        <v>39.897604000000001</v>
      </c>
      <c r="Q33" s="1001">
        <v>76.601454999999987</v>
      </c>
      <c r="R33" s="1001">
        <v>333.74410899999998</v>
      </c>
      <c r="S33" s="1001">
        <v>271.40955817000008</v>
      </c>
      <c r="T33" s="1001">
        <v>418.44863629999998</v>
      </c>
      <c r="U33" s="1001">
        <v>128.82369755999997</v>
      </c>
      <c r="V33" s="1001">
        <v>376.40320299999996</v>
      </c>
      <c r="W33" s="1000">
        <v>213.10558399999996</v>
      </c>
      <c r="X33" s="1014">
        <v>337.83434300000005</v>
      </c>
      <c r="Y33" s="1014">
        <v>233.04396399999996</v>
      </c>
      <c r="Z33" s="1014">
        <v>111.21253899999999</v>
      </c>
      <c r="AA33" s="1008">
        <f t="shared" si="3"/>
        <v>2595.96285803</v>
      </c>
      <c r="AB33" s="550"/>
      <c r="AC33" s="550"/>
      <c r="AD33" s="550"/>
      <c r="AE33" s="550"/>
      <c r="AF33" s="550"/>
      <c r="AG33" s="550"/>
      <c r="AH33" s="550"/>
      <c r="AI33" s="550"/>
      <c r="AJ33" s="550"/>
      <c r="AK33" s="550"/>
      <c r="AL33" s="550"/>
      <c r="AM33" s="550"/>
      <c r="AN33" s="550"/>
      <c r="AO33" s="550"/>
      <c r="AP33" s="550"/>
      <c r="AQ33" s="550"/>
      <c r="AR33" s="550"/>
      <c r="AS33" s="550"/>
      <c r="AT33" s="550"/>
      <c r="AU33" s="550"/>
      <c r="AV33" s="550"/>
      <c r="AW33" s="550"/>
      <c r="AX33" s="550"/>
      <c r="AY33" s="550"/>
      <c r="BC33" s="550"/>
      <c r="BD33" s="550"/>
      <c r="BE33" s="550"/>
      <c r="BF33" s="550"/>
      <c r="BG33" s="550"/>
      <c r="BH33" s="550"/>
      <c r="BI33" s="550"/>
      <c r="BJ33" s="550"/>
      <c r="BK33" s="550"/>
      <c r="BL33" s="550"/>
      <c r="BM33" s="550"/>
      <c r="BN33" s="550"/>
      <c r="BO33" s="550"/>
      <c r="BP33" s="550"/>
      <c r="BQ33" s="550"/>
      <c r="BR33" s="550"/>
      <c r="BS33" s="550"/>
      <c r="BT33" s="550"/>
      <c r="BU33" s="550"/>
      <c r="BV33" s="550"/>
      <c r="BW33" s="550"/>
      <c r="BX33" s="550"/>
      <c r="BY33" s="550"/>
      <c r="BZ33" s="550"/>
    </row>
    <row r="34" spans="1:78">
      <c r="A34" s="466"/>
      <c r="B34" s="1253"/>
      <c r="C34" s="126" t="s">
        <v>78</v>
      </c>
      <c r="D34" s="1000">
        <v>-1.0469999999999999</v>
      </c>
      <c r="E34" s="1000">
        <v>-1.1240000000000001</v>
      </c>
      <c r="F34" s="1000">
        <v>-1.2549999999999999</v>
      </c>
      <c r="G34" s="1000">
        <v>-1.369</v>
      </c>
      <c r="H34" s="1000">
        <v>-2.0230000000000001</v>
      </c>
      <c r="I34" s="1000">
        <v>-3.774</v>
      </c>
      <c r="J34" s="1000">
        <v>-4.351</v>
      </c>
      <c r="K34" s="1000">
        <v>-5.6040000000000001</v>
      </c>
      <c r="L34" s="1000">
        <v>-5.4090000000000007</v>
      </c>
      <c r="M34" s="1000">
        <v>-1.24</v>
      </c>
      <c r="N34" s="1000">
        <v>-1.707055</v>
      </c>
      <c r="O34" s="1001">
        <v>-10.696306</v>
      </c>
      <c r="P34" s="1001">
        <v>-5.9416359999999999</v>
      </c>
      <c r="Q34" s="1001">
        <v>-9.600263</v>
      </c>
      <c r="R34" s="1001">
        <v>-16.974018999999998</v>
      </c>
      <c r="S34" s="1001">
        <v>-28.056669100000001</v>
      </c>
      <c r="T34" s="1001">
        <v>-36.212320890000008</v>
      </c>
      <c r="U34" s="1001">
        <v>-27.375441879999997</v>
      </c>
      <c r="V34" s="1001">
        <v>-34.713676</v>
      </c>
      <c r="W34" s="1000">
        <v>-47.964547999999994</v>
      </c>
      <c r="X34" s="1014">
        <v>-50.396422000000001</v>
      </c>
      <c r="Y34" s="1014">
        <v>-53.478645</v>
      </c>
      <c r="Z34" s="1014">
        <v>-28.271498000000001</v>
      </c>
      <c r="AA34" s="1008">
        <f t="shared" si="3"/>
        <v>-378.58449987</v>
      </c>
      <c r="AB34" s="550"/>
      <c r="AC34" s="550"/>
      <c r="AD34" s="550"/>
      <c r="AE34" s="550"/>
      <c r="AF34" s="550"/>
      <c r="AG34" s="550"/>
      <c r="AH34" s="550"/>
      <c r="AI34" s="550"/>
      <c r="AJ34" s="550"/>
      <c r="AK34" s="550"/>
      <c r="AL34" s="550"/>
      <c r="AM34" s="550"/>
      <c r="AN34" s="550"/>
      <c r="AO34" s="550"/>
      <c r="AP34" s="550"/>
      <c r="AQ34" s="550"/>
      <c r="AR34" s="550"/>
      <c r="AS34" s="550"/>
      <c r="AT34" s="550"/>
      <c r="AU34" s="550"/>
      <c r="AV34" s="550"/>
      <c r="AW34" s="550"/>
      <c r="AX34" s="550"/>
      <c r="AY34" s="550"/>
      <c r="BC34" s="550"/>
      <c r="BD34" s="550"/>
      <c r="BE34" s="550"/>
      <c r="BF34" s="550"/>
      <c r="BG34" s="550"/>
      <c r="BH34" s="550"/>
      <c r="BI34" s="550"/>
      <c r="BJ34" s="550"/>
      <c r="BK34" s="550"/>
      <c r="BL34" s="550"/>
      <c r="BM34" s="550"/>
      <c r="BN34" s="550"/>
      <c r="BO34" s="550"/>
      <c r="BP34" s="550"/>
      <c r="BQ34" s="550"/>
      <c r="BR34" s="550"/>
      <c r="BS34" s="550"/>
      <c r="BT34" s="550"/>
      <c r="BU34" s="550"/>
      <c r="BV34" s="550"/>
      <c r="BW34" s="550"/>
      <c r="BX34" s="550"/>
      <c r="BY34" s="550"/>
      <c r="BZ34" s="550"/>
    </row>
    <row r="35" spans="1:78">
      <c r="A35" s="466"/>
      <c r="B35" s="1254"/>
      <c r="C35" s="442" t="s">
        <v>79</v>
      </c>
      <c r="D35" s="1004">
        <v>-1.2939999999999998</v>
      </c>
      <c r="E35" s="1004">
        <v>-0.18299999999999983</v>
      </c>
      <c r="F35" s="1004">
        <v>0.80900000000000016</v>
      </c>
      <c r="G35" s="1004">
        <v>6.1719999999999997</v>
      </c>
      <c r="H35" s="1004">
        <v>16.451999999999998</v>
      </c>
      <c r="I35" s="1004">
        <v>14.77</v>
      </c>
      <c r="J35" s="1004">
        <v>19.596000000000004</v>
      </c>
      <c r="K35" s="1004">
        <v>-7.6340000000000003</v>
      </c>
      <c r="L35" s="1004">
        <v>-9.7669999999999995</v>
      </c>
      <c r="M35" s="1004">
        <v>-5.84</v>
      </c>
      <c r="N35" s="1004">
        <v>-7.0467549999999992</v>
      </c>
      <c r="O35" s="1005">
        <v>-10.195440999999999</v>
      </c>
      <c r="P35" s="1005">
        <v>33.955967999999999</v>
      </c>
      <c r="Q35" s="1005">
        <v>67.001191999999989</v>
      </c>
      <c r="R35" s="1005">
        <v>316.77008999999998</v>
      </c>
      <c r="S35" s="1005">
        <v>243.35288907000009</v>
      </c>
      <c r="T35" s="1005">
        <v>382.23631540999997</v>
      </c>
      <c r="U35" s="1006">
        <v>101.44825567999997</v>
      </c>
      <c r="V35" s="1006">
        <v>341.68952699999994</v>
      </c>
      <c r="W35" s="1000">
        <v>165.14103599999999</v>
      </c>
      <c r="X35" s="1014">
        <v>287.43792100000007</v>
      </c>
      <c r="Y35" s="1014">
        <v>179.56531899999996</v>
      </c>
      <c r="Z35" s="1014">
        <v>82.941040999999984</v>
      </c>
      <c r="AA35" s="1008">
        <f t="shared" si="3"/>
        <v>2217.3783581600001</v>
      </c>
      <c r="AB35" s="550"/>
      <c r="AC35" s="550"/>
      <c r="AD35" s="550"/>
      <c r="AE35" s="550"/>
      <c r="AF35" s="550"/>
      <c r="AG35" s="550"/>
      <c r="AH35" s="550"/>
      <c r="AI35" s="550"/>
      <c r="AJ35" s="550"/>
      <c r="AK35" s="550"/>
      <c r="AL35" s="550"/>
      <c r="AM35" s="550"/>
      <c r="AN35" s="550"/>
      <c r="AO35" s="550"/>
      <c r="AP35" s="550"/>
      <c r="AQ35" s="550"/>
      <c r="AR35" s="550"/>
      <c r="AS35" s="550"/>
      <c r="AT35" s="550"/>
      <c r="AU35" s="550"/>
      <c r="AV35" s="550"/>
      <c r="AW35" s="550"/>
      <c r="AX35" s="550"/>
      <c r="AY35" s="550"/>
      <c r="BC35" s="550"/>
      <c r="BD35" s="550"/>
      <c r="BE35" s="550"/>
      <c r="BF35" s="550"/>
      <c r="BG35" s="550"/>
      <c r="BH35" s="550"/>
      <c r="BI35" s="550"/>
      <c r="BJ35" s="550"/>
      <c r="BK35" s="550"/>
      <c r="BL35" s="550"/>
      <c r="BM35" s="550"/>
      <c r="BN35" s="550"/>
      <c r="BO35" s="550"/>
      <c r="BP35" s="550"/>
      <c r="BQ35" s="550"/>
      <c r="BR35" s="550"/>
      <c r="BS35" s="550"/>
      <c r="BT35" s="550"/>
      <c r="BU35" s="550"/>
      <c r="BV35" s="550"/>
      <c r="BW35" s="550"/>
      <c r="BX35" s="550"/>
      <c r="BY35" s="550"/>
      <c r="BZ35" s="550"/>
    </row>
    <row r="36" spans="1:78">
      <c r="A36" s="466"/>
      <c r="B36" s="445"/>
      <c r="C36" s="445"/>
      <c r="D36" s="445"/>
      <c r="E36" s="445"/>
      <c r="F36" s="445"/>
      <c r="G36" s="445"/>
      <c r="H36" s="446"/>
      <c r="I36" s="446"/>
      <c r="J36" s="446"/>
      <c r="K36" s="446"/>
      <c r="L36" s="446"/>
      <c r="M36" s="446"/>
      <c r="N36" s="446"/>
      <c r="O36" s="446"/>
      <c r="P36" s="446"/>
      <c r="Q36" s="446"/>
      <c r="R36" s="446"/>
      <c r="S36" s="446"/>
      <c r="T36" s="446"/>
      <c r="U36" s="446"/>
      <c r="V36" s="446"/>
      <c r="W36" s="446"/>
      <c r="X36" s="1016"/>
      <c r="Y36" s="1011"/>
      <c r="Z36" s="1030"/>
      <c r="AA36" s="1030"/>
      <c r="AB36" s="550"/>
      <c r="AC36" s="550"/>
      <c r="AD36" s="550"/>
      <c r="AE36" s="550"/>
      <c r="AF36" s="550"/>
      <c r="AG36" s="550"/>
      <c r="AH36" s="550"/>
      <c r="AI36" s="550"/>
      <c r="AJ36" s="550"/>
      <c r="AK36" s="550"/>
      <c r="AL36" s="550"/>
      <c r="AM36" s="550"/>
      <c r="AN36" s="550"/>
      <c r="AO36" s="550"/>
      <c r="AP36" s="550"/>
      <c r="AQ36" s="550"/>
      <c r="AR36" s="550"/>
      <c r="AS36" s="550"/>
      <c r="AT36" s="550"/>
      <c r="AU36" s="550"/>
      <c r="AV36" s="550"/>
      <c r="AW36" s="550"/>
      <c r="AX36" s="550"/>
      <c r="AY36" s="550"/>
      <c r="BC36" s="550"/>
      <c r="BD36" s="550"/>
      <c r="BE36" s="550"/>
      <c r="BF36" s="550"/>
      <c r="BG36" s="550"/>
      <c r="BH36" s="550"/>
      <c r="BI36" s="550"/>
      <c r="BJ36" s="550"/>
      <c r="BK36" s="550"/>
      <c r="BL36" s="550"/>
      <c r="BM36" s="550"/>
      <c r="BN36" s="550"/>
      <c r="BO36" s="550"/>
      <c r="BP36" s="550"/>
      <c r="BQ36" s="550"/>
      <c r="BR36" s="550"/>
      <c r="BS36" s="550"/>
      <c r="BT36" s="550"/>
      <c r="BU36" s="550"/>
      <c r="BV36" s="550"/>
      <c r="BW36" s="550"/>
      <c r="BX36" s="550"/>
      <c r="BY36" s="550"/>
      <c r="BZ36" s="550"/>
    </row>
    <row r="37" spans="1:78" ht="19.5" customHeight="1">
      <c r="A37" s="466"/>
      <c r="B37" s="1255" t="s">
        <v>759</v>
      </c>
      <c r="C37" s="1256"/>
      <c r="D37" s="1017">
        <v>4169.5439999999999</v>
      </c>
      <c r="E37" s="1017">
        <v>1674.03</v>
      </c>
      <c r="F37" s="1017">
        <v>4413.2350000000006</v>
      </c>
      <c r="G37" s="1017">
        <v>2446.616</v>
      </c>
      <c r="H37" s="1017">
        <v>2167.0590000000002</v>
      </c>
      <c r="I37" s="1017">
        <v>3504.828</v>
      </c>
      <c r="J37" s="1017">
        <v>2856.6289999999999</v>
      </c>
      <c r="K37" s="1017">
        <v>4026.5010000000002</v>
      </c>
      <c r="L37" s="1017">
        <v>13384.635</v>
      </c>
      <c r="M37" s="1017">
        <v>595.29999999999995</v>
      </c>
      <c r="N37" s="1017">
        <v>10238.230700000002</v>
      </c>
      <c r="O37" s="1017">
        <v>4577.743665</v>
      </c>
      <c r="P37" s="1017">
        <v>1007.4482939999998</v>
      </c>
      <c r="Q37" s="1017">
        <v>1688.9953949999999</v>
      </c>
      <c r="R37" s="1017">
        <v>2383.9015639999998</v>
      </c>
      <c r="S37" s="1017">
        <v>1871.1380659400002</v>
      </c>
      <c r="T37" s="1017">
        <v>3183.7038000000002</v>
      </c>
      <c r="U37" s="1017">
        <v>2430.7392000000004</v>
      </c>
      <c r="V37" s="1017">
        <v>2578.3072189999998</v>
      </c>
      <c r="W37" s="1018">
        <v>2132.202436</v>
      </c>
      <c r="X37" s="1019">
        <v>2770.4889109999999</v>
      </c>
      <c r="Y37" s="1020">
        <v>2280.2355010000001</v>
      </c>
      <c r="Z37" s="1020">
        <v>724.82852099999991</v>
      </c>
      <c r="AA37" s="1020">
        <f t="shared" ref="AA37:AA41" si="4">SUM(D37:Z37)</f>
        <v>77106.340271940018</v>
      </c>
      <c r="AB37" s="550"/>
      <c r="AC37" s="550"/>
      <c r="AD37" s="550"/>
      <c r="AE37" s="550"/>
      <c r="AF37" s="550"/>
      <c r="AG37" s="550"/>
      <c r="AH37" s="550"/>
      <c r="AI37" s="550"/>
      <c r="AJ37" s="550"/>
      <c r="AK37" s="550"/>
      <c r="AL37" s="550"/>
      <c r="AM37" s="550"/>
      <c r="AN37" s="550"/>
      <c r="AO37" s="550"/>
      <c r="AP37" s="550"/>
      <c r="AQ37" s="550"/>
      <c r="AR37" s="550"/>
      <c r="AS37" s="550"/>
      <c r="AT37" s="550"/>
      <c r="AU37" s="550"/>
      <c r="AV37" s="550"/>
      <c r="AW37" s="550"/>
      <c r="AX37" s="550"/>
      <c r="AY37" s="550"/>
      <c r="BC37" s="550"/>
      <c r="BD37" s="550"/>
      <c r="BE37" s="550"/>
      <c r="BF37" s="550"/>
      <c r="BG37" s="550"/>
      <c r="BH37" s="550"/>
      <c r="BI37" s="550"/>
      <c r="BJ37" s="550"/>
      <c r="BK37" s="550"/>
      <c r="BL37" s="550"/>
      <c r="BM37" s="550"/>
      <c r="BN37" s="550"/>
      <c r="BO37" s="550"/>
      <c r="BP37" s="550"/>
      <c r="BQ37" s="550"/>
      <c r="BR37" s="550"/>
      <c r="BS37" s="550"/>
      <c r="BT37" s="550"/>
      <c r="BU37" s="550"/>
      <c r="BV37" s="550"/>
      <c r="BW37" s="550"/>
      <c r="BX37" s="550"/>
      <c r="BY37" s="550"/>
      <c r="BZ37" s="550"/>
    </row>
    <row r="38" spans="1:78" ht="23.25" customHeight="1">
      <c r="A38" s="466"/>
      <c r="B38" s="1255" t="s">
        <v>760</v>
      </c>
      <c r="C38" s="1256"/>
      <c r="D38" s="1021">
        <v>-813.471</v>
      </c>
      <c r="E38" s="1021">
        <v>-863.42599999999993</v>
      </c>
      <c r="F38" s="1021">
        <v>-793.90099999999995</v>
      </c>
      <c r="G38" s="1021">
        <v>-1047.4850000000001</v>
      </c>
      <c r="H38" s="1021">
        <v>-1091.1570000000002</v>
      </c>
      <c r="I38" s="1021">
        <v>-1365.3579999999999</v>
      </c>
      <c r="J38" s="1021">
        <v>-1648.45</v>
      </c>
      <c r="K38" s="1021">
        <v>-2199.5589999999997</v>
      </c>
      <c r="L38" s="1021">
        <v>-2205.9290000000001</v>
      </c>
      <c r="M38" s="1021">
        <v>-3011.32</v>
      </c>
      <c r="N38" s="1021">
        <v>-11060.6613</v>
      </c>
      <c r="O38" s="1021">
        <v>-6871.1496800000004</v>
      </c>
      <c r="P38" s="1021">
        <v>-5066.7495000000008</v>
      </c>
      <c r="Q38" s="1021">
        <v>-11911.209779999999</v>
      </c>
      <c r="R38" s="1021">
        <v>-2594.0950980400003</v>
      </c>
      <c r="S38" s="1021">
        <v>-2271.5969318299994</v>
      </c>
      <c r="T38" s="1021">
        <v>-1691.8605636999998</v>
      </c>
      <c r="U38" s="1021">
        <v>-1680.0644024400001</v>
      </c>
      <c r="V38" s="1021">
        <v>-1618.3839170000001</v>
      </c>
      <c r="W38" s="1022">
        <v>-1742.030784</v>
      </c>
      <c r="X38" s="1023">
        <v>-1722.7117680000001</v>
      </c>
      <c r="Y38" s="1020">
        <v>-1805.3771299999999</v>
      </c>
      <c r="Z38" s="1020">
        <v>-917.9368179999999</v>
      </c>
      <c r="AA38" s="1020">
        <f t="shared" si="4"/>
        <v>-65993.883673010001</v>
      </c>
      <c r="AB38" s="550"/>
      <c r="AC38" s="550"/>
      <c r="AD38" s="550"/>
      <c r="AE38" s="550"/>
      <c r="AF38" s="550"/>
      <c r="AG38" s="550"/>
      <c r="AH38" s="550"/>
      <c r="AI38" s="550"/>
      <c r="AJ38" s="550"/>
      <c r="AK38" s="550"/>
      <c r="AL38" s="550"/>
      <c r="AM38" s="550"/>
      <c r="AN38" s="550"/>
      <c r="AO38" s="550"/>
      <c r="AP38" s="550"/>
      <c r="AQ38" s="550"/>
      <c r="AR38" s="550"/>
      <c r="AS38" s="550"/>
      <c r="AT38" s="550"/>
      <c r="AU38" s="550"/>
      <c r="AV38" s="550"/>
      <c r="AW38" s="550"/>
      <c r="AX38" s="550"/>
      <c r="AY38" s="550"/>
      <c r="BC38" s="550"/>
      <c r="BD38" s="550"/>
      <c r="BE38" s="550"/>
      <c r="BF38" s="550"/>
      <c r="BG38" s="550"/>
      <c r="BH38" s="550"/>
      <c r="BI38" s="550"/>
      <c r="BJ38" s="550"/>
      <c r="BK38" s="550"/>
      <c r="BL38" s="550"/>
      <c r="BM38" s="550"/>
      <c r="BN38" s="550"/>
      <c r="BO38" s="550"/>
      <c r="BP38" s="550"/>
      <c r="BQ38" s="550"/>
      <c r="BR38" s="550"/>
      <c r="BS38" s="550"/>
      <c r="BT38" s="550"/>
      <c r="BU38" s="550"/>
      <c r="BV38" s="550"/>
      <c r="BW38" s="550"/>
      <c r="BX38" s="550"/>
      <c r="BY38" s="550"/>
      <c r="BZ38" s="550"/>
    </row>
    <row r="39" spans="1:78" ht="23.25" customHeight="1">
      <c r="A39" s="466"/>
      <c r="B39" s="1255" t="s">
        <v>761</v>
      </c>
      <c r="C39" s="1256"/>
      <c r="D39" s="1021">
        <v>3356.0729999999999</v>
      </c>
      <c r="E39" s="1021">
        <v>810.60400000000016</v>
      </c>
      <c r="F39" s="1021">
        <v>3619.3339999999998</v>
      </c>
      <c r="G39" s="1021">
        <v>1399.1309999999999</v>
      </c>
      <c r="H39" s="1021">
        <v>1075.902</v>
      </c>
      <c r="I39" s="1021">
        <v>2139.4699999999993</v>
      </c>
      <c r="J39" s="1021">
        <v>1208.1790000000001</v>
      </c>
      <c r="K39" s="1021">
        <v>1826.9420000000002</v>
      </c>
      <c r="L39" s="1021">
        <v>11178.706</v>
      </c>
      <c r="M39" s="1021">
        <v>-2416.02</v>
      </c>
      <c r="N39" s="1021">
        <v>-822.43059999999969</v>
      </c>
      <c r="O39" s="1021">
        <v>-2293.406015</v>
      </c>
      <c r="P39" s="1021">
        <v>-4059.301206000001</v>
      </c>
      <c r="Q39" s="1021">
        <v>-10222.214384999999</v>
      </c>
      <c r="R39" s="1021">
        <v>-210.19353404000037</v>
      </c>
      <c r="S39" s="1021">
        <v>-400.45886588999952</v>
      </c>
      <c r="T39" s="1021">
        <v>1491.8432363000002</v>
      </c>
      <c r="U39" s="1021">
        <v>750.67479755999989</v>
      </c>
      <c r="V39" s="1021">
        <v>959.92330199999981</v>
      </c>
      <c r="W39" s="1022">
        <v>390.17165200000017</v>
      </c>
      <c r="X39" s="1023">
        <v>1047.7771430000003</v>
      </c>
      <c r="Y39" s="1020">
        <v>474.85837100000015</v>
      </c>
      <c r="Z39" s="1020">
        <v>-193.10829699999999</v>
      </c>
      <c r="AA39" s="1020">
        <f t="shared" si="4"/>
        <v>11112.456598929999</v>
      </c>
      <c r="AB39" s="550"/>
      <c r="AC39" s="550"/>
      <c r="AD39" s="550"/>
      <c r="AE39" s="550"/>
      <c r="AF39" s="550"/>
      <c r="AG39" s="550"/>
      <c r="AH39" s="550"/>
      <c r="AI39" s="550"/>
      <c r="AJ39" s="550"/>
      <c r="AK39" s="550"/>
      <c r="AL39" s="550"/>
      <c r="AM39" s="550"/>
      <c r="AN39" s="550"/>
      <c r="AO39" s="550"/>
      <c r="AP39" s="550"/>
      <c r="AQ39" s="550"/>
      <c r="AR39" s="550"/>
      <c r="AS39" s="550"/>
      <c r="AT39" s="550"/>
      <c r="AU39" s="550"/>
      <c r="AV39" s="550"/>
      <c r="AW39" s="550"/>
      <c r="AX39" s="550"/>
      <c r="AY39" s="550"/>
      <c r="BC39" s="550"/>
      <c r="BD39" s="550"/>
      <c r="BE39" s="550"/>
      <c r="BF39" s="550"/>
      <c r="BG39" s="550"/>
      <c r="BH39" s="550"/>
      <c r="BI39" s="550"/>
      <c r="BJ39" s="550"/>
      <c r="BK39" s="550"/>
      <c r="BL39" s="550"/>
      <c r="BM39" s="550"/>
      <c r="BN39" s="550"/>
      <c r="BO39" s="550"/>
      <c r="BP39" s="550"/>
      <c r="BQ39" s="550"/>
      <c r="BR39" s="550"/>
      <c r="BS39" s="550"/>
      <c r="BT39" s="550"/>
      <c r="BU39" s="550"/>
      <c r="BV39" s="550"/>
      <c r="BW39" s="550"/>
      <c r="BX39" s="550"/>
      <c r="BY39" s="550"/>
      <c r="BZ39" s="550"/>
    </row>
    <row r="40" spans="1:78" ht="21" customHeight="1">
      <c r="A40" s="466"/>
      <c r="B40" s="1255" t="s">
        <v>82</v>
      </c>
      <c r="C40" s="1256"/>
      <c r="D40" s="1021">
        <v>-762.18700000000001</v>
      </c>
      <c r="E40" s="1021">
        <v>-765.98399999999992</v>
      </c>
      <c r="F40" s="1021">
        <v>-889.6149999999999</v>
      </c>
      <c r="G40" s="1021">
        <v>-965.10900000000004</v>
      </c>
      <c r="H40" s="1021">
        <v>-949.28499999999997</v>
      </c>
      <c r="I40" s="1021">
        <v>-961.51099999999997</v>
      </c>
      <c r="J40" s="1021">
        <v>-1166.223</v>
      </c>
      <c r="K40" s="1021">
        <v>-1406.0690000000002</v>
      </c>
      <c r="L40" s="1021">
        <v>-1610.2900000000002</v>
      </c>
      <c r="M40" s="1021">
        <v>-1687.3100000000002</v>
      </c>
      <c r="N40" s="1021">
        <v>-1586.6162750000001</v>
      </c>
      <c r="O40" s="1021">
        <v>-1227.4950059999999</v>
      </c>
      <c r="P40" s="1021">
        <v>-1254.5962950000001</v>
      </c>
      <c r="Q40" s="1021">
        <v>-912.78031800000008</v>
      </c>
      <c r="R40" s="1021">
        <v>-847.82981900000004</v>
      </c>
      <c r="S40" s="1021">
        <v>-705.58286910000004</v>
      </c>
      <c r="T40" s="1021">
        <v>-562.56332089</v>
      </c>
      <c r="U40" s="1021">
        <v>-533.86784188000013</v>
      </c>
      <c r="V40" s="1021">
        <v>-487.493923</v>
      </c>
      <c r="W40" s="1022">
        <v>-489.42686699999996</v>
      </c>
      <c r="X40" s="1023">
        <v>-555.42711199999997</v>
      </c>
      <c r="Y40" s="1020">
        <v>-548.34751500000004</v>
      </c>
      <c r="Z40" s="1020">
        <v>-263.92799300000001</v>
      </c>
      <c r="AA40" s="1020">
        <f t="shared" si="4"/>
        <v>-21139.538154869999</v>
      </c>
      <c r="AB40" s="550"/>
      <c r="AC40" s="550"/>
      <c r="AD40" s="550"/>
      <c r="AE40" s="550"/>
      <c r="AF40" s="550"/>
      <c r="AG40" s="550"/>
      <c r="AH40" s="550"/>
      <c r="AI40" s="550"/>
      <c r="AJ40" s="550"/>
      <c r="AK40" s="550"/>
      <c r="AL40" s="550"/>
      <c r="AM40" s="550"/>
      <c r="AN40" s="550"/>
      <c r="AO40" s="550"/>
      <c r="AP40" s="550"/>
      <c r="AQ40" s="550"/>
      <c r="AR40" s="550"/>
      <c r="AS40" s="550"/>
      <c r="AT40" s="550"/>
      <c r="AU40" s="550"/>
      <c r="AV40" s="550"/>
      <c r="AW40" s="550"/>
      <c r="AX40" s="550"/>
      <c r="AY40" s="550"/>
      <c r="BC40" s="550"/>
      <c r="BD40" s="550"/>
      <c r="BE40" s="550"/>
      <c r="BF40" s="550"/>
      <c r="BG40" s="550"/>
      <c r="BH40" s="550"/>
      <c r="BI40" s="550"/>
      <c r="BJ40" s="550"/>
      <c r="BK40" s="550"/>
      <c r="BL40" s="550"/>
      <c r="BM40" s="550"/>
      <c r="BN40" s="550"/>
      <c r="BO40" s="550"/>
      <c r="BP40" s="550"/>
      <c r="BQ40" s="550"/>
      <c r="BR40" s="550"/>
      <c r="BS40" s="550"/>
      <c r="BT40" s="550"/>
      <c r="BU40" s="550"/>
      <c r="BV40" s="550"/>
      <c r="BW40" s="550"/>
      <c r="BX40" s="550"/>
      <c r="BY40" s="550"/>
      <c r="BZ40" s="550"/>
    </row>
    <row r="41" spans="1:78" ht="27" customHeight="1" thickBot="1">
      <c r="A41" s="466"/>
      <c r="B41" s="1245" t="s">
        <v>84</v>
      </c>
      <c r="C41" s="1246"/>
      <c r="D41" s="1024">
        <v>2593.886</v>
      </c>
      <c r="E41" s="1024">
        <v>44.620000000000054</v>
      </c>
      <c r="F41" s="1024">
        <v>2729.7190000000001</v>
      </c>
      <c r="G41" s="1024">
        <v>434.02200000000005</v>
      </c>
      <c r="H41" s="1024">
        <v>126.61700000000005</v>
      </c>
      <c r="I41" s="1024">
        <v>1177.9589999999998</v>
      </c>
      <c r="J41" s="1024">
        <v>41.956000000000245</v>
      </c>
      <c r="K41" s="1024">
        <v>420.87300000000027</v>
      </c>
      <c r="L41" s="1024">
        <v>9568.4159999999993</v>
      </c>
      <c r="M41" s="1024">
        <v>-4103.33</v>
      </c>
      <c r="N41" s="1024">
        <v>-2409.0468749999995</v>
      </c>
      <c r="O41" s="1024">
        <v>-3520.9010210000001</v>
      </c>
      <c r="P41" s="1024">
        <v>-5313.8975010000004</v>
      </c>
      <c r="Q41" s="1024">
        <v>-11134.994703000002</v>
      </c>
      <c r="R41" s="1024">
        <v>-1058.0233530400003</v>
      </c>
      <c r="S41" s="1024">
        <v>-1106.0417349899994</v>
      </c>
      <c r="T41" s="1024">
        <v>929.27991541000017</v>
      </c>
      <c r="U41" s="1024">
        <v>216.80695567999987</v>
      </c>
      <c r="V41" s="1024">
        <v>472.42937899999981</v>
      </c>
      <c r="W41" s="1025">
        <v>-99.255214999999794</v>
      </c>
      <c r="X41" s="1026">
        <v>492.35003100000029</v>
      </c>
      <c r="Y41" s="1027">
        <v>-73.489143999999868</v>
      </c>
      <c r="Z41" s="1027">
        <v>-457.03629000000006</v>
      </c>
      <c r="AA41" s="1027">
        <f t="shared" si="4"/>
        <v>-10027.081555940003</v>
      </c>
      <c r="AB41" s="550"/>
      <c r="AC41" s="550"/>
      <c r="AD41" s="550"/>
      <c r="AE41" s="550"/>
      <c r="AF41" s="550"/>
      <c r="AG41" s="550"/>
      <c r="AH41" s="550"/>
      <c r="AI41" s="550"/>
      <c r="AJ41" s="550"/>
      <c r="AK41" s="550"/>
      <c r="AL41" s="550"/>
      <c r="AM41" s="550"/>
      <c r="AN41" s="550"/>
      <c r="AO41" s="550"/>
      <c r="AP41" s="550"/>
      <c r="AQ41" s="550"/>
      <c r="AR41" s="550"/>
      <c r="AS41" s="550"/>
      <c r="AT41" s="550"/>
      <c r="AU41" s="550"/>
      <c r="AV41" s="550"/>
      <c r="AW41" s="550"/>
      <c r="AX41" s="550"/>
      <c r="AY41" s="550"/>
      <c r="BC41" s="550"/>
      <c r="BD41" s="1028"/>
      <c r="BE41" s="1028"/>
      <c r="BF41" s="1028"/>
      <c r="BG41" s="1028"/>
      <c r="BH41" s="1028"/>
      <c r="BI41" s="1028"/>
      <c r="BJ41" s="1028"/>
      <c r="BK41" s="1028"/>
      <c r="BL41" s="550"/>
      <c r="BM41" s="550"/>
      <c r="BN41" s="550"/>
      <c r="BO41" s="550"/>
      <c r="BP41" s="550"/>
      <c r="BQ41" s="550"/>
      <c r="BR41" s="550"/>
      <c r="BS41" s="550"/>
      <c r="BT41" s="550"/>
      <c r="BU41" s="550"/>
      <c r="BV41" s="550"/>
      <c r="BW41" s="550"/>
      <c r="BX41" s="550"/>
      <c r="BY41" s="550"/>
      <c r="BZ41" s="550"/>
    </row>
    <row r="42" spans="1:78" ht="13.5" thickTop="1">
      <c r="BC42" s="550"/>
      <c r="BD42" s="550"/>
      <c r="BE42" s="550"/>
      <c r="BF42" s="550"/>
      <c r="BG42" s="550"/>
      <c r="BH42" s="550"/>
      <c r="BI42" s="550"/>
      <c r="BJ42" s="550"/>
      <c r="BK42" s="550"/>
      <c r="BL42" s="550"/>
      <c r="BM42" s="550"/>
      <c r="BN42" s="550"/>
      <c r="BO42" s="550"/>
      <c r="BP42" s="550"/>
      <c r="BQ42" s="550"/>
      <c r="BR42" s="550"/>
      <c r="BS42" s="550"/>
      <c r="BT42" s="550"/>
      <c r="BU42" s="550"/>
      <c r="BV42" s="550"/>
      <c r="BW42" s="550"/>
      <c r="BX42" s="550"/>
      <c r="BY42" s="550"/>
      <c r="BZ42" s="550"/>
    </row>
    <row r="43" spans="1:78">
      <c r="BC43" s="550"/>
      <c r="BD43" s="550"/>
      <c r="BE43" s="550"/>
      <c r="BF43" s="550"/>
      <c r="BG43" s="550"/>
      <c r="BH43" s="550"/>
      <c r="BI43" s="550"/>
      <c r="BJ43" s="550"/>
      <c r="BK43" s="550"/>
      <c r="BL43" s="550"/>
      <c r="BM43" s="550"/>
      <c r="BN43" s="550"/>
      <c r="BO43" s="550"/>
      <c r="BP43" s="550"/>
      <c r="BQ43" s="550"/>
      <c r="BR43" s="550"/>
      <c r="BS43" s="550"/>
      <c r="BT43" s="550"/>
      <c r="BU43" s="550"/>
      <c r="BV43" s="550"/>
      <c r="BW43" s="550"/>
      <c r="BX43" s="550"/>
      <c r="BY43" s="550"/>
      <c r="BZ43" s="550"/>
    </row>
    <row r="44" spans="1:78">
      <c r="BC44" s="550"/>
      <c r="BD44" s="550"/>
      <c r="BE44" s="550"/>
      <c r="BF44" s="550"/>
      <c r="BG44" s="550"/>
      <c r="BH44" s="550"/>
      <c r="BI44" s="550"/>
      <c r="BJ44" s="550"/>
      <c r="BK44" s="550"/>
      <c r="BL44" s="550"/>
      <c r="BM44" s="550"/>
      <c r="BN44" s="550"/>
      <c r="BO44" s="550"/>
      <c r="BP44" s="550"/>
      <c r="BQ44" s="550"/>
      <c r="BR44" s="550"/>
      <c r="BS44" s="550"/>
      <c r="BT44" s="550"/>
      <c r="BU44" s="550"/>
      <c r="BV44" s="550"/>
      <c r="BW44" s="550"/>
      <c r="BX44" s="550"/>
      <c r="BY44" s="550"/>
      <c r="BZ44" s="550"/>
    </row>
    <row r="45" spans="1:78">
      <c r="BC45" s="550"/>
      <c r="BD45" s="550"/>
      <c r="BE45" s="550"/>
      <c r="BF45" s="550"/>
      <c r="BG45" s="550"/>
      <c r="BH45" s="550"/>
      <c r="BI45" s="550"/>
      <c r="BJ45" s="550"/>
      <c r="BK45" s="550"/>
      <c r="BL45" s="550"/>
      <c r="BM45" s="550"/>
      <c r="BN45" s="550"/>
      <c r="BO45" s="550"/>
      <c r="BP45" s="550"/>
      <c r="BQ45" s="550"/>
      <c r="BR45" s="550"/>
      <c r="BS45" s="550"/>
      <c r="BT45" s="550"/>
      <c r="BU45" s="550"/>
      <c r="BV45" s="550"/>
      <c r="BW45" s="550"/>
      <c r="BX45" s="550"/>
      <c r="BY45" s="550"/>
      <c r="BZ45" s="550"/>
    </row>
    <row r="46" spans="1:78">
      <c r="BC46" s="550"/>
      <c r="BD46" s="550"/>
      <c r="BE46" s="550"/>
      <c r="BF46" s="550"/>
      <c r="BG46" s="550"/>
      <c r="BH46" s="550"/>
      <c r="BI46" s="550"/>
      <c r="BJ46" s="550"/>
      <c r="BK46" s="550"/>
      <c r="BL46" s="550"/>
      <c r="BM46" s="550"/>
      <c r="BN46" s="550"/>
      <c r="BO46" s="550"/>
      <c r="BP46" s="550"/>
      <c r="BQ46" s="550"/>
      <c r="BR46" s="550"/>
      <c r="BS46" s="550"/>
      <c r="BT46" s="550"/>
      <c r="BU46" s="550"/>
      <c r="BV46" s="550"/>
      <c r="BW46" s="550"/>
      <c r="BX46" s="550"/>
      <c r="BY46" s="550"/>
      <c r="BZ46" s="550"/>
    </row>
    <row r="47" spans="1:78">
      <c r="BC47" s="550"/>
      <c r="BD47" s="550"/>
      <c r="BE47" s="550"/>
      <c r="BF47" s="550"/>
      <c r="BG47" s="550"/>
      <c r="BH47" s="550"/>
      <c r="BI47" s="550"/>
      <c r="BJ47" s="550"/>
      <c r="BK47" s="550"/>
      <c r="BL47" s="550"/>
      <c r="BM47" s="550"/>
      <c r="BN47" s="550"/>
      <c r="BO47" s="550"/>
      <c r="BP47" s="550"/>
      <c r="BQ47" s="550"/>
      <c r="BR47" s="550"/>
      <c r="BS47" s="550"/>
      <c r="BT47" s="550"/>
      <c r="BU47" s="550"/>
      <c r="BV47" s="550"/>
      <c r="BW47" s="550"/>
      <c r="BX47" s="550"/>
      <c r="BY47" s="550"/>
      <c r="BZ47" s="550"/>
    </row>
    <row r="48" spans="1:78">
      <c r="BC48" s="550"/>
      <c r="BD48" s="550"/>
      <c r="BE48" s="550"/>
      <c r="BF48" s="550"/>
      <c r="BG48" s="550"/>
      <c r="BH48" s="550"/>
      <c r="BI48" s="550"/>
      <c r="BJ48" s="550"/>
      <c r="BK48" s="550"/>
      <c r="BL48" s="550"/>
      <c r="BM48" s="550"/>
      <c r="BN48" s="550"/>
      <c r="BO48" s="550"/>
      <c r="BP48" s="550"/>
      <c r="BQ48" s="550"/>
      <c r="BR48" s="550"/>
      <c r="BS48" s="550"/>
      <c r="BT48" s="550"/>
      <c r="BU48" s="550"/>
      <c r="BV48" s="550"/>
      <c r="BW48" s="550"/>
      <c r="BX48" s="550"/>
      <c r="BY48" s="550"/>
      <c r="BZ48" s="550"/>
    </row>
    <row r="49" spans="55:78">
      <c r="BC49" s="550"/>
      <c r="BD49" s="550"/>
      <c r="BE49" s="550"/>
      <c r="BF49" s="550"/>
      <c r="BG49" s="550"/>
      <c r="BH49" s="550"/>
      <c r="BI49" s="550"/>
      <c r="BJ49" s="550"/>
      <c r="BK49" s="550"/>
      <c r="BL49" s="550"/>
      <c r="BM49" s="550"/>
      <c r="BN49" s="550"/>
      <c r="BO49" s="550"/>
      <c r="BP49" s="550"/>
      <c r="BQ49" s="550"/>
      <c r="BR49" s="550"/>
      <c r="BS49" s="550"/>
      <c r="BT49" s="550"/>
      <c r="BU49" s="550"/>
      <c r="BV49" s="550"/>
      <c r="BW49" s="550"/>
      <c r="BX49" s="550"/>
      <c r="BY49" s="550"/>
      <c r="BZ49" s="550"/>
    </row>
    <row r="50" spans="55:78">
      <c r="BC50" s="550"/>
      <c r="BD50" s="550"/>
      <c r="BE50" s="550"/>
      <c r="BF50" s="550"/>
      <c r="BG50" s="550"/>
      <c r="BH50" s="550"/>
      <c r="BI50" s="550"/>
      <c r="BJ50" s="550"/>
      <c r="BK50" s="550"/>
      <c r="BL50" s="550"/>
      <c r="BM50" s="550"/>
      <c r="BN50" s="550"/>
      <c r="BO50" s="550"/>
      <c r="BP50" s="550"/>
      <c r="BQ50" s="550"/>
      <c r="BR50" s="550"/>
      <c r="BS50" s="550"/>
      <c r="BT50" s="550"/>
      <c r="BU50" s="550"/>
      <c r="BV50" s="550"/>
      <c r="BW50" s="550"/>
      <c r="BX50" s="550"/>
      <c r="BY50" s="550"/>
      <c r="BZ50" s="550"/>
    </row>
  </sheetData>
  <mergeCells count="12">
    <mergeCell ref="B41:C41"/>
    <mergeCell ref="B8:AA8"/>
    <mergeCell ref="B9:AA9"/>
    <mergeCell ref="B12:C12"/>
    <mergeCell ref="B13:B17"/>
    <mergeCell ref="B19:B23"/>
    <mergeCell ref="B25:B29"/>
    <mergeCell ref="B31:B35"/>
    <mergeCell ref="B37:C37"/>
    <mergeCell ref="B38:C38"/>
    <mergeCell ref="B39:C39"/>
    <mergeCell ref="B40:C40"/>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2" orientation="landscape" horizontalDpi="4294967293" r:id="rId1"/>
  <headerFooter differentFirst="1" scaleWithDoc="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pageSetUpPr fitToPage="1"/>
  </sheetPr>
  <dimension ref="A1:J35"/>
  <sheetViews>
    <sheetView showRuler="0" view="pageBreakPreview" zoomScale="90" zoomScaleNormal="75" zoomScaleSheetLayoutView="90" workbookViewId="0"/>
  </sheetViews>
  <sheetFormatPr baseColWidth="10" defaultColWidth="11.42578125" defaultRowHeight="12.75"/>
  <cols>
    <col min="1" max="1" width="7.140625" style="1072" customWidth="1"/>
    <col min="2" max="2" width="64.28515625" style="1072" bestFit="1" customWidth="1"/>
    <col min="3" max="4" width="15.5703125" style="1072" customWidth="1"/>
    <col min="5" max="5" width="11.42578125" style="978"/>
    <col min="6" max="6" width="11.42578125" style="1072"/>
    <col min="7" max="7" width="12.7109375" style="1072" bestFit="1" customWidth="1"/>
    <col min="8" max="16384" width="11.42578125" style="1072"/>
  </cols>
  <sheetData>
    <row r="1" spans="1:10">
      <c r="A1" s="372" t="s">
        <v>419</v>
      </c>
    </row>
    <row r="2" spans="1:10" ht="14.25">
      <c r="B2" s="32" t="s">
        <v>569</v>
      </c>
      <c r="C2" s="50"/>
      <c r="D2" s="38"/>
    </row>
    <row r="3" spans="1:10" ht="14.25">
      <c r="B3" s="31" t="s">
        <v>570</v>
      </c>
      <c r="C3" s="38"/>
      <c r="D3" s="54"/>
    </row>
    <row r="4" spans="1:10">
      <c r="B4" s="51"/>
      <c r="C4" s="54"/>
      <c r="D4" s="54"/>
    </row>
    <row r="5" spans="1:10">
      <c r="B5" s="650"/>
      <c r="C5" s="55"/>
      <c r="D5" s="55"/>
    </row>
    <row r="6" spans="1:10">
      <c r="A6" s="6"/>
      <c r="B6" s="51"/>
      <c r="C6" s="38"/>
      <c r="D6" s="38"/>
    </row>
    <row r="7" spans="1:10" ht="16.5">
      <c r="A7" s="6"/>
      <c r="B7" s="1103"/>
      <c r="C7" s="1103"/>
      <c r="D7" s="38"/>
    </row>
    <row r="8" spans="1:10" ht="16.5">
      <c r="B8" s="1103" t="s">
        <v>437</v>
      </c>
      <c r="C8" s="1103"/>
      <c r="D8" s="1103"/>
    </row>
    <row r="9" spans="1:10" ht="16.5">
      <c r="B9" s="1103" t="s">
        <v>194</v>
      </c>
      <c r="C9" s="1103"/>
      <c r="D9" s="1103"/>
    </row>
    <row r="10" spans="1:10">
      <c r="B10" s="38"/>
      <c r="C10" s="56"/>
      <c r="D10" s="55"/>
    </row>
    <row r="11" spans="1:10">
      <c r="B11" s="54"/>
      <c r="C11" s="54"/>
      <c r="D11" s="54"/>
    </row>
    <row r="12" spans="1:10" ht="15.75" thickBot="1">
      <c r="B12" s="57" t="s">
        <v>809</v>
      </c>
      <c r="C12" s="38"/>
      <c r="D12" s="38"/>
    </row>
    <row r="13" spans="1:10" ht="14.25" thickTop="1" thickBot="1">
      <c r="B13" s="58"/>
      <c r="C13" s="180" t="s">
        <v>520</v>
      </c>
      <c r="D13" s="77" t="s">
        <v>521</v>
      </c>
    </row>
    <row r="14" spans="1:10" ht="13.5" thickTop="1">
      <c r="B14" s="60"/>
      <c r="C14" s="61"/>
      <c r="D14" s="78"/>
    </row>
    <row r="15" spans="1:10" ht="17.25">
      <c r="B15" s="10" t="s">
        <v>109</v>
      </c>
      <c r="C15" s="20">
        <f>+C18+C23</f>
        <v>11496033.052417675</v>
      </c>
      <c r="D15" s="21">
        <f>+D18+D23</f>
        <v>104458704.33</v>
      </c>
      <c r="F15" s="1073"/>
      <c r="G15" s="1073"/>
      <c r="H15" s="1073"/>
      <c r="I15" s="874"/>
      <c r="J15" s="874"/>
    </row>
    <row r="16" spans="1:10" ht="13.5" thickBot="1">
      <c r="B16" s="63"/>
      <c r="C16" s="64"/>
      <c r="D16" s="81"/>
      <c r="F16" s="1073"/>
      <c r="G16" s="1073"/>
      <c r="H16" s="1073"/>
      <c r="I16" s="874"/>
      <c r="J16" s="874"/>
    </row>
    <row r="17" spans="2:10" ht="13.5" thickTop="1">
      <c r="B17" s="65"/>
      <c r="C17" s="66"/>
      <c r="D17" s="36"/>
      <c r="F17" s="1073"/>
      <c r="G17" s="1073"/>
      <c r="H17" s="1073"/>
      <c r="I17" s="874"/>
      <c r="J17" s="874"/>
    </row>
    <row r="18" spans="2:10" ht="15.75">
      <c r="B18" s="11" t="s">
        <v>438</v>
      </c>
      <c r="C18" s="651">
        <f>SUM(C20:C21)</f>
        <v>6174796.032396405</v>
      </c>
      <c r="D18" s="12">
        <f>SUM(D20:D21)</f>
        <v>56107284.149999999</v>
      </c>
      <c r="F18" s="1073"/>
      <c r="G18" s="1073"/>
      <c r="H18" s="1073"/>
      <c r="I18" s="874"/>
      <c r="J18" s="874"/>
    </row>
    <row r="19" spans="2:10">
      <c r="B19" s="69"/>
      <c r="C19" s="67"/>
      <c r="D19" s="181"/>
      <c r="F19" s="1073"/>
      <c r="G19" s="1073"/>
      <c r="H19" s="1073"/>
      <c r="I19" s="874"/>
      <c r="J19" s="874"/>
    </row>
    <row r="20" spans="2:10" ht="14.25">
      <c r="B20" s="99" t="s">
        <v>517</v>
      </c>
      <c r="C20" s="70">
        <v>88668.397962537158</v>
      </c>
      <c r="D20" s="98">
        <v>805685.4</v>
      </c>
      <c r="F20" s="1073"/>
      <c r="G20" s="1073"/>
      <c r="H20" s="1073"/>
      <c r="I20" s="874"/>
      <c r="J20" s="874"/>
    </row>
    <row r="21" spans="2:10" ht="14.25">
      <c r="B21" s="99" t="s">
        <v>518</v>
      </c>
      <c r="C21" s="70">
        <v>6086127.6344338674</v>
      </c>
      <c r="D21" s="98">
        <v>55301598.75</v>
      </c>
      <c r="F21" s="1073"/>
      <c r="G21" s="1073"/>
      <c r="H21" s="1073"/>
      <c r="I21" s="874"/>
      <c r="J21" s="874"/>
    </row>
    <row r="22" spans="2:10">
      <c r="B22" s="68"/>
      <c r="C22" s="70"/>
      <c r="D22" s="98"/>
      <c r="F22" s="1073"/>
      <c r="G22" s="1073"/>
      <c r="H22" s="1073"/>
      <c r="I22" s="874"/>
      <c r="J22" s="874"/>
    </row>
    <row r="23" spans="2:10" ht="15.75">
      <c r="B23" s="11" t="s">
        <v>704</v>
      </c>
      <c r="C23" s="651">
        <f>SUM(C25:C26)</f>
        <v>5321237.02002127</v>
      </c>
      <c r="D23" s="12">
        <f>SUM(D25:D26)</f>
        <v>48351420.18</v>
      </c>
      <c r="F23" s="1073"/>
      <c r="G23" s="1073"/>
      <c r="H23" s="1073"/>
      <c r="I23" s="874"/>
      <c r="J23" s="874"/>
    </row>
    <row r="24" spans="2:10">
      <c r="B24" s="69"/>
      <c r="C24" s="67"/>
      <c r="D24" s="181"/>
      <c r="F24" s="1073"/>
      <c r="G24" s="1073"/>
      <c r="H24" s="1073"/>
      <c r="I24" s="874"/>
      <c r="J24" s="874"/>
    </row>
    <row r="25" spans="2:10" ht="14.25">
      <c r="B25" s="99" t="s">
        <v>517</v>
      </c>
      <c r="C25" s="70">
        <v>3410.6848231450413</v>
      </c>
      <c r="D25" s="98">
        <v>30991.19</v>
      </c>
      <c r="F25" s="1073"/>
      <c r="G25" s="1073"/>
      <c r="H25" s="1073"/>
      <c r="I25" s="874"/>
      <c r="J25" s="874"/>
    </row>
    <row r="26" spans="2:10" ht="14.25">
      <c r="B26" s="99" t="s">
        <v>518</v>
      </c>
      <c r="C26" s="70">
        <v>5317826.3351981249</v>
      </c>
      <c r="D26" s="98">
        <v>48320428.990000002</v>
      </c>
      <c r="F26" s="1073"/>
      <c r="G26" s="1073"/>
      <c r="H26" s="1073"/>
      <c r="I26" s="874"/>
      <c r="J26" s="874"/>
    </row>
    <row r="27" spans="2:10" ht="13.5" thickBot="1">
      <c r="B27" s="63"/>
      <c r="C27" s="72"/>
      <c r="D27" s="88"/>
      <c r="F27" s="1073"/>
      <c r="G27" s="1073"/>
      <c r="H27" s="1073"/>
      <c r="I27" s="874"/>
      <c r="J27" s="874"/>
    </row>
    <row r="28" spans="2:10" ht="13.5" thickTop="1">
      <c r="B28" s="65"/>
      <c r="C28" s="197"/>
      <c r="D28" s="98"/>
      <c r="F28" s="1073"/>
      <c r="G28" s="1073"/>
      <c r="H28" s="1073"/>
      <c r="I28" s="874"/>
      <c r="J28" s="874"/>
    </row>
    <row r="29" spans="2:10" ht="17.25">
      <c r="B29" s="10" t="s">
        <v>610</v>
      </c>
      <c r="C29" s="21">
        <v>186914.75</v>
      </c>
      <c r="D29" s="21">
        <v>1698400.8758749999</v>
      </c>
      <c r="F29" s="1073"/>
      <c r="G29" s="1073"/>
      <c r="H29" s="1073"/>
      <c r="I29" s="874"/>
      <c r="J29" s="874"/>
    </row>
    <row r="30" spans="2:10">
      <c r="B30" s="65"/>
      <c r="C30" s="36"/>
      <c r="D30" s="36"/>
      <c r="F30" s="1073"/>
      <c r="G30" s="1073"/>
      <c r="H30" s="1073"/>
      <c r="I30" s="874"/>
      <c r="J30" s="874"/>
    </row>
    <row r="31" spans="2:10" ht="17.25">
      <c r="B31" s="10" t="s">
        <v>110</v>
      </c>
      <c r="C31" s="21">
        <f>+C15-C29</f>
        <v>11309118.302417675</v>
      </c>
      <c r="D31" s="21">
        <f>+D15-D29</f>
        <v>102760303.454125</v>
      </c>
      <c r="F31" s="1073"/>
      <c r="G31" s="1073"/>
      <c r="H31" s="1073"/>
      <c r="I31" s="874"/>
      <c r="J31" s="874"/>
    </row>
    <row r="32" spans="2:10" ht="12.75" customHeight="1" thickBot="1">
      <c r="B32" s="63"/>
      <c r="C32" s="81"/>
      <c r="D32" s="81"/>
      <c r="F32" s="1073"/>
    </row>
    <row r="33" spans="2:4" ht="13.5" thickTop="1">
      <c r="B33" s="38"/>
      <c r="C33" s="54"/>
      <c r="D33" s="38"/>
    </row>
    <row r="34" spans="2:4" ht="26.25" customHeight="1">
      <c r="B34" s="1102" t="s">
        <v>611</v>
      </c>
      <c r="C34" s="1102"/>
      <c r="D34" s="1102"/>
    </row>
    <row r="35" spans="2:4" ht="12.75" customHeight="1">
      <c r="B35" s="1102" t="s">
        <v>612</v>
      </c>
      <c r="C35" s="1102"/>
      <c r="D35" s="1102"/>
    </row>
  </sheetData>
  <customSheetViews>
    <customSheetView guid="{AE035438-BA58-480D-90AC-43CF75BC256A}" scale="75" showPageBreaks="1" fitToPage="1" printArea="1" showRuler="0">
      <pageMargins left="0.59055118110236227" right="0.19685039370078741" top="0.98425196850393704" bottom="0.98425196850393704" header="0" footer="0"/>
      <printOptions horizontalCentered="1"/>
      <pageSetup paperSize="9" scale="72" orientation="portrait" r:id="rId1"/>
      <headerFooter alignWithMargins="0"/>
    </customSheetView>
  </customSheetViews>
  <mergeCells count="5">
    <mergeCell ref="B35:D35"/>
    <mergeCell ref="B34:D34"/>
    <mergeCell ref="B9:D9"/>
    <mergeCell ref="B8:D8"/>
    <mergeCell ref="B7:C7"/>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r:id="rId2"/>
  <headerFooter differentFirst="1" scaleWithDoc="0">
    <oddFooter>&amp;R&amp;A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enableFormatConditionsCalculation="0">
    <pageSetUpPr fitToPage="1"/>
  </sheetPr>
  <dimension ref="A1:K92"/>
  <sheetViews>
    <sheetView showGridLines="0" view="pageBreakPreview" zoomScale="75" zoomScaleSheetLayoutView="75" workbookViewId="0"/>
  </sheetViews>
  <sheetFormatPr baseColWidth="10" defaultRowHeight="12.75"/>
  <cols>
    <col min="1" max="1" width="7.140625" style="266" customWidth="1"/>
    <col min="2" max="2" width="28.7109375" style="309" customWidth="1"/>
    <col min="3" max="6" width="18.85546875" style="309" customWidth="1"/>
    <col min="7" max="7" width="11.42578125" style="309"/>
    <col min="8" max="8" width="20.7109375" style="309" bestFit="1" customWidth="1"/>
    <col min="9" max="16384" width="11.42578125" style="309"/>
  </cols>
  <sheetData>
    <row r="1" spans="1:11">
      <c r="A1" s="204" t="s">
        <v>419</v>
      </c>
    </row>
    <row r="2" spans="1:11">
      <c r="A2" s="204"/>
    </row>
    <row r="4" spans="1:11" ht="14.25">
      <c r="B4" s="810" t="s">
        <v>569</v>
      </c>
      <c r="C4" s="811"/>
      <c r="D4" s="811"/>
      <c r="E4" s="811"/>
      <c r="F4" s="811"/>
    </row>
    <row r="5" spans="1:11" ht="14.25">
      <c r="B5" s="812" t="s">
        <v>570</v>
      </c>
      <c r="C5" s="811"/>
      <c r="D5" s="811"/>
      <c r="E5" s="811"/>
      <c r="F5" s="811"/>
    </row>
    <row r="6" spans="1:11">
      <c r="B6" s="813"/>
      <c r="C6" s="811"/>
      <c r="D6" s="811"/>
      <c r="E6" s="811"/>
      <c r="F6" s="811"/>
    </row>
    <row r="7" spans="1:11">
      <c r="B7" s="813"/>
      <c r="C7" s="811"/>
      <c r="D7" s="811"/>
      <c r="E7" s="811"/>
      <c r="F7" s="811"/>
    </row>
    <row r="8" spans="1:11" ht="36" customHeight="1">
      <c r="B8" s="1258" t="s">
        <v>742</v>
      </c>
      <c r="C8" s="1258"/>
      <c r="D8" s="1258"/>
      <c r="E8" s="1258"/>
      <c r="F8" s="1258"/>
    </row>
    <row r="9" spans="1:11" ht="14.25">
      <c r="B9" s="1257" t="s">
        <v>58</v>
      </c>
      <c r="C9" s="1257"/>
      <c r="D9" s="1257"/>
      <c r="E9" s="1257"/>
      <c r="F9" s="1257"/>
    </row>
    <row r="10" spans="1:11">
      <c r="B10" s="811"/>
      <c r="C10" s="811"/>
      <c r="D10" s="811"/>
      <c r="E10" s="811"/>
      <c r="F10" s="811"/>
    </row>
    <row r="11" spans="1:11" ht="13.5" thickBot="1">
      <c r="B11" s="38" t="s">
        <v>743</v>
      </c>
      <c r="C11" s="38"/>
      <c r="D11" s="38"/>
      <c r="E11" s="38"/>
      <c r="F11" s="38"/>
    </row>
    <row r="12" spans="1:11" ht="15.75" thickTop="1" thickBot="1">
      <c r="B12" s="317" t="s">
        <v>59</v>
      </c>
      <c r="C12" s="318" t="s">
        <v>65</v>
      </c>
      <c r="D12" s="318" t="s">
        <v>66</v>
      </c>
      <c r="E12" s="318" t="s">
        <v>67</v>
      </c>
      <c r="F12" s="319" t="s">
        <v>68</v>
      </c>
    </row>
    <row r="13" spans="1:11" ht="13.5" thickTop="1">
      <c r="B13" s="320">
        <v>34669</v>
      </c>
      <c r="C13" s="321">
        <v>80.67880000000001</v>
      </c>
      <c r="D13" s="322">
        <v>60.890779999999999</v>
      </c>
      <c r="E13" s="322">
        <v>19.78802000000001</v>
      </c>
      <c r="F13" s="323">
        <f>+D13/C13</f>
        <v>0.75473085866423384</v>
      </c>
      <c r="G13" s="378"/>
      <c r="H13" s="378"/>
      <c r="I13" s="378"/>
      <c r="J13" s="378"/>
      <c r="K13" s="378"/>
    </row>
    <row r="14" spans="1:11">
      <c r="A14" s="313"/>
      <c r="B14" s="320">
        <v>35034</v>
      </c>
      <c r="C14" s="321">
        <v>87.090999999999994</v>
      </c>
      <c r="D14" s="322">
        <v>66.360939999999999</v>
      </c>
      <c r="E14" s="322">
        <v>20.730059999999995</v>
      </c>
      <c r="F14" s="323">
        <f t="shared" ref="F14:F77" si="0">+D14/C14</f>
        <v>0.76197241965300666</v>
      </c>
      <c r="G14" s="378"/>
      <c r="H14" s="378"/>
      <c r="I14" s="378"/>
      <c r="J14" s="378"/>
    </row>
    <row r="15" spans="1:11">
      <c r="B15" s="320">
        <v>35400</v>
      </c>
      <c r="C15" s="321">
        <v>97.105034000000003</v>
      </c>
      <c r="D15" s="322">
        <v>72.907479999999993</v>
      </c>
      <c r="E15" s="322">
        <v>24.197554000000011</v>
      </c>
      <c r="F15" s="323">
        <f t="shared" si="0"/>
        <v>0.75081050895878365</v>
      </c>
      <c r="G15" s="378"/>
      <c r="H15" s="378"/>
      <c r="I15" s="378"/>
      <c r="J15" s="378"/>
    </row>
    <row r="16" spans="1:11">
      <c r="B16" s="320">
        <v>35765</v>
      </c>
      <c r="C16" s="321">
        <v>101.10097</v>
      </c>
      <c r="D16" s="322">
        <v>72.871874685562389</v>
      </c>
      <c r="E16" s="322">
        <v>28.229095314437615</v>
      </c>
      <c r="F16" s="323">
        <f t="shared" si="0"/>
        <v>0.72078314071133431</v>
      </c>
      <c r="G16" s="378"/>
      <c r="H16" s="378"/>
      <c r="I16" s="378"/>
      <c r="J16" s="378"/>
    </row>
    <row r="17" spans="2:10">
      <c r="B17" s="320">
        <v>35855</v>
      </c>
      <c r="C17" s="321">
        <v>103.138215</v>
      </c>
      <c r="D17" s="322">
        <v>73.147054036038583</v>
      </c>
      <c r="E17" s="322">
        <v>29.99116096396142</v>
      </c>
      <c r="F17" s="323">
        <f t="shared" si="0"/>
        <v>0.70921388387455209</v>
      </c>
      <c r="G17" s="378"/>
      <c r="H17" s="378"/>
      <c r="I17" s="378"/>
      <c r="J17" s="378"/>
    </row>
    <row r="18" spans="2:10">
      <c r="B18" s="320">
        <v>35947</v>
      </c>
      <c r="C18" s="321">
        <v>105.11323899999999</v>
      </c>
      <c r="D18" s="322">
        <v>74.463901863181434</v>
      </c>
      <c r="E18" s="322">
        <v>30.649337136818559</v>
      </c>
      <c r="F18" s="323">
        <f t="shared" si="0"/>
        <v>0.70841601468661275</v>
      </c>
      <c r="G18" s="378"/>
      <c r="H18" s="378"/>
      <c r="I18" s="378"/>
      <c r="J18" s="378"/>
    </row>
    <row r="19" spans="2:10">
      <c r="B19" s="320">
        <v>36039</v>
      </c>
      <c r="C19" s="321">
        <v>109.37621899999999</v>
      </c>
      <c r="D19" s="322">
        <v>77.487813953657636</v>
      </c>
      <c r="E19" s="322">
        <v>31.888405046342356</v>
      </c>
      <c r="F19" s="323">
        <f t="shared" si="0"/>
        <v>0.70845211749052728</v>
      </c>
      <c r="G19" s="378"/>
      <c r="H19" s="378"/>
      <c r="I19" s="378"/>
      <c r="J19" s="378"/>
    </row>
    <row r="20" spans="2:10">
      <c r="B20" s="320">
        <v>36130</v>
      </c>
      <c r="C20" s="321">
        <v>112.35724600000002</v>
      </c>
      <c r="D20" s="322">
        <v>81.152901187211896</v>
      </c>
      <c r="E20" s="322">
        <v>31.204344812788122</v>
      </c>
      <c r="F20" s="323">
        <f t="shared" si="0"/>
        <v>0.72227563487282243</v>
      </c>
      <c r="G20" s="378"/>
      <c r="H20" s="378"/>
      <c r="I20" s="378"/>
      <c r="J20" s="378"/>
    </row>
    <row r="21" spans="2:10">
      <c r="B21" s="320">
        <v>36220</v>
      </c>
      <c r="C21" s="321">
        <v>113.600734</v>
      </c>
      <c r="D21" s="322">
        <v>79.350036887688091</v>
      </c>
      <c r="E21" s="322">
        <v>34.250697112311911</v>
      </c>
      <c r="F21" s="323">
        <f t="shared" si="0"/>
        <v>0.69849933265121411</v>
      </c>
      <c r="G21" s="378"/>
      <c r="H21" s="378"/>
      <c r="I21" s="378"/>
      <c r="J21" s="378"/>
    </row>
    <row r="22" spans="2:10">
      <c r="B22" s="320">
        <v>36312</v>
      </c>
      <c r="C22" s="321">
        <v>115.366322</v>
      </c>
      <c r="D22" s="322">
        <v>79.789514525655477</v>
      </c>
      <c r="E22" s="322">
        <v>35.57680747434452</v>
      </c>
      <c r="F22" s="323">
        <f t="shared" si="0"/>
        <v>0.69161877697423235</v>
      </c>
      <c r="G22" s="378"/>
      <c r="H22" s="378"/>
      <c r="I22" s="378"/>
      <c r="J22" s="378"/>
    </row>
    <row r="23" spans="2:10">
      <c r="B23" s="320">
        <v>36404</v>
      </c>
      <c r="C23" s="321">
        <v>118.79364100000001</v>
      </c>
      <c r="D23" s="322">
        <v>80.823510011480138</v>
      </c>
      <c r="E23" s="322">
        <v>37.97013098851987</v>
      </c>
      <c r="F23" s="323">
        <f t="shared" si="0"/>
        <v>0.68036899392182226</v>
      </c>
      <c r="G23" s="378"/>
      <c r="H23" s="378"/>
      <c r="I23" s="378"/>
      <c r="J23" s="378"/>
    </row>
    <row r="24" spans="2:10">
      <c r="B24" s="320">
        <v>36525</v>
      </c>
      <c r="C24" s="321">
        <v>121.87698899999998</v>
      </c>
      <c r="D24" s="322">
        <v>82.473843121517334</v>
      </c>
      <c r="E24" s="322">
        <v>39.403145878482647</v>
      </c>
      <c r="F24" s="323">
        <f t="shared" si="0"/>
        <v>0.67669741267990591</v>
      </c>
      <c r="G24" s="378"/>
      <c r="H24" s="378"/>
      <c r="I24" s="378"/>
      <c r="J24" s="378"/>
    </row>
    <row r="25" spans="2:10">
      <c r="B25" s="320">
        <v>36616</v>
      </c>
      <c r="C25" s="321">
        <v>122.92013499999999</v>
      </c>
      <c r="D25" s="322">
        <v>81.941096864934934</v>
      </c>
      <c r="E25" s="322">
        <v>40.979038135065053</v>
      </c>
      <c r="F25" s="323">
        <f t="shared" si="0"/>
        <v>0.66662062212130624</v>
      </c>
      <c r="G25" s="378"/>
      <c r="H25" s="378"/>
      <c r="I25" s="378"/>
      <c r="J25" s="378"/>
    </row>
    <row r="26" spans="2:10">
      <c r="B26" s="320">
        <v>36707</v>
      </c>
      <c r="C26" s="321">
        <v>123.52233585799999</v>
      </c>
      <c r="D26" s="322">
        <v>81.622402065135688</v>
      </c>
      <c r="E26" s="322">
        <v>41.899933792864303</v>
      </c>
      <c r="F26" s="323">
        <f t="shared" si="0"/>
        <v>0.66079062946937761</v>
      </c>
      <c r="G26" s="378"/>
      <c r="H26" s="378"/>
      <c r="I26" s="378"/>
      <c r="J26" s="378"/>
    </row>
    <row r="27" spans="2:10">
      <c r="B27" s="320">
        <v>36799</v>
      </c>
      <c r="C27" s="321">
        <v>123.66611999999999</v>
      </c>
      <c r="D27" s="322">
        <v>78.41624640084504</v>
      </c>
      <c r="E27" s="322">
        <v>45.249873599154952</v>
      </c>
      <c r="F27" s="323">
        <f t="shared" si="0"/>
        <v>0.63409643967842644</v>
      </c>
      <c r="G27" s="378"/>
      <c r="H27" s="378"/>
      <c r="I27" s="378"/>
      <c r="J27" s="378"/>
    </row>
    <row r="28" spans="2:10">
      <c r="B28" s="320">
        <v>36891</v>
      </c>
      <c r="C28" s="321">
        <v>128.018462</v>
      </c>
      <c r="D28" s="322">
        <v>81.396831382396854</v>
      </c>
      <c r="E28" s="322">
        <v>46.621630617603145</v>
      </c>
      <c r="F28" s="323">
        <f t="shared" si="0"/>
        <v>0.63582103792495848</v>
      </c>
      <c r="G28" s="378"/>
      <c r="H28" s="378"/>
      <c r="I28" s="378"/>
      <c r="J28" s="378"/>
    </row>
    <row r="29" spans="2:10">
      <c r="B29" s="320">
        <v>36981</v>
      </c>
      <c r="C29" s="321">
        <v>127.40131300000002</v>
      </c>
      <c r="D29" s="322">
        <v>79.863905308167318</v>
      </c>
      <c r="E29" s="322">
        <v>47.537407691832698</v>
      </c>
      <c r="F29" s="323">
        <f t="shared" si="0"/>
        <v>0.62686877731132418</v>
      </c>
      <c r="G29" s="378"/>
      <c r="H29" s="378"/>
      <c r="I29" s="378"/>
      <c r="J29" s="378"/>
    </row>
    <row r="30" spans="2:10">
      <c r="B30" s="320">
        <v>37072</v>
      </c>
      <c r="C30" s="321">
        <v>132.14300400000002</v>
      </c>
      <c r="D30" s="322">
        <v>79.440651091643872</v>
      </c>
      <c r="E30" s="322">
        <v>52.702352908356147</v>
      </c>
      <c r="F30" s="323">
        <f t="shared" si="0"/>
        <v>0.60117182663445323</v>
      </c>
      <c r="G30" s="378"/>
      <c r="H30" s="378"/>
      <c r="I30" s="378"/>
      <c r="J30" s="378"/>
    </row>
    <row r="31" spans="2:10">
      <c r="B31" s="320">
        <v>37164</v>
      </c>
      <c r="C31" s="321">
        <v>141.252377</v>
      </c>
      <c r="D31" s="322">
        <v>88.025936751179486</v>
      </c>
      <c r="E31" s="322">
        <v>53.226440248820509</v>
      </c>
      <c r="F31" s="323">
        <f t="shared" si="0"/>
        <v>0.62318198546973469</v>
      </c>
      <c r="G31" s="378"/>
      <c r="H31" s="378"/>
      <c r="I31" s="378"/>
      <c r="J31" s="378"/>
    </row>
    <row r="32" spans="2:10">
      <c r="B32" s="320">
        <v>37256</v>
      </c>
      <c r="C32" s="321">
        <v>144.45264800000001</v>
      </c>
      <c r="D32" s="322">
        <v>84.564217810528916</v>
      </c>
      <c r="E32" s="322">
        <v>59.888430189471094</v>
      </c>
      <c r="F32" s="323">
        <f t="shared" si="0"/>
        <v>0.58541133708070836</v>
      </c>
      <c r="G32" s="378"/>
      <c r="H32" s="378"/>
      <c r="I32" s="378"/>
      <c r="J32" s="378"/>
    </row>
    <row r="33" spans="2:10">
      <c r="B33" s="320">
        <v>37346</v>
      </c>
      <c r="C33" s="321">
        <v>112.616083</v>
      </c>
      <c r="D33" s="322" t="s">
        <v>691</v>
      </c>
      <c r="E33" s="322" t="s">
        <v>691</v>
      </c>
      <c r="F33" s="814" t="s">
        <v>691</v>
      </c>
      <c r="G33" s="378"/>
      <c r="H33" s="378"/>
      <c r="I33" s="378"/>
      <c r="J33" s="378"/>
    </row>
    <row r="34" spans="2:10">
      <c r="B34" s="320">
        <v>37437</v>
      </c>
      <c r="C34" s="321">
        <v>114.55845100000001</v>
      </c>
      <c r="D34" s="322">
        <v>84.341264316442448</v>
      </c>
      <c r="E34" s="322">
        <v>30.217186683557557</v>
      </c>
      <c r="F34" s="323">
        <f t="shared" si="0"/>
        <v>0.73622909161404815</v>
      </c>
      <c r="G34" s="378"/>
      <c r="H34" s="378"/>
      <c r="I34" s="378"/>
      <c r="J34" s="378"/>
    </row>
    <row r="35" spans="2:10">
      <c r="B35" s="320">
        <v>37529</v>
      </c>
      <c r="C35" s="321">
        <v>129.79418899999999</v>
      </c>
      <c r="D35" s="322">
        <v>84.516563636719056</v>
      </c>
      <c r="E35" s="322">
        <v>45.277625363280933</v>
      </c>
      <c r="F35" s="323">
        <f t="shared" si="0"/>
        <v>0.65115830136832287</v>
      </c>
      <c r="G35" s="378"/>
      <c r="H35" s="378"/>
      <c r="I35" s="378"/>
      <c r="J35" s="378"/>
    </row>
    <row r="36" spans="2:10">
      <c r="B36" s="320">
        <v>37621</v>
      </c>
      <c r="C36" s="321">
        <v>137.31977900000001</v>
      </c>
      <c r="D36" s="322">
        <v>87.604484465061049</v>
      </c>
      <c r="E36" s="322">
        <v>49.715294534938963</v>
      </c>
      <c r="F36" s="323">
        <f t="shared" si="0"/>
        <v>0.63795969599587721</v>
      </c>
      <c r="G36" s="378"/>
      <c r="H36" s="378"/>
      <c r="I36" s="378"/>
      <c r="J36" s="378"/>
    </row>
    <row r="37" spans="2:10">
      <c r="B37" s="320">
        <v>37711</v>
      </c>
      <c r="C37" s="321">
        <v>145.50357500000001</v>
      </c>
      <c r="D37" s="322">
        <v>90.491554544571002</v>
      </c>
      <c r="E37" s="322">
        <v>55.01202045542901</v>
      </c>
      <c r="F37" s="323">
        <f t="shared" si="0"/>
        <v>0.62191980193318963</v>
      </c>
      <c r="G37" s="378"/>
      <c r="H37" s="378"/>
      <c r="I37" s="378"/>
      <c r="J37" s="378"/>
    </row>
    <row r="38" spans="2:10">
      <c r="B38" s="320">
        <v>37802</v>
      </c>
      <c r="C38" s="321">
        <v>152.58703199999999</v>
      </c>
      <c r="D38" s="322">
        <v>94.250496187949466</v>
      </c>
      <c r="E38" s="322">
        <v>58.336535812050528</v>
      </c>
      <c r="F38" s="323">
        <f t="shared" si="0"/>
        <v>0.61768352757493483</v>
      </c>
      <c r="G38" s="378"/>
      <c r="H38" s="378"/>
      <c r="I38" s="378"/>
      <c r="J38" s="378"/>
    </row>
    <row r="39" spans="2:10">
      <c r="B39" s="320">
        <v>37894</v>
      </c>
      <c r="C39" s="321">
        <v>169.61590200000001</v>
      </c>
      <c r="D39" s="322">
        <v>96.848236750227755</v>
      </c>
      <c r="E39" s="322">
        <v>72.76766524977225</v>
      </c>
      <c r="F39" s="323">
        <f t="shared" si="0"/>
        <v>0.57098559514913738</v>
      </c>
      <c r="G39" s="378"/>
      <c r="H39" s="378"/>
      <c r="I39" s="378"/>
      <c r="J39" s="378"/>
    </row>
    <row r="40" spans="2:10">
      <c r="B40" s="320">
        <v>37986</v>
      </c>
      <c r="C40" s="321">
        <v>178.820536</v>
      </c>
      <c r="D40" s="322">
        <v>102.00756463778067</v>
      </c>
      <c r="E40" s="322">
        <v>76.812971362219329</v>
      </c>
      <c r="F40" s="323">
        <f t="shared" si="0"/>
        <v>0.57044658806850168</v>
      </c>
      <c r="G40" s="378"/>
      <c r="H40" s="378"/>
      <c r="I40" s="378"/>
      <c r="J40" s="378"/>
    </row>
    <row r="41" spans="2:10">
      <c r="B41" s="320">
        <v>38077</v>
      </c>
      <c r="C41" s="321">
        <v>180.035403</v>
      </c>
      <c r="D41" s="322">
        <v>103.42609623326902</v>
      </c>
      <c r="E41" s="322">
        <v>76.609306766730981</v>
      </c>
      <c r="F41" s="323">
        <f t="shared" si="0"/>
        <v>0.5744764335782836</v>
      </c>
      <c r="G41" s="378"/>
      <c r="H41" s="378"/>
      <c r="I41" s="378"/>
      <c r="J41" s="378"/>
    </row>
    <row r="42" spans="2:10">
      <c r="B42" s="320">
        <v>38168</v>
      </c>
      <c r="C42" s="321">
        <v>181.202279</v>
      </c>
      <c r="D42" s="322">
        <v>104.08178586257442</v>
      </c>
      <c r="E42" s="322">
        <v>77.120493137425584</v>
      </c>
      <c r="F42" s="323">
        <f t="shared" si="0"/>
        <v>0.57439556741212083</v>
      </c>
      <c r="G42" s="378"/>
      <c r="H42" s="378"/>
      <c r="I42" s="378"/>
      <c r="J42" s="378"/>
    </row>
    <row r="43" spans="2:10">
      <c r="B43" s="320">
        <v>38260</v>
      </c>
      <c r="C43" s="321">
        <v>182.506699</v>
      </c>
      <c r="D43" s="322">
        <v>106.50334934992678</v>
      </c>
      <c r="E43" s="322">
        <v>76.003349650073218</v>
      </c>
      <c r="F43" s="323">
        <f t="shared" si="0"/>
        <v>0.58355857584124504</v>
      </c>
      <c r="G43" s="378"/>
      <c r="H43" s="378"/>
      <c r="I43" s="378"/>
      <c r="J43" s="378"/>
    </row>
    <row r="44" spans="2:10">
      <c r="B44" s="320">
        <v>38322</v>
      </c>
      <c r="C44" s="321">
        <v>191.29553300000001</v>
      </c>
      <c r="D44" s="322">
        <v>111.62778927551111</v>
      </c>
      <c r="E44" s="322">
        <v>79.667743724488901</v>
      </c>
      <c r="F44" s="323">
        <f t="shared" si="0"/>
        <v>0.58353578635582204</v>
      </c>
      <c r="G44" s="378"/>
      <c r="H44" s="378"/>
      <c r="I44" s="378"/>
      <c r="J44" s="378"/>
    </row>
    <row r="45" spans="2:10">
      <c r="B45" s="320">
        <v>38442</v>
      </c>
      <c r="C45" s="321">
        <v>189.75363200000001</v>
      </c>
      <c r="D45" s="322">
        <v>110.10381750059611</v>
      </c>
      <c r="E45" s="322">
        <v>79.649814499403902</v>
      </c>
      <c r="F45" s="323">
        <f t="shared" si="0"/>
        <v>0.58024616625307124</v>
      </c>
      <c r="G45" s="378"/>
      <c r="H45" s="378"/>
      <c r="I45" s="378"/>
      <c r="J45" s="378"/>
    </row>
    <row r="46" spans="2:10">
      <c r="B46" s="320">
        <v>38504</v>
      </c>
      <c r="C46" s="321">
        <v>126.46626000000001</v>
      </c>
      <c r="D46" s="322">
        <v>59.686259563410907</v>
      </c>
      <c r="E46" s="322">
        <v>66.780000436589091</v>
      </c>
      <c r="F46" s="323">
        <f t="shared" si="0"/>
        <v>0.47195401811843651</v>
      </c>
      <c r="G46" s="378"/>
      <c r="H46" s="378"/>
      <c r="I46" s="378"/>
      <c r="J46" s="378"/>
    </row>
    <row r="47" spans="2:10">
      <c r="B47" s="320">
        <v>38596</v>
      </c>
      <c r="C47" s="321">
        <v>125.405686</v>
      </c>
      <c r="D47" s="322">
        <v>59.817819940629946</v>
      </c>
      <c r="E47" s="322">
        <v>65.587866059370057</v>
      </c>
      <c r="F47" s="323">
        <f t="shared" si="0"/>
        <v>0.47699447966521985</v>
      </c>
      <c r="G47" s="378"/>
      <c r="H47" s="378"/>
      <c r="I47" s="378"/>
      <c r="J47" s="378"/>
    </row>
    <row r="48" spans="2:10">
      <c r="B48" s="320">
        <v>38687</v>
      </c>
      <c r="C48" s="321">
        <v>128.629603</v>
      </c>
      <c r="D48" s="322">
        <v>60.925680243151497</v>
      </c>
      <c r="E48" s="322">
        <v>67.703922756848499</v>
      </c>
      <c r="F48" s="323">
        <f t="shared" si="0"/>
        <v>0.473652089582765</v>
      </c>
      <c r="G48" s="378"/>
      <c r="H48" s="378"/>
      <c r="I48" s="378"/>
      <c r="J48" s="378"/>
    </row>
    <row r="49" spans="2:10">
      <c r="B49" s="320">
        <v>38777</v>
      </c>
      <c r="C49" s="321">
        <v>127.93821</v>
      </c>
      <c r="D49" s="322">
        <v>52.331824420450552</v>
      </c>
      <c r="E49" s="322">
        <v>75.606385579549453</v>
      </c>
      <c r="F49" s="323">
        <f t="shared" si="0"/>
        <v>0.40903983587429082</v>
      </c>
      <c r="G49" s="378"/>
      <c r="H49" s="378"/>
      <c r="I49" s="378"/>
      <c r="J49" s="378"/>
    </row>
    <row r="50" spans="2:10">
      <c r="B50" s="320">
        <v>38869</v>
      </c>
      <c r="C50" s="321">
        <v>130.64958899999999</v>
      </c>
      <c r="D50" s="322">
        <v>53.963679480984588</v>
      </c>
      <c r="E50" s="322">
        <v>76.685909519015411</v>
      </c>
      <c r="F50" s="323">
        <f t="shared" si="0"/>
        <v>0.41304132599287852</v>
      </c>
      <c r="G50" s="378"/>
      <c r="H50" s="378"/>
      <c r="I50" s="378"/>
      <c r="J50" s="378"/>
    </row>
    <row r="51" spans="2:10">
      <c r="B51" s="320">
        <v>38961</v>
      </c>
      <c r="C51" s="321">
        <v>129.60414299999999</v>
      </c>
      <c r="D51" s="322">
        <v>54.52413563741969</v>
      </c>
      <c r="E51" s="322">
        <v>75.080007362580304</v>
      </c>
      <c r="F51" s="323">
        <f t="shared" si="0"/>
        <v>0.42069747444277067</v>
      </c>
      <c r="G51" s="378"/>
      <c r="H51" s="378"/>
      <c r="I51" s="378"/>
      <c r="J51" s="378"/>
    </row>
    <row r="52" spans="2:10">
      <c r="B52" s="320">
        <v>39052</v>
      </c>
      <c r="C52" s="321">
        <v>136.72540499999999</v>
      </c>
      <c r="D52" s="322">
        <v>56.247088280471573</v>
      </c>
      <c r="E52" s="322">
        <v>80.478316719528422</v>
      </c>
      <c r="F52" s="323">
        <f t="shared" si="0"/>
        <v>0.41138724935919241</v>
      </c>
      <c r="G52" s="378"/>
      <c r="H52" s="378"/>
      <c r="I52" s="378"/>
      <c r="J52" s="378"/>
    </row>
    <row r="53" spans="2:10">
      <c r="B53" s="320">
        <v>39142</v>
      </c>
      <c r="C53" s="321">
        <v>136.34812600000001</v>
      </c>
      <c r="D53" s="322">
        <v>57.73210143012561</v>
      </c>
      <c r="E53" s="322">
        <v>78.616024569874398</v>
      </c>
      <c r="F53" s="323">
        <f t="shared" si="0"/>
        <v>0.42341690438873802</v>
      </c>
      <c r="G53" s="378"/>
      <c r="H53" s="378"/>
      <c r="I53" s="378"/>
      <c r="J53" s="378"/>
    </row>
    <row r="54" spans="2:10">
      <c r="B54" s="324">
        <v>39263</v>
      </c>
      <c r="C54" s="321">
        <v>138.31477100000001</v>
      </c>
      <c r="D54" s="322">
        <v>59.629681830493965</v>
      </c>
      <c r="E54" s="322">
        <v>78.685089169506043</v>
      </c>
      <c r="F54" s="323">
        <f t="shared" si="0"/>
        <v>0.43111579044940879</v>
      </c>
      <c r="G54" s="378"/>
      <c r="H54" s="378"/>
      <c r="I54" s="378"/>
      <c r="J54" s="378"/>
    </row>
    <row r="55" spans="2:10">
      <c r="B55" s="324">
        <v>39355</v>
      </c>
      <c r="C55" s="321">
        <v>137.11382109000002</v>
      </c>
      <c r="D55" s="322">
        <v>59.98795116580186</v>
      </c>
      <c r="E55" s="322">
        <v>77.125869924198156</v>
      </c>
      <c r="F55" s="323">
        <f t="shared" si="0"/>
        <v>0.43750477296104545</v>
      </c>
      <c r="G55" s="378"/>
      <c r="H55" s="378"/>
      <c r="I55" s="378"/>
      <c r="J55" s="378"/>
    </row>
    <row r="56" spans="2:10">
      <c r="B56" s="320">
        <v>39447</v>
      </c>
      <c r="C56" s="321">
        <v>144.72864003000001</v>
      </c>
      <c r="D56" s="815">
        <v>62.131510512779442</v>
      </c>
      <c r="E56" s="816">
        <v>82.597129517220566</v>
      </c>
      <c r="F56" s="323">
        <f t="shared" si="0"/>
        <v>0.42929658220999339</v>
      </c>
      <c r="G56" s="378"/>
      <c r="H56" s="378"/>
      <c r="I56" s="378"/>
      <c r="J56" s="378"/>
    </row>
    <row r="57" spans="2:10">
      <c r="B57" s="324">
        <v>39508</v>
      </c>
      <c r="C57" s="321">
        <v>144.49257474000001</v>
      </c>
      <c r="D57" s="322">
        <v>63.133045943058804</v>
      </c>
      <c r="E57" s="322">
        <v>81.359528796941206</v>
      </c>
      <c r="F57" s="323">
        <f t="shared" si="0"/>
        <v>0.43692934433939201</v>
      </c>
      <c r="G57" s="378"/>
      <c r="H57" s="378"/>
      <c r="I57" s="378"/>
      <c r="J57" s="378"/>
    </row>
    <row r="58" spans="2:10">
      <c r="B58" s="320">
        <v>39600</v>
      </c>
      <c r="C58" s="321">
        <v>149.84739615999999</v>
      </c>
      <c r="D58" s="322">
        <v>62.453819970845139</v>
      </c>
      <c r="E58" s="322">
        <v>87.393576189154857</v>
      </c>
      <c r="F58" s="323">
        <f t="shared" si="0"/>
        <v>0.41678281752830654</v>
      </c>
      <c r="G58" s="378"/>
      <c r="H58" s="378"/>
      <c r="I58" s="378"/>
      <c r="J58" s="378"/>
    </row>
    <row r="59" spans="2:10">
      <c r="B59" s="320">
        <v>39721</v>
      </c>
      <c r="C59" s="321">
        <v>145.70672671</v>
      </c>
      <c r="D59" s="322">
        <v>58.462893574402649</v>
      </c>
      <c r="E59" s="322">
        <v>87.243833135597356</v>
      </c>
      <c r="F59" s="323">
        <f t="shared" si="0"/>
        <v>0.40123675065984638</v>
      </c>
      <c r="G59" s="378"/>
      <c r="H59" s="378"/>
      <c r="I59" s="378"/>
      <c r="J59" s="378"/>
    </row>
    <row r="60" spans="2:10">
      <c r="B60" s="320">
        <v>39813</v>
      </c>
      <c r="C60" s="321">
        <v>145.97508858</v>
      </c>
      <c r="D60" s="322">
        <v>55.73349107044973</v>
      </c>
      <c r="E60" s="322">
        <v>90.241597509550274</v>
      </c>
      <c r="F60" s="323">
        <f t="shared" si="0"/>
        <v>0.38180138551452647</v>
      </c>
      <c r="G60" s="378"/>
      <c r="H60" s="378"/>
      <c r="I60" s="378"/>
      <c r="J60" s="378"/>
    </row>
    <row r="61" spans="2:10">
      <c r="B61" s="320">
        <v>39903</v>
      </c>
      <c r="C61" s="321">
        <v>136.66247458000001</v>
      </c>
      <c r="D61" s="322">
        <v>54.397842589030468</v>
      </c>
      <c r="E61" s="322">
        <v>82.264631990969548</v>
      </c>
      <c r="F61" s="323">
        <f t="shared" si="0"/>
        <v>0.3980452041148051</v>
      </c>
      <c r="G61" s="378"/>
      <c r="H61" s="378"/>
      <c r="I61" s="378"/>
      <c r="J61" s="378"/>
    </row>
    <row r="62" spans="2:10">
      <c r="B62" s="320">
        <v>39994</v>
      </c>
      <c r="C62" s="321">
        <v>140.63438029</v>
      </c>
      <c r="D62" s="322">
        <v>55.297362409070118</v>
      </c>
      <c r="E62" s="322">
        <v>85.337017880929878</v>
      </c>
      <c r="F62" s="323">
        <f t="shared" si="0"/>
        <v>0.39319946015364293</v>
      </c>
      <c r="G62" s="378"/>
      <c r="H62" s="378"/>
      <c r="I62" s="378"/>
      <c r="J62" s="378"/>
    </row>
    <row r="63" spans="2:10">
      <c r="B63" s="320">
        <v>40086</v>
      </c>
      <c r="C63" s="321">
        <v>141.66514039</v>
      </c>
      <c r="D63" s="322">
        <v>54.843934988739946</v>
      </c>
      <c r="E63" s="322">
        <v>86.821205401260059</v>
      </c>
      <c r="F63" s="323">
        <f t="shared" si="0"/>
        <v>0.38713782965771387</v>
      </c>
      <c r="G63" s="378"/>
      <c r="H63" s="378"/>
      <c r="I63" s="378"/>
      <c r="J63" s="378"/>
    </row>
    <row r="64" spans="2:10">
      <c r="B64" s="320">
        <v>40178</v>
      </c>
      <c r="C64" s="321">
        <v>147.11943170000001</v>
      </c>
      <c r="D64" s="322">
        <v>55.007258454723356</v>
      </c>
      <c r="E64" s="322">
        <v>92.112173245276651</v>
      </c>
      <c r="F64" s="323">
        <f t="shared" si="0"/>
        <v>0.37389526195895001</v>
      </c>
      <c r="G64" s="378"/>
      <c r="H64" s="378"/>
      <c r="I64" s="378"/>
      <c r="J64" s="378"/>
    </row>
    <row r="65" spans="2:10">
      <c r="B65" s="320">
        <v>40238</v>
      </c>
      <c r="C65" s="321">
        <v>151.76645673999997</v>
      </c>
      <c r="D65" s="322">
        <v>54.50867429239424</v>
      </c>
      <c r="E65" s="322">
        <v>97.257782447605734</v>
      </c>
      <c r="F65" s="323">
        <f t="shared" si="0"/>
        <v>0.35916153979779769</v>
      </c>
      <c r="G65" s="378"/>
      <c r="H65" s="378"/>
      <c r="I65" s="378"/>
      <c r="J65" s="378"/>
    </row>
    <row r="66" spans="2:10">
      <c r="B66" s="320">
        <v>40330</v>
      </c>
      <c r="C66" s="321">
        <v>156.69058941</v>
      </c>
      <c r="D66" s="322">
        <v>60.403629089132195</v>
      </c>
      <c r="E66" s="322">
        <v>96.286960320867806</v>
      </c>
      <c r="F66" s="323">
        <f t="shared" si="0"/>
        <v>0.38549621465191342</v>
      </c>
      <c r="G66" s="378"/>
      <c r="H66" s="378"/>
      <c r="I66" s="378"/>
      <c r="J66" s="378"/>
    </row>
    <row r="67" spans="2:10">
      <c r="B67" s="325">
        <v>40422</v>
      </c>
      <c r="C67" s="321">
        <v>160.88983315000002</v>
      </c>
      <c r="D67" s="322">
        <v>62.645530253010563</v>
      </c>
      <c r="E67" s="322">
        <v>98.244302896989453</v>
      </c>
      <c r="F67" s="323">
        <f t="shared" si="0"/>
        <v>0.38936910447663398</v>
      </c>
      <c r="G67" s="378"/>
      <c r="H67" s="378"/>
      <c r="I67" s="378"/>
      <c r="J67" s="378"/>
    </row>
    <row r="68" spans="2:10">
      <c r="B68" s="320">
        <v>40513</v>
      </c>
      <c r="C68" s="817">
        <v>164.33071950700099</v>
      </c>
      <c r="D68" s="322">
        <v>61.14531976374758</v>
      </c>
      <c r="E68" s="322">
        <v>103.18539974325371</v>
      </c>
      <c r="F68" s="323">
        <f t="shared" si="0"/>
        <v>0.37208697160936244</v>
      </c>
      <c r="G68" s="378"/>
      <c r="H68" s="378"/>
      <c r="I68" s="378"/>
      <c r="J68" s="378"/>
    </row>
    <row r="69" spans="2:10">
      <c r="B69" s="320">
        <v>40603</v>
      </c>
      <c r="C69" s="817">
        <v>173.14708378400002</v>
      </c>
      <c r="D69" s="322">
        <v>63.310839178734525</v>
      </c>
      <c r="E69" s="322">
        <v>109.83624460526549</v>
      </c>
      <c r="F69" s="323">
        <f t="shared" si="0"/>
        <v>0.3656477359890995</v>
      </c>
      <c r="G69" s="378"/>
      <c r="H69" s="378"/>
      <c r="I69" s="378"/>
      <c r="J69" s="378"/>
    </row>
    <row r="70" spans="2:10">
      <c r="B70" s="320">
        <v>40695</v>
      </c>
      <c r="C70" s="817">
        <v>176.59050977000001</v>
      </c>
      <c r="D70" s="322">
        <v>63.860658110826115</v>
      </c>
      <c r="E70" s="322">
        <v>112.7298516591739</v>
      </c>
      <c r="F70" s="323">
        <f t="shared" si="0"/>
        <v>0.361631314128949</v>
      </c>
      <c r="G70" s="378"/>
      <c r="H70" s="378"/>
      <c r="I70" s="378"/>
      <c r="J70" s="378"/>
    </row>
    <row r="71" spans="2:10">
      <c r="B71" s="320">
        <v>40787</v>
      </c>
      <c r="C71" s="817">
        <v>175.32372226037342</v>
      </c>
      <c r="D71" s="322">
        <v>61.792297426113713</v>
      </c>
      <c r="E71" s="322">
        <v>113.5314248342597</v>
      </c>
      <c r="F71" s="323">
        <f t="shared" si="0"/>
        <v>0.3524468715896068</v>
      </c>
      <c r="G71" s="378"/>
      <c r="H71" s="378"/>
      <c r="I71" s="378"/>
      <c r="J71" s="378"/>
    </row>
    <row r="72" spans="2:10">
      <c r="B72" s="320">
        <v>40878</v>
      </c>
      <c r="C72" s="817">
        <v>178.96286493399998</v>
      </c>
      <c r="D72" s="322">
        <v>60.584757622236616</v>
      </c>
      <c r="E72" s="322">
        <v>118.37810731176336</v>
      </c>
      <c r="F72" s="323">
        <f t="shared" si="0"/>
        <v>0.3385325645327581</v>
      </c>
      <c r="G72" s="378"/>
      <c r="H72" s="378"/>
      <c r="I72" s="378"/>
      <c r="J72" s="378"/>
    </row>
    <row r="73" spans="2:10">
      <c r="B73" s="320">
        <v>40969</v>
      </c>
      <c r="C73" s="817">
        <v>181.15742401066902</v>
      </c>
      <c r="D73" s="322">
        <v>61.657594513731944</v>
      </c>
      <c r="E73" s="322">
        <v>119.49982949693708</v>
      </c>
      <c r="F73" s="323">
        <f t="shared" si="0"/>
        <v>0.34035367222985408</v>
      </c>
      <c r="G73" s="378"/>
      <c r="H73" s="378"/>
      <c r="I73" s="378"/>
      <c r="J73" s="378"/>
    </row>
    <row r="74" spans="2:10">
      <c r="B74" s="320">
        <v>41061</v>
      </c>
      <c r="C74" s="817">
        <v>182.74112246530518</v>
      </c>
      <c r="D74" s="322">
        <v>60.770358667155584</v>
      </c>
      <c r="E74" s="322">
        <v>121.97076379814959</v>
      </c>
      <c r="F74" s="323">
        <f t="shared" si="0"/>
        <v>0.33254889675252658</v>
      </c>
      <c r="G74" s="378"/>
      <c r="H74" s="378"/>
      <c r="I74" s="378"/>
      <c r="J74" s="378"/>
    </row>
    <row r="75" spans="2:10">
      <c r="B75" s="320">
        <v>41153</v>
      </c>
      <c r="C75" s="817">
        <v>187.14503860107831</v>
      </c>
      <c r="D75" s="322">
        <v>59.551144723443009</v>
      </c>
      <c r="E75" s="322">
        <v>127.59389387763531</v>
      </c>
      <c r="F75" s="323">
        <f t="shared" si="0"/>
        <v>0.31820851446873399</v>
      </c>
      <c r="G75" s="378"/>
      <c r="H75" s="378"/>
      <c r="I75" s="378"/>
      <c r="J75" s="378"/>
    </row>
    <row r="76" spans="2:10">
      <c r="B76" s="320">
        <v>41244</v>
      </c>
      <c r="C76" s="817">
        <v>197.46363866242808</v>
      </c>
      <c r="D76" s="322">
        <v>60.17083007190616</v>
      </c>
      <c r="E76" s="322">
        <v>137.29280859052196</v>
      </c>
      <c r="F76" s="323">
        <f t="shared" si="0"/>
        <v>0.30471853187497766</v>
      </c>
      <c r="G76" s="378"/>
      <c r="H76" s="378"/>
      <c r="I76" s="378"/>
      <c r="J76" s="378"/>
    </row>
    <row r="77" spans="2:10">
      <c r="B77" s="320">
        <v>41334</v>
      </c>
      <c r="C77" s="817">
        <v>195.29406859585492</v>
      </c>
      <c r="D77" s="322">
        <v>58.978732360476606</v>
      </c>
      <c r="E77" s="322">
        <v>136.31533623537831</v>
      </c>
      <c r="F77" s="323">
        <f t="shared" si="0"/>
        <v>0.30199960902308948</v>
      </c>
      <c r="G77" s="378"/>
      <c r="H77" s="378"/>
      <c r="I77" s="378"/>
      <c r="J77" s="378"/>
    </row>
    <row r="78" spans="2:10">
      <c r="B78" s="320">
        <v>41426</v>
      </c>
      <c r="C78" s="818">
        <v>196.14265831295535</v>
      </c>
      <c r="D78" s="815">
        <v>58.36137501565463</v>
      </c>
      <c r="E78" s="322">
        <v>137.78128329730072</v>
      </c>
      <c r="F78" s="323">
        <f t="shared" ref="F78:F86" si="1">+D78/C78</f>
        <v>0.29754554933448574</v>
      </c>
      <c r="G78" s="378"/>
      <c r="H78" s="378"/>
      <c r="I78" s="378"/>
      <c r="J78" s="378"/>
    </row>
    <row r="79" spans="2:10">
      <c r="B79" s="320">
        <v>41518</v>
      </c>
      <c r="C79" s="818">
        <v>201.00929955202142</v>
      </c>
      <c r="D79" s="815">
        <v>59.198610135793196</v>
      </c>
      <c r="E79" s="815">
        <v>141.81068941622823</v>
      </c>
      <c r="F79" s="323">
        <f t="shared" si="1"/>
        <v>0.2945068226580857</v>
      </c>
      <c r="G79" s="378"/>
      <c r="H79" s="378"/>
      <c r="I79" s="378"/>
      <c r="J79" s="378"/>
    </row>
    <row r="80" spans="2:10" ht="12.75" customHeight="1">
      <c r="B80" s="320">
        <v>41609</v>
      </c>
      <c r="C80" s="818">
        <v>202.62957234026987</v>
      </c>
      <c r="D80" s="815">
        <v>60.757754698400262</v>
      </c>
      <c r="E80" s="815">
        <v>141.8718176418696</v>
      </c>
      <c r="F80" s="323">
        <f t="shared" si="1"/>
        <v>0.29984643404552791</v>
      </c>
      <c r="G80" s="378"/>
      <c r="H80" s="378"/>
      <c r="I80" s="378"/>
      <c r="J80" s="378"/>
    </row>
    <row r="81" spans="2:10" ht="12.75" customHeight="1">
      <c r="B81" s="320">
        <v>41699</v>
      </c>
      <c r="C81" s="818">
        <v>186.54821481347389</v>
      </c>
      <c r="D81" s="815">
        <v>61.252786169714689</v>
      </c>
      <c r="E81" s="815">
        <v>125.29542864375921</v>
      </c>
      <c r="F81" s="323">
        <f t="shared" si="1"/>
        <v>0.3283482837450909</v>
      </c>
      <c r="G81" s="378"/>
      <c r="H81" s="378"/>
      <c r="I81" s="378"/>
      <c r="J81" s="378"/>
    </row>
    <row r="82" spans="2:10" ht="12.75" customHeight="1">
      <c r="B82" s="320">
        <v>41791</v>
      </c>
      <c r="C82" s="818">
        <v>198.86298128853687</v>
      </c>
      <c r="D82" s="815">
        <v>70.376211399655148</v>
      </c>
      <c r="E82" s="815">
        <v>128.48676988888172</v>
      </c>
      <c r="F82" s="323">
        <f t="shared" si="1"/>
        <v>0.35389297165139033</v>
      </c>
      <c r="G82" s="378"/>
      <c r="H82" s="378"/>
      <c r="I82" s="378"/>
      <c r="J82" s="378"/>
    </row>
    <row r="83" spans="2:10" ht="12.75" customHeight="1">
      <c r="B83" s="320">
        <v>41883</v>
      </c>
      <c r="C83" s="818">
        <v>200.37291708504785</v>
      </c>
      <c r="D83" s="815">
        <v>67.686505305126289</v>
      </c>
      <c r="E83" s="815">
        <v>132.68641177992157</v>
      </c>
      <c r="F83" s="323">
        <f t="shared" si="1"/>
        <v>0.33780266460061015</v>
      </c>
      <c r="G83" s="378"/>
      <c r="H83" s="378"/>
      <c r="I83" s="378"/>
      <c r="J83" s="378"/>
    </row>
    <row r="84" spans="2:10" ht="12.75" customHeight="1">
      <c r="B84" s="320">
        <v>41974</v>
      </c>
      <c r="C84" s="818">
        <v>221.74798248516498</v>
      </c>
      <c r="D84" s="815">
        <v>67.302545716501257</v>
      </c>
      <c r="E84" s="815">
        <v>154.44543676866374</v>
      </c>
      <c r="F84" s="323">
        <v>0.30350916821082607</v>
      </c>
      <c r="G84" s="378"/>
      <c r="H84" s="378"/>
      <c r="I84" s="378"/>
      <c r="J84" s="378"/>
    </row>
    <row r="85" spans="2:10" ht="12.75" customHeight="1">
      <c r="B85" s="320">
        <v>42064</v>
      </c>
      <c r="C85" s="818">
        <v>220.00194471723927</v>
      </c>
      <c r="D85" s="815">
        <v>64.876682048903618</v>
      </c>
      <c r="E85" s="815">
        <v>155.12526266833567</v>
      </c>
      <c r="F85" s="323">
        <f t="shared" si="1"/>
        <v>0.29489140258413316</v>
      </c>
      <c r="G85" s="378"/>
      <c r="H85" s="378"/>
      <c r="I85" s="378"/>
      <c r="J85" s="378"/>
    </row>
    <row r="86" spans="2:10" ht="12.75" customHeight="1" thickBot="1">
      <c r="B86" s="537">
        <v>42156</v>
      </c>
      <c r="C86" s="819">
        <v>226.328289369077</v>
      </c>
      <c r="D86" s="820">
        <v>65.074479624806429</v>
      </c>
      <c r="E86" s="820">
        <v>161.25380974427057</v>
      </c>
      <c r="F86" s="1032">
        <f t="shared" si="1"/>
        <v>0.28752251787088129</v>
      </c>
      <c r="G86" s="378"/>
      <c r="H86" s="378"/>
      <c r="I86" s="378"/>
      <c r="J86" s="378"/>
    </row>
    <row r="87" spans="2:10" ht="13.5" thickTop="1">
      <c r="B87" s="821"/>
      <c r="C87" s="817"/>
      <c r="D87" s="822"/>
      <c r="E87" s="822"/>
      <c r="F87" s="823"/>
    </row>
    <row r="88" spans="2:10" ht="12.75" customHeight="1">
      <c r="B88" s="1259" t="s">
        <v>497</v>
      </c>
      <c r="C88" s="1259"/>
      <c r="D88" s="1259"/>
      <c r="E88" s="1259"/>
      <c r="F88" s="1259"/>
    </row>
    <row r="89" spans="2:10">
      <c r="B89" s="1259"/>
      <c r="C89" s="1259"/>
      <c r="D89" s="1259"/>
      <c r="E89" s="1259"/>
      <c r="F89" s="1259"/>
    </row>
    <row r="92" spans="2:10">
      <c r="C92" s="378"/>
    </row>
  </sheetData>
  <mergeCells count="3">
    <mergeCell ref="B9:F9"/>
    <mergeCell ref="B8:F8"/>
    <mergeCell ref="B88:F89"/>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73" orientation="portrait" r:id="rId1"/>
  <headerFooter differentFirst="1" scaleWithDoc="0">
    <oddFooter>&amp;R&amp;A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enableFormatConditionsCalculation="0">
    <pageSetUpPr fitToPage="1"/>
  </sheetPr>
  <dimension ref="A1:R30"/>
  <sheetViews>
    <sheetView showGridLines="0" view="pageBreakPreview" zoomScale="75" zoomScaleNormal="75" zoomScaleSheetLayoutView="75" workbookViewId="0"/>
  </sheetViews>
  <sheetFormatPr baseColWidth="10" defaultColWidth="9.140625" defaultRowHeight="12.75"/>
  <cols>
    <col min="1" max="1" width="10.42578125" style="6" customWidth="1"/>
    <col min="2" max="2" width="40.5703125" style="6" customWidth="1"/>
    <col min="3" max="3" width="17" style="6" customWidth="1"/>
    <col min="4" max="4" width="12" style="6" bestFit="1" customWidth="1"/>
    <col min="5" max="10" width="11.140625" style="6" customWidth="1"/>
    <col min="11" max="16384" width="9.140625" style="6"/>
  </cols>
  <sheetData>
    <row r="1" spans="1:18">
      <c r="A1" s="204" t="s">
        <v>419</v>
      </c>
    </row>
    <row r="2" spans="1:18">
      <c r="A2" s="204"/>
    </row>
    <row r="3" spans="1:18">
      <c r="A3" s="314"/>
      <c r="B3" s="612"/>
    </row>
    <row r="4" spans="1:18" ht="14.25">
      <c r="B4" s="310" t="s">
        <v>569</v>
      </c>
      <c r="C4" s="309"/>
      <c r="D4" s="309"/>
      <c r="E4" s="309"/>
      <c r="F4" s="309"/>
      <c r="G4" s="309"/>
      <c r="H4" s="309"/>
      <c r="I4" s="309"/>
      <c r="J4" s="309"/>
    </row>
    <row r="5" spans="1:18" ht="14.25">
      <c r="B5" s="311" t="s">
        <v>570</v>
      </c>
      <c r="C5" s="312"/>
      <c r="D5" s="312"/>
      <c r="E5" s="312"/>
      <c r="F5" s="312"/>
      <c r="G5" s="312"/>
      <c r="H5" s="312"/>
      <c r="I5" s="312"/>
      <c r="J5" s="312"/>
    </row>
    <row r="6" spans="1:18">
      <c r="B6" s="312"/>
      <c r="C6" s="312"/>
      <c r="D6" s="312"/>
      <c r="E6" s="312"/>
      <c r="F6" s="312"/>
      <c r="G6" s="312"/>
      <c r="H6" s="312"/>
      <c r="I6" s="312"/>
      <c r="J6" s="312"/>
    </row>
    <row r="7" spans="1:18" ht="55.5" customHeight="1">
      <c r="B7" s="1260" t="s">
        <v>762</v>
      </c>
      <c r="C7" s="1260"/>
      <c r="D7" s="1260"/>
      <c r="E7" s="1260"/>
      <c r="F7" s="1260"/>
      <c r="G7" s="1260"/>
      <c r="H7" s="1260"/>
      <c r="I7" s="1260"/>
      <c r="J7" s="541"/>
    </row>
    <row r="8" spans="1:18">
      <c r="B8" s="300"/>
      <c r="C8" s="300"/>
      <c r="D8" s="300"/>
      <c r="E8" s="300"/>
      <c r="F8" s="300"/>
      <c r="G8" s="300"/>
      <c r="H8" s="300"/>
      <c r="I8" s="300"/>
      <c r="J8" s="300"/>
    </row>
    <row r="9" spans="1:18" ht="13.5" thickBot="1">
      <c r="B9" s="38" t="s">
        <v>888</v>
      </c>
      <c r="C9" s="315"/>
      <c r="D9" s="315"/>
      <c r="E9" s="316"/>
      <c r="F9" s="316"/>
      <c r="G9" s="316"/>
      <c r="H9" s="316"/>
      <c r="I9" s="316"/>
      <c r="J9" s="316"/>
    </row>
    <row r="10" spans="1:18" ht="37.5" customHeight="1" thickTop="1" thickBot="1">
      <c r="B10" s="524"/>
      <c r="C10" s="524" t="s">
        <v>887</v>
      </c>
      <c r="D10" s="525">
        <v>2015</v>
      </c>
      <c r="E10" s="524">
        <v>2016</v>
      </c>
      <c r="F10" s="525">
        <v>2017</v>
      </c>
      <c r="G10" s="525">
        <v>2018</v>
      </c>
      <c r="H10" s="525">
        <v>2019</v>
      </c>
      <c r="I10" s="525" t="s">
        <v>861</v>
      </c>
    </row>
    <row r="11" spans="1:18" ht="14.25" thickTop="1" thickBot="1">
      <c r="B11" s="259"/>
      <c r="C11" s="259"/>
      <c r="D11" s="260"/>
      <c r="E11" s="260"/>
      <c r="F11" s="260"/>
      <c r="G11" s="259"/>
      <c r="H11" s="259"/>
      <c r="I11" s="259"/>
    </row>
    <row r="12" spans="1:18" ht="24.75" customHeight="1" thickTop="1" thickBot="1">
      <c r="B12" s="326" t="s">
        <v>526</v>
      </c>
      <c r="C12" s="327">
        <f t="shared" ref="C12:H12" si="0">+SUM(C14:C26)</f>
        <v>65074.479624806532</v>
      </c>
      <c r="D12" s="327">
        <f t="shared" si="0"/>
        <v>4403.2393117676647</v>
      </c>
      <c r="E12" s="327">
        <f t="shared" si="0"/>
        <v>4002.2982782545114</v>
      </c>
      <c r="F12" s="327">
        <f t="shared" si="0"/>
        <v>8301.6227478037381</v>
      </c>
      <c r="G12" s="327">
        <f t="shared" si="0"/>
        <v>3802.5898078898813</v>
      </c>
      <c r="H12" s="327">
        <f t="shared" si="0"/>
        <v>3650.0675400414912</v>
      </c>
      <c r="I12" s="327">
        <f>+SUM(I14:I26)</f>
        <v>40873.059578461864</v>
      </c>
      <c r="J12" s="301"/>
      <c r="K12" s="301"/>
      <c r="L12" s="301"/>
      <c r="M12" s="301"/>
      <c r="N12" s="301"/>
      <c r="O12" s="301"/>
      <c r="P12" s="301"/>
      <c r="Q12" s="301"/>
      <c r="R12" s="301"/>
    </row>
    <row r="13" spans="1:18" ht="18" customHeight="1" thickTop="1">
      <c r="B13" s="328"/>
      <c r="C13" s="329"/>
      <c r="D13" s="329"/>
      <c r="E13" s="329"/>
      <c r="F13" s="329"/>
      <c r="G13" s="329"/>
      <c r="H13" s="329"/>
      <c r="I13" s="329"/>
      <c r="J13" s="301"/>
      <c r="K13" s="301"/>
      <c r="L13" s="301"/>
      <c r="M13" s="301"/>
      <c r="N13" s="301"/>
      <c r="O13" s="301"/>
      <c r="P13" s="301"/>
    </row>
    <row r="14" spans="1:18">
      <c r="B14" s="330" t="s">
        <v>859</v>
      </c>
      <c r="C14" s="331">
        <f>SUM(D14:I14)</f>
        <v>36486.450723192691</v>
      </c>
      <c r="D14" s="618">
        <v>3448.3686339400197</v>
      </c>
      <c r="E14" s="618">
        <v>137.01323140143927</v>
      </c>
      <c r="F14" s="618">
        <v>4361.3486890000004</v>
      </c>
      <c r="G14" s="618">
        <v>36.026811972944039</v>
      </c>
      <c r="H14" s="618">
        <v>473.68125279575929</v>
      </c>
      <c r="I14" s="618">
        <v>28030.012104082529</v>
      </c>
      <c r="J14" s="301"/>
      <c r="K14" s="301"/>
      <c r="L14" s="301"/>
      <c r="M14" s="301"/>
      <c r="N14" s="301"/>
      <c r="O14" s="301"/>
      <c r="P14" s="301"/>
    </row>
    <row r="15" spans="1:18">
      <c r="B15" s="332"/>
      <c r="C15" s="333"/>
      <c r="D15" s="333"/>
      <c r="E15" s="333"/>
      <c r="F15" s="333"/>
      <c r="G15" s="333"/>
      <c r="H15" s="333"/>
      <c r="I15" s="333"/>
      <c r="J15" s="301"/>
      <c r="K15" s="301"/>
      <c r="L15" s="301"/>
      <c r="M15" s="301"/>
      <c r="N15" s="301"/>
      <c r="O15" s="301"/>
      <c r="P15" s="301"/>
    </row>
    <row r="16" spans="1:18">
      <c r="B16" s="330" t="s">
        <v>69</v>
      </c>
      <c r="C16" s="331">
        <f>SUM(D16:I16)</f>
        <v>19651.530771183425</v>
      </c>
      <c r="D16" s="331">
        <v>910.01000869231768</v>
      </c>
      <c r="E16" s="331">
        <v>1837.2058936994522</v>
      </c>
      <c r="F16" s="331">
        <v>1757.8521514958841</v>
      </c>
      <c r="G16" s="331">
        <v>1744.6228759007311</v>
      </c>
      <c r="H16" s="331">
        <v>1525.8144303310899</v>
      </c>
      <c r="I16" s="331">
        <v>11876.025411063949</v>
      </c>
      <c r="J16" s="301"/>
      <c r="K16" s="301"/>
      <c r="L16" s="301"/>
      <c r="M16" s="301"/>
      <c r="N16" s="301"/>
      <c r="O16" s="301"/>
      <c r="P16" s="301"/>
    </row>
    <row r="17" spans="2:16">
      <c r="B17" s="334"/>
      <c r="C17" s="333"/>
      <c r="D17" s="333"/>
      <c r="E17" s="333"/>
      <c r="F17" s="333"/>
      <c r="G17" s="333"/>
      <c r="H17" s="333"/>
      <c r="I17" s="333"/>
      <c r="J17" s="301"/>
      <c r="K17" s="301"/>
      <c r="L17" s="301"/>
      <c r="M17" s="301"/>
      <c r="N17" s="301"/>
      <c r="O17" s="301"/>
      <c r="P17" s="301"/>
    </row>
    <row r="18" spans="2:16">
      <c r="B18" s="330" t="s">
        <v>70</v>
      </c>
      <c r="C18" s="331">
        <f>SUM(D18:I18)</f>
        <v>8736.3788351735475</v>
      </c>
      <c r="D18" s="331">
        <v>44.77258633568011</v>
      </c>
      <c r="E18" s="331">
        <v>2027.8957593711068</v>
      </c>
      <c r="F18" s="331">
        <v>2025.0792461428086</v>
      </c>
      <c r="G18" s="331">
        <v>2021.730675415718</v>
      </c>
      <c r="H18" s="331">
        <v>1650.3494501980374</v>
      </c>
      <c r="I18" s="331">
        <v>966.55111771019699</v>
      </c>
      <c r="J18" s="301"/>
      <c r="K18" s="301"/>
      <c r="L18" s="301"/>
      <c r="M18" s="301"/>
      <c r="N18" s="301"/>
      <c r="O18" s="301"/>
      <c r="P18" s="301"/>
    </row>
    <row r="19" spans="2:16">
      <c r="B19" s="335"/>
      <c r="C19" s="333"/>
      <c r="D19" s="333"/>
      <c r="E19" s="333"/>
      <c r="F19" s="333"/>
      <c r="G19" s="333"/>
      <c r="H19" s="333"/>
      <c r="I19" s="333"/>
      <c r="J19" s="301"/>
      <c r="K19" s="301"/>
      <c r="L19" s="301"/>
      <c r="M19" s="301"/>
      <c r="N19" s="301"/>
      <c r="O19" s="301"/>
      <c r="P19" s="301"/>
    </row>
    <row r="20" spans="2:16">
      <c r="B20" s="330" t="s">
        <v>71</v>
      </c>
      <c r="C20" s="331">
        <f>SUM(D20:I20)</f>
        <v>1.3701111424714436</v>
      </c>
      <c r="D20" s="618">
        <v>8.8082799646936646E-2</v>
      </c>
      <c r="E20" s="618">
        <v>0.18339378251298027</v>
      </c>
      <c r="F20" s="618">
        <v>0.19583763802699899</v>
      </c>
      <c r="G20" s="618">
        <v>0.20944460048805816</v>
      </c>
      <c r="H20" s="618">
        <v>0.22240671660436143</v>
      </c>
      <c r="I20" s="618">
        <v>0.47094560519210804</v>
      </c>
      <c r="J20" s="301"/>
      <c r="K20" s="301"/>
      <c r="L20" s="301"/>
      <c r="M20" s="301"/>
      <c r="N20" s="301"/>
      <c r="O20" s="301"/>
      <c r="P20" s="301"/>
    </row>
    <row r="21" spans="2:16">
      <c r="B21" s="334"/>
      <c r="C21" s="333"/>
      <c r="D21" s="333"/>
      <c r="E21" s="333"/>
      <c r="F21" s="333"/>
      <c r="G21" s="333"/>
      <c r="H21" s="333"/>
      <c r="I21" s="333"/>
      <c r="J21" s="301"/>
      <c r="K21" s="301"/>
      <c r="L21" s="301"/>
      <c r="M21" s="301"/>
      <c r="N21" s="301"/>
      <c r="O21" s="301"/>
      <c r="P21" s="301"/>
    </row>
    <row r="22" spans="2:16">
      <c r="B22" s="330" t="s">
        <v>860</v>
      </c>
      <c r="C22" s="331">
        <f>SUM(D22:I22)</f>
        <v>157.14682352701837</v>
      </c>
      <c r="D22" s="931">
        <v>0</v>
      </c>
      <c r="E22" s="931">
        <v>0</v>
      </c>
      <c r="F22" s="331">
        <v>157.14682352701837</v>
      </c>
      <c r="G22" s="931">
        <v>0</v>
      </c>
      <c r="H22" s="931">
        <v>0</v>
      </c>
      <c r="I22" s="931">
        <v>0</v>
      </c>
      <c r="J22" s="301"/>
      <c r="K22" s="301"/>
      <c r="L22" s="301"/>
      <c r="M22" s="301"/>
      <c r="N22" s="301"/>
      <c r="O22" s="301"/>
      <c r="P22" s="301"/>
    </row>
    <row r="23" spans="2:16">
      <c r="B23" s="334"/>
      <c r="C23" s="333"/>
      <c r="D23" s="333"/>
      <c r="E23" s="333"/>
      <c r="F23" s="333"/>
      <c r="G23" s="333"/>
      <c r="H23" s="333"/>
      <c r="I23" s="333"/>
      <c r="J23" s="301"/>
      <c r="K23" s="301"/>
      <c r="L23" s="301"/>
      <c r="M23" s="301"/>
      <c r="N23" s="301"/>
      <c r="O23" s="301"/>
      <c r="P23" s="301"/>
    </row>
    <row r="24" spans="2:16">
      <c r="B24" s="330" t="s">
        <v>39</v>
      </c>
      <c r="C24" s="931">
        <f>SUM(D24:I24)</f>
        <v>0</v>
      </c>
      <c r="D24" s="931">
        <v>0</v>
      </c>
      <c r="E24" s="931">
        <v>0</v>
      </c>
      <c r="F24" s="931">
        <v>0</v>
      </c>
      <c r="G24" s="931">
        <v>0</v>
      </c>
      <c r="H24" s="931">
        <v>0</v>
      </c>
      <c r="I24" s="931">
        <v>0</v>
      </c>
      <c r="J24" s="301"/>
      <c r="K24" s="301"/>
      <c r="L24" s="301"/>
      <c r="M24" s="301"/>
      <c r="N24" s="301"/>
      <c r="O24" s="301"/>
      <c r="P24" s="301"/>
    </row>
    <row r="25" spans="2:16">
      <c r="B25" s="335"/>
      <c r="C25" s="333"/>
      <c r="D25" s="333"/>
      <c r="E25" s="333"/>
      <c r="F25" s="333"/>
      <c r="G25" s="333"/>
      <c r="H25" s="333"/>
      <c r="I25" s="333"/>
      <c r="J25" s="301"/>
      <c r="K25" s="301"/>
      <c r="L25" s="301"/>
      <c r="M25" s="301"/>
      <c r="N25" s="301"/>
      <c r="O25" s="301"/>
      <c r="P25" s="301"/>
    </row>
    <row r="26" spans="2:16">
      <c r="B26" s="330" t="s">
        <v>741</v>
      </c>
      <c r="C26" s="331">
        <v>41.602360587376694</v>
      </c>
      <c r="D26" s="931">
        <v>0</v>
      </c>
      <c r="E26" s="931">
        <v>0</v>
      </c>
      <c r="F26" s="931">
        <v>0</v>
      </c>
      <c r="G26" s="931">
        <v>0</v>
      </c>
      <c r="H26" s="931">
        <v>0</v>
      </c>
      <c r="I26" s="931">
        <v>0</v>
      </c>
      <c r="J26" s="301"/>
      <c r="K26" s="301"/>
      <c r="L26" s="301"/>
      <c r="M26" s="301"/>
      <c r="N26" s="301"/>
      <c r="O26" s="301"/>
      <c r="P26" s="301"/>
    </row>
    <row r="27" spans="2:16" ht="13.5" thickBot="1">
      <c r="B27" s="336"/>
      <c r="C27" s="337"/>
      <c r="D27" s="337"/>
      <c r="E27" s="337"/>
      <c r="F27" s="337"/>
      <c r="G27" s="337"/>
      <c r="H27" s="337"/>
      <c r="I27" s="337"/>
      <c r="J27" s="301"/>
      <c r="K27" s="301"/>
      <c r="L27" s="301"/>
      <c r="M27" s="301"/>
      <c r="N27" s="301"/>
      <c r="O27" s="301"/>
      <c r="P27" s="301"/>
    </row>
    <row r="28" spans="2:16" ht="13.5" thickTop="1"/>
    <row r="29" spans="2:16" ht="25.5" customHeight="1">
      <c r="B29" s="1261" t="s">
        <v>497</v>
      </c>
      <c r="C29" s="1261"/>
      <c r="D29" s="1261"/>
      <c r="E29" s="1261"/>
      <c r="F29" s="1261"/>
      <c r="G29" s="1261"/>
      <c r="H29" s="1261"/>
      <c r="I29" s="1261"/>
      <c r="J29" s="853"/>
    </row>
    <row r="30" spans="2:16">
      <c r="B30" s="853"/>
      <c r="C30" s="853"/>
      <c r="D30" s="853"/>
      <c r="E30" s="853"/>
      <c r="F30" s="853"/>
      <c r="G30" s="853"/>
      <c r="H30" s="853"/>
      <c r="I30" s="853"/>
      <c r="J30" s="853"/>
    </row>
  </sheetData>
  <mergeCells count="2">
    <mergeCell ref="B7:I7"/>
    <mergeCell ref="B29:I29"/>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76" orientation="portrait" r:id="rId1"/>
  <headerFooter differentFirst="1" scaleWithDoc="0">
    <oddFooter>&amp;R&amp;A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L39"/>
  <sheetViews>
    <sheetView showGridLines="0" view="pageBreakPreview" zoomScaleNormal="70" zoomScaleSheetLayoutView="100" workbookViewId="0"/>
  </sheetViews>
  <sheetFormatPr baseColWidth="10" defaultRowHeight="12.75"/>
  <cols>
    <col min="1" max="1" width="7.140625" style="26" customWidth="1"/>
    <col min="2" max="2" width="19.85546875" style="26" customWidth="1"/>
    <col min="3" max="3" width="46.5703125" style="26" bestFit="1" customWidth="1"/>
    <col min="4" max="20" width="11.7109375" style="26" customWidth="1"/>
    <col min="21" max="25" width="12.7109375" style="26" bestFit="1" customWidth="1"/>
    <col min="26" max="16384" width="11.42578125" style="26"/>
  </cols>
  <sheetData>
    <row r="1" spans="1:64">
      <c r="A1" s="204" t="s">
        <v>419</v>
      </c>
    </row>
    <row r="2" spans="1:64">
      <c r="A2" s="204"/>
    </row>
    <row r="4" spans="1:64" ht="14.25">
      <c r="B4" s="3" t="s">
        <v>569</v>
      </c>
      <c r="C4" s="255"/>
      <c r="D4" s="981"/>
      <c r="E4" s="981"/>
      <c r="F4" s="981"/>
      <c r="G4" s="981"/>
      <c r="H4" s="981"/>
      <c r="I4" s="981"/>
      <c r="J4" s="981"/>
      <c r="K4" s="255"/>
      <c r="L4" s="255"/>
      <c r="M4" s="255"/>
      <c r="N4" s="255"/>
      <c r="O4" s="255"/>
      <c r="P4" s="255"/>
    </row>
    <row r="5" spans="1:64" ht="14.25">
      <c r="B5" s="31" t="s">
        <v>570</v>
      </c>
      <c r="C5" s="255"/>
      <c r="D5" s="981"/>
      <c r="E5" s="981"/>
      <c r="F5" s="981"/>
      <c r="G5" s="981"/>
      <c r="H5" s="981"/>
      <c r="I5" s="981"/>
      <c r="J5" s="981"/>
      <c r="K5" s="255"/>
      <c r="L5" s="255"/>
      <c r="M5" s="255"/>
      <c r="N5" s="255"/>
      <c r="O5" s="255"/>
      <c r="P5" s="255"/>
    </row>
    <row r="6" spans="1:64" ht="14.25">
      <c r="B6" s="31"/>
      <c r="C6" s="255"/>
      <c r="D6" s="981"/>
      <c r="E6" s="981"/>
      <c r="F6" s="981"/>
      <c r="G6" s="981"/>
      <c r="H6" s="981"/>
      <c r="I6" s="981"/>
      <c r="J6" s="981"/>
      <c r="K6" s="255"/>
      <c r="L6" s="255"/>
      <c r="M6" s="255"/>
      <c r="N6" s="255"/>
      <c r="O6" s="255"/>
      <c r="P6" s="255"/>
    </row>
    <row r="7" spans="1:64" ht="14.25">
      <c r="B7" s="255"/>
      <c r="C7" s="32"/>
      <c r="D7" s="981"/>
      <c r="E7" s="981"/>
      <c r="F7" s="981"/>
      <c r="G7" s="981"/>
      <c r="H7" s="981"/>
      <c r="I7" s="981"/>
      <c r="J7" s="981"/>
      <c r="K7" s="255"/>
      <c r="L7" s="255"/>
      <c r="M7" s="255"/>
      <c r="N7" s="255"/>
      <c r="O7" s="255"/>
      <c r="P7" s="255"/>
    </row>
    <row r="8" spans="1:64" ht="15.75">
      <c r="B8" s="1104" t="s">
        <v>16</v>
      </c>
      <c r="C8" s="1104"/>
      <c r="D8" s="1104"/>
      <c r="E8" s="1104"/>
      <c r="F8" s="1104"/>
      <c r="G8" s="1104"/>
      <c r="H8" s="1104"/>
      <c r="I8" s="1104"/>
      <c r="J8" s="1104"/>
      <c r="K8" s="1104"/>
      <c r="L8" s="1104"/>
      <c r="M8" s="1104"/>
      <c r="N8" s="1104"/>
      <c r="O8" s="1104"/>
      <c r="P8" s="1104"/>
      <c r="Q8" s="1104"/>
    </row>
    <row r="9" spans="1:64" s="29" customFormat="1" ht="13.5" thickBot="1">
      <c r="A9" s="26"/>
      <c r="B9" s="255"/>
      <c r="C9" s="33"/>
      <c r="D9" s="981"/>
      <c r="E9" s="981"/>
      <c r="F9" s="981"/>
      <c r="G9" s="981"/>
      <c r="H9" s="981"/>
      <c r="I9" s="981"/>
      <c r="J9" s="981"/>
      <c r="K9" s="255"/>
      <c r="L9" s="255"/>
      <c r="M9" s="255"/>
      <c r="N9" s="255"/>
      <c r="O9" s="255"/>
      <c r="P9" s="255"/>
      <c r="R9" s="26"/>
      <c r="S9" s="26"/>
      <c r="T9" s="26"/>
    </row>
    <row r="10" spans="1:64" s="49" customFormat="1" ht="24.75" thickBot="1">
      <c r="B10" s="1033"/>
      <c r="C10" s="1034" t="s">
        <v>17</v>
      </c>
      <c r="D10" s="1035">
        <v>2000</v>
      </c>
      <c r="E10" s="1035">
        <v>2001</v>
      </c>
      <c r="F10" s="1034">
        <v>2002</v>
      </c>
      <c r="G10" s="1035">
        <v>2003</v>
      </c>
      <c r="H10" s="1036">
        <v>2004</v>
      </c>
      <c r="I10" s="1035" t="s">
        <v>644</v>
      </c>
      <c r="J10" s="1035" t="s">
        <v>645</v>
      </c>
      <c r="K10" s="1037" t="s">
        <v>646</v>
      </c>
      <c r="L10" s="1037" t="s">
        <v>647</v>
      </c>
      <c r="M10" s="1037" t="s">
        <v>648</v>
      </c>
      <c r="N10" s="598" t="s">
        <v>649</v>
      </c>
      <c r="O10" s="598" t="s">
        <v>650</v>
      </c>
      <c r="P10" s="598" t="s">
        <v>651</v>
      </c>
      <c r="Q10" s="598" t="s">
        <v>689</v>
      </c>
      <c r="R10" s="598" t="s">
        <v>862</v>
      </c>
      <c r="S10" s="598" t="s">
        <v>877</v>
      </c>
      <c r="T10" s="598" t="s">
        <v>878</v>
      </c>
    </row>
    <row r="11" spans="1:64" ht="13.5" thickTop="1">
      <c r="B11" s="1264" t="s">
        <v>863</v>
      </c>
      <c r="C11" s="629" t="s">
        <v>18</v>
      </c>
      <c r="D11" s="1038">
        <v>0.45653868000787612</v>
      </c>
      <c r="E11" s="1038">
        <v>0.5367464329045557</v>
      </c>
      <c r="F11" s="1038">
        <v>1.6639303878250784</v>
      </c>
      <c r="G11" s="1038">
        <v>1.387450522812782</v>
      </c>
      <c r="H11" s="1038">
        <v>1.0635323772798757</v>
      </c>
      <c r="I11" s="1038">
        <v>0.60694630866909882</v>
      </c>
      <c r="J11" s="1038">
        <v>0.5177538681107432</v>
      </c>
      <c r="K11" s="1038">
        <v>0.44362141494817353</v>
      </c>
      <c r="L11" s="1038">
        <v>0.3924790129728602</v>
      </c>
      <c r="M11" s="1038">
        <v>0.39606345011762328</v>
      </c>
      <c r="N11" s="1038">
        <v>0.36081669534684807</v>
      </c>
      <c r="O11" s="1038">
        <v>0.3331545465154056</v>
      </c>
      <c r="P11" s="1038">
        <v>0.35114796793797953</v>
      </c>
      <c r="Q11" s="1038">
        <v>0.38791679555259806</v>
      </c>
      <c r="R11" s="1038">
        <v>0.42849519602870589</v>
      </c>
      <c r="S11" s="1038">
        <v>0.4150771174356101</v>
      </c>
      <c r="T11" s="1038">
        <v>0.41754697128862744</v>
      </c>
      <c r="U11" s="890"/>
      <c r="V11" s="890"/>
      <c r="W11" s="890"/>
      <c r="X11" s="890"/>
      <c r="Y11" s="890"/>
      <c r="Z11" s="29"/>
      <c r="AA11" s="29"/>
      <c r="AB11" s="29"/>
      <c r="AC11" s="29"/>
      <c r="AD11" s="29"/>
      <c r="AE11" s="29"/>
      <c r="AF11" s="1039"/>
      <c r="AG11" s="1039"/>
      <c r="AH11" s="1039"/>
      <c r="AI11" s="1039"/>
      <c r="AJ11" s="1039"/>
      <c r="AK11" s="1039"/>
      <c r="AL11" s="1039"/>
      <c r="AM11" s="1039"/>
      <c r="AN11" s="1039"/>
      <c r="AO11" s="1039"/>
      <c r="AP11" s="1039"/>
      <c r="AQ11" s="1039"/>
      <c r="AR11" s="1039"/>
      <c r="AS11" s="1039"/>
      <c r="AT11" s="1039"/>
      <c r="AU11" s="1039"/>
      <c r="AV11" s="1039"/>
      <c r="AW11" s="1039"/>
      <c r="AX11" s="1039"/>
      <c r="AY11" s="1039"/>
      <c r="AZ11" s="1039"/>
      <c r="BA11" s="1039"/>
      <c r="BB11" s="1039"/>
      <c r="BC11" s="1039"/>
      <c r="BD11" s="1039"/>
      <c r="BE11" s="1039"/>
      <c r="BF11" s="1039"/>
      <c r="BG11" s="1039"/>
      <c r="BH11" s="1039"/>
      <c r="BI11" s="1039"/>
      <c r="BJ11" s="1039"/>
      <c r="BK11" s="1039"/>
      <c r="BL11" s="1039"/>
    </row>
    <row r="12" spans="1:64">
      <c r="B12" s="1265"/>
      <c r="C12" s="630" t="s">
        <v>19</v>
      </c>
      <c r="D12" s="1040">
        <v>0.28640309792788549</v>
      </c>
      <c r="E12" s="1040">
        <v>0.31471996131772745</v>
      </c>
      <c r="F12" s="1040">
        <v>0.95289241185538076</v>
      </c>
      <c r="G12" s="1040">
        <v>0.79169901149841071</v>
      </c>
      <c r="H12" s="1040">
        <v>0.62060768703308666</v>
      </c>
      <c r="I12" s="1040">
        <v>0.28615240411628101</v>
      </c>
      <c r="J12" s="1040">
        <v>0.21299797057729461</v>
      </c>
      <c r="K12" s="1040">
        <v>0.19044555203594915</v>
      </c>
      <c r="L12" s="1040">
        <v>0.14984903093841184</v>
      </c>
      <c r="M12" s="1040">
        <v>0.14808624743409432</v>
      </c>
      <c r="N12" s="1040">
        <v>0.13425544597370997</v>
      </c>
      <c r="O12" s="1040">
        <v>0.11278366301760831</v>
      </c>
      <c r="P12" s="1040">
        <v>0.10700129323057293</v>
      </c>
      <c r="Q12" s="1040">
        <v>0.11631546785281466</v>
      </c>
      <c r="R12" s="1040">
        <v>0.13005222052900747</v>
      </c>
      <c r="S12" s="1040">
        <v>0.12238665971294897</v>
      </c>
      <c r="T12" s="1040">
        <v>0.12005415651426689</v>
      </c>
      <c r="U12" s="890"/>
      <c r="V12" s="890"/>
      <c r="W12" s="890"/>
      <c r="X12" s="890"/>
      <c r="Y12" s="890"/>
      <c r="Z12" s="49"/>
      <c r="AA12" s="49"/>
      <c r="AB12" s="49"/>
      <c r="AC12" s="49"/>
      <c r="AD12" s="49"/>
      <c r="AE12" s="49"/>
      <c r="AF12" s="1039"/>
      <c r="AG12" s="1039"/>
      <c r="AH12" s="1039"/>
      <c r="AI12" s="1039"/>
      <c r="AJ12" s="1039"/>
      <c r="AK12" s="1039"/>
      <c r="AL12" s="1039"/>
      <c r="AM12" s="1039"/>
      <c r="AN12" s="1039"/>
      <c r="AO12" s="1039"/>
      <c r="AP12" s="1039"/>
      <c r="AQ12" s="1039"/>
      <c r="AR12" s="1039"/>
      <c r="AS12" s="1039"/>
      <c r="AT12" s="1039"/>
      <c r="AU12" s="1039"/>
      <c r="AV12" s="1039"/>
      <c r="AW12" s="1039"/>
      <c r="AX12" s="1039"/>
      <c r="AY12" s="1039"/>
      <c r="AZ12" s="1039"/>
      <c r="BA12" s="1039"/>
      <c r="BB12" s="1039"/>
      <c r="BC12" s="1039"/>
      <c r="BD12" s="1039"/>
      <c r="BE12" s="1039"/>
    </row>
    <row r="13" spans="1:64">
      <c r="B13" s="1265"/>
      <c r="C13" s="630" t="s">
        <v>20</v>
      </c>
      <c r="D13" s="1040">
        <v>3.3975626159198857E-2</v>
      </c>
      <c r="E13" s="1040">
        <v>3.7866485392177976E-2</v>
      </c>
      <c r="F13" s="1040" t="s">
        <v>692</v>
      </c>
      <c r="G13" s="1040" t="s">
        <v>692</v>
      </c>
      <c r="H13" s="1040" t="s">
        <v>692</v>
      </c>
      <c r="I13" s="1040">
        <v>1.5825405290304247E-2</v>
      </c>
      <c r="J13" s="1040">
        <v>1.4273937085353539E-2</v>
      </c>
      <c r="K13" s="1040">
        <v>1.5985474487730737E-2</v>
      </c>
      <c r="L13" s="1040">
        <v>1.3921506291917374E-2</v>
      </c>
      <c r="M13" s="1040">
        <v>1.7298087845224089E-2</v>
      </c>
      <c r="N13" s="1040">
        <v>1.2175190274734213E-2</v>
      </c>
      <c r="O13" s="1040">
        <v>1.5390730067800415E-2</v>
      </c>
      <c r="P13" s="1040">
        <v>1.8509638302279925E-2</v>
      </c>
      <c r="Q13" s="1040">
        <v>1.2329750857321485E-2</v>
      </c>
      <c r="R13" s="1040">
        <v>1.607838119683919E-2</v>
      </c>
      <c r="S13" s="1040">
        <v>1.7659768334951545E-2</v>
      </c>
      <c r="T13" s="1040">
        <v>1.8720939302298657E-2</v>
      </c>
      <c r="U13" s="890"/>
      <c r="V13" s="890"/>
      <c r="W13" s="890"/>
      <c r="X13" s="890"/>
      <c r="Y13" s="890"/>
      <c r="Z13" s="29"/>
      <c r="AA13" s="29"/>
      <c r="AB13" s="29"/>
      <c r="AC13" s="29"/>
      <c r="AD13" s="29"/>
      <c r="AE13" s="29"/>
      <c r="AF13" s="29"/>
      <c r="AG13" s="29"/>
      <c r="AH13" s="29"/>
      <c r="AI13" s="1039"/>
      <c r="AJ13" s="1039"/>
      <c r="AK13" s="1039"/>
      <c r="AL13" s="1039"/>
      <c r="AM13" s="1039"/>
      <c r="AN13" s="1039"/>
      <c r="AO13" s="1039"/>
      <c r="AP13" s="1039"/>
      <c r="AQ13" s="1039"/>
      <c r="AR13" s="1039"/>
      <c r="AS13" s="1039"/>
      <c r="AT13" s="1039"/>
      <c r="AU13" s="1039"/>
      <c r="AV13" s="1039"/>
      <c r="AW13" s="1039"/>
      <c r="AX13" s="1039"/>
      <c r="AY13" s="1039"/>
      <c r="AZ13" s="1039"/>
      <c r="BA13" s="1039"/>
      <c r="BB13" s="1039"/>
      <c r="BC13" s="1039"/>
      <c r="BD13" s="1039"/>
      <c r="BE13" s="1039"/>
    </row>
    <row r="14" spans="1:64" ht="13.5" thickBot="1">
      <c r="A14" s="1041"/>
      <c r="B14" s="1266"/>
      <c r="C14" s="631" t="s">
        <v>21</v>
      </c>
      <c r="D14" s="1042">
        <v>0.11427189550116214</v>
      </c>
      <c r="E14" s="1042">
        <v>0.15277522444577518</v>
      </c>
      <c r="F14" s="1042" t="s">
        <v>692</v>
      </c>
      <c r="G14" s="1042" t="s">
        <v>692</v>
      </c>
      <c r="H14" s="1042" t="s">
        <v>692</v>
      </c>
      <c r="I14" s="1042">
        <v>9.7495317642315726E-2</v>
      </c>
      <c r="J14" s="1042">
        <v>8.4610222017525813E-2</v>
      </c>
      <c r="K14" s="1042">
        <v>8.0353035278871957E-2</v>
      </c>
      <c r="L14" s="1042">
        <v>6.518251768552133E-2</v>
      </c>
      <c r="M14" s="1042">
        <v>8.0004904932825124E-2</v>
      </c>
      <c r="N14" s="1042">
        <v>7.4090941068209029E-2</v>
      </c>
      <c r="O14" s="1042">
        <v>7.6273246290225055E-2</v>
      </c>
      <c r="P14" s="1042">
        <v>7.5605134988001976E-2</v>
      </c>
      <c r="Q14" s="1042">
        <v>7.7550892980306402E-2</v>
      </c>
      <c r="R14" s="1042">
        <v>0.10246258990424681</v>
      </c>
      <c r="S14" s="1042">
        <v>9.6043356566362648E-2</v>
      </c>
      <c r="T14" s="1042">
        <v>9.1811556611941403E-2</v>
      </c>
      <c r="U14" s="890"/>
      <c r="V14" s="890"/>
      <c r="W14" s="890"/>
      <c r="X14" s="890"/>
      <c r="Y14" s="890"/>
      <c r="AA14" s="49"/>
      <c r="AB14" s="49"/>
      <c r="AC14" s="49"/>
      <c r="AD14" s="49"/>
      <c r="AE14" s="49"/>
      <c r="AH14" s="49"/>
      <c r="AI14" s="1039"/>
      <c r="AJ14" s="1039"/>
      <c r="AK14" s="1039"/>
      <c r="AL14" s="1039"/>
      <c r="AM14" s="1039"/>
      <c r="AN14" s="1039"/>
      <c r="AO14" s="1039"/>
      <c r="AP14" s="1039"/>
      <c r="AQ14" s="1039"/>
      <c r="AR14" s="1039"/>
      <c r="AS14" s="1039"/>
      <c r="AT14" s="1039"/>
      <c r="AU14" s="1039"/>
      <c r="AV14" s="1039"/>
      <c r="AW14" s="1039"/>
      <c r="AX14" s="1039"/>
      <c r="AY14" s="1039"/>
      <c r="AZ14" s="1039"/>
      <c r="BA14" s="1039"/>
      <c r="BB14" s="1039"/>
      <c r="BC14" s="1039"/>
      <c r="BD14" s="1039"/>
      <c r="BE14" s="1039"/>
    </row>
    <row r="15" spans="1:64">
      <c r="B15" s="1264" t="s">
        <v>22</v>
      </c>
      <c r="C15" s="629" t="s">
        <v>23</v>
      </c>
      <c r="D15" s="1040">
        <v>0.94328323699421968</v>
      </c>
      <c r="E15" s="1040">
        <v>0.96935280331710838</v>
      </c>
      <c r="F15" s="1040">
        <v>0.79085988468628654</v>
      </c>
      <c r="G15" s="1040">
        <v>0.75785934842924907</v>
      </c>
      <c r="H15" s="1040">
        <v>0.75607435597189698</v>
      </c>
      <c r="I15" s="1040">
        <v>0.51441262274911592</v>
      </c>
      <c r="J15" s="1040">
        <v>0.52057780215761562</v>
      </c>
      <c r="K15" s="1040">
        <v>0.5275675635739614</v>
      </c>
      <c r="L15" s="1040">
        <v>0.52513721201127406</v>
      </c>
      <c r="M15" s="1040">
        <v>0.540555321459538</v>
      </c>
      <c r="N15" s="1040">
        <v>0.58772450633933981</v>
      </c>
      <c r="O15" s="1040">
        <v>0.60083000303219147</v>
      </c>
      <c r="P15" s="1040">
        <v>0.58950070540947841</v>
      </c>
      <c r="Q15" s="1040">
        <v>0.61922217852343919</v>
      </c>
      <c r="R15" s="1040">
        <v>0.64878976990405979</v>
      </c>
      <c r="S15" s="1040">
        <v>0.64266620622044035</v>
      </c>
      <c r="T15" s="1040">
        <v>0.63936103126046206</v>
      </c>
      <c r="U15" s="890"/>
      <c r="V15" s="890"/>
      <c r="W15" s="890"/>
      <c r="X15" s="890"/>
      <c r="Y15" s="890"/>
      <c r="Z15" s="29"/>
      <c r="AA15" s="29"/>
      <c r="AB15" s="29"/>
      <c r="AC15" s="29"/>
      <c r="AD15" s="29"/>
      <c r="AE15" s="29"/>
      <c r="AF15" s="29"/>
      <c r="AG15" s="29"/>
      <c r="AH15" s="29"/>
      <c r="AI15" s="1039"/>
      <c r="AJ15" s="1039"/>
      <c r="AK15" s="1039"/>
      <c r="AL15" s="1039"/>
      <c r="AM15" s="1039"/>
      <c r="AN15" s="1039"/>
      <c r="AO15" s="1039"/>
      <c r="AP15" s="1039"/>
      <c r="AQ15" s="1039"/>
      <c r="AR15" s="1039"/>
      <c r="AS15" s="1039"/>
      <c r="AT15" s="1039"/>
      <c r="AU15" s="1039"/>
      <c r="AV15" s="1039"/>
      <c r="AW15" s="1039"/>
      <c r="AX15" s="1039"/>
      <c r="AY15" s="1039"/>
      <c r="AZ15" s="1039"/>
      <c r="BA15" s="1039"/>
      <c r="BB15" s="1039"/>
      <c r="BC15" s="1039"/>
      <c r="BD15" s="1039"/>
      <c r="BE15" s="1039"/>
    </row>
    <row r="16" spans="1:64">
      <c r="B16" s="1265"/>
      <c r="C16" s="632" t="s">
        <v>24</v>
      </c>
      <c r="D16" s="1040" t="s">
        <v>693</v>
      </c>
      <c r="E16" s="1040" t="s">
        <v>693</v>
      </c>
      <c r="F16" s="1040">
        <v>0.19224335700261252</v>
      </c>
      <c r="G16" s="1040">
        <v>0.2182700967436571</v>
      </c>
      <c r="H16" s="1040">
        <v>0.20972122690887063</v>
      </c>
      <c r="I16" s="1040">
        <v>0.41483509434438703</v>
      </c>
      <c r="J16" s="1040">
        <v>0.41252068091243599</v>
      </c>
      <c r="K16" s="1040">
        <v>0.39348652753315028</v>
      </c>
      <c r="L16" s="1040">
        <v>0.36607115248102284</v>
      </c>
      <c r="M16" s="1040">
        <v>0.2544166312726967</v>
      </c>
      <c r="N16" s="1040">
        <v>0.2315864995524104</v>
      </c>
      <c r="O16" s="1040">
        <v>0.20711111946978128</v>
      </c>
      <c r="P16" s="1040">
        <v>0.17787603682954853</v>
      </c>
      <c r="Q16" s="1040">
        <v>0.14028195159698145</v>
      </c>
      <c r="R16" s="1040">
        <v>9.6625310228129493E-2</v>
      </c>
      <c r="S16" s="1040">
        <v>9.7158131707308498E-2</v>
      </c>
      <c r="T16" s="1040">
        <v>9.4107903243837679E-2</v>
      </c>
      <c r="U16" s="890"/>
      <c r="V16" s="890"/>
      <c r="W16" s="890"/>
      <c r="X16" s="890"/>
      <c r="Y16" s="890"/>
      <c r="AA16" s="49"/>
      <c r="AB16" s="49"/>
      <c r="AC16" s="49"/>
      <c r="AD16" s="49"/>
      <c r="AE16" s="49"/>
      <c r="AH16" s="49"/>
      <c r="AI16" s="1039"/>
      <c r="AJ16" s="1039"/>
      <c r="AK16" s="1039"/>
      <c r="AL16" s="1039"/>
      <c r="AM16" s="1039"/>
      <c r="AN16" s="1039"/>
      <c r="AO16" s="1039"/>
      <c r="AP16" s="1039"/>
      <c r="AQ16" s="1039"/>
      <c r="AR16" s="1039"/>
      <c r="AS16" s="1039"/>
      <c r="AT16" s="1039"/>
      <c r="AU16" s="1039"/>
      <c r="AV16" s="1039"/>
      <c r="AW16" s="1039"/>
      <c r="AX16" s="1039"/>
      <c r="AY16" s="1039"/>
      <c r="AZ16" s="1039"/>
      <c r="BA16" s="1039"/>
      <c r="BB16" s="1039"/>
      <c r="BC16" s="1039"/>
      <c r="BD16" s="1039"/>
      <c r="BE16" s="1039"/>
    </row>
    <row r="17" spans="2:57">
      <c r="B17" s="1265"/>
      <c r="C17" s="630" t="s">
        <v>20</v>
      </c>
      <c r="D17" s="1040">
        <v>7.4420038535645466E-2</v>
      </c>
      <c r="E17" s="1040">
        <v>7.0548182662839243E-2</v>
      </c>
      <c r="F17" s="1040" t="s">
        <v>692</v>
      </c>
      <c r="G17" s="1040" t="s">
        <v>692</v>
      </c>
      <c r="H17" s="1040" t="s">
        <v>692</v>
      </c>
      <c r="I17" s="1040">
        <v>2.6073814214318092E-2</v>
      </c>
      <c r="J17" s="1040">
        <v>2.7568896863141654E-2</v>
      </c>
      <c r="K17" s="1040">
        <v>3.6033971333142296E-2</v>
      </c>
      <c r="L17" s="1040">
        <v>3.5470702462452534E-2</v>
      </c>
      <c r="M17" s="1040">
        <v>4.3675042067342712E-2</v>
      </c>
      <c r="N17" s="1040">
        <v>3.3743422787631455E-2</v>
      </c>
      <c r="O17" s="1040">
        <v>4.6196968430351953E-2</v>
      </c>
      <c r="P17" s="1040">
        <v>5.2711791017822821E-2</v>
      </c>
      <c r="Q17" s="1040">
        <v>3.1784524410079791E-2</v>
      </c>
      <c r="R17" s="1040">
        <v>3.7522897212976136E-2</v>
      </c>
      <c r="S17" s="1040">
        <v>4.2545752567752809E-2</v>
      </c>
      <c r="T17" s="1040">
        <v>4.4835528909531699E-2</v>
      </c>
      <c r="U17" s="890"/>
      <c r="V17" s="890"/>
      <c r="W17" s="890"/>
      <c r="X17" s="890"/>
      <c r="Y17" s="890"/>
      <c r="Z17" s="29"/>
      <c r="AA17" s="29"/>
      <c r="AB17" s="29"/>
      <c r="AC17" s="29"/>
      <c r="AD17" s="29"/>
      <c r="AE17" s="29"/>
      <c r="AF17" s="29"/>
      <c r="AG17" s="29"/>
      <c r="AH17" s="29"/>
      <c r="AI17" s="1039"/>
      <c r="AJ17" s="1039"/>
      <c r="AK17" s="1039"/>
      <c r="AL17" s="1039"/>
      <c r="AM17" s="1039"/>
      <c r="AN17" s="1039"/>
      <c r="AO17" s="1039"/>
      <c r="AP17" s="1039"/>
      <c r="AQ17" s="1039"/>
      <c r="AR17" s="1039"/>
      <c r="AS17" s="1039"/>
      <c r="AT17" s="1039"/>
      <c r="AU17" s="1039"/>
      <c r="AV17" s="1039"/>
      <c r="AW17" s="1039"/>
      <c r="AX17" s="1039"/>
      <c r="AY17" s="1039"/>
      <c r="AZ17" s="1039"/>
      <c r="BA17" s="1039"/>
      <c r="BB17" s="1039"/>
      <c r="BC17" s="1039"/>
      <c r="BD17" s="1039"/>
      <c r="BE17" s="1039"/>
    </row>
    <row r="18" spans="2:57">
      <c r="B18" s="1265"/>
      <c r="C18" s="630" t="s">
        <v>25</v>
      </c>
      <c r="D18" s="1040">
        <v>0.3756146435452794</v>
      </c>
      <c r="E18" s="1040">
        <v>0.32128246730734561</v>
      </c>
      <c r="F18" s="1040">
        <v>0.34779766496267339</v>
      </c>
      <c r="G18" s="1040">
        <v>0.3186308511590441</v>
      </c>
      <c r="H18" s="1040">
        <v>0.30481034626965542</v>
      </c>
      <c r="I18" s="1040">
        <v>0.35747947410370895</v>
      </c>
      <c r="J18" s="1040">
        <v>0.34739074785152679</v>
      </c>
      <c r="K18" s="1040">
        <v>0.26351821582856338</v>
      </c>
      <c r="L18" s="1040">
        <v>0.27015239951978381</v>
      </c>
      <c r="M18" s="1040">
        <v>0.29244703121351284</v>
      </c>
      <c r="N18" s="1040">
        <v>0.30929623271647155</v>
      </c>
      <c r="O18" s="1040">
        <v>0.33728674356096183</v>
      </c>
      <c r="P18" s="1040">
        <v>0.30854785764637122</v>
      </c>
      <c r="Q18" s="1040">
        <v>0.35279480103858374</v>
      </c>
      <c r="R18" s="1040">
        <v>0.38431272508519088</v>
      </c>
      <c r="S18" s="1040">
        <v>0.39478435495341418</v>
      </c>
      <c r="T18" s="1040">
        <v>0.39443135920669842</v>
      </c>
      <c r="U18" s="890"/>
      <c r="V18" s="890"/>
      <c r="W18" s="890"/>
      <c r="X18" s="890"/>
      <c r="Y18" s="890"/>
      <c r="AA18" s="49"/>
      <c r="AB18" s="49"/>
      <c r="AC18" s="49"/>
      <c r="AD18" s="49"/>
      <c r="AE18" s="49"/>
      <c r="AH18" s="49"/>
      <c r="AI18" s="1039"/>
      <c r="AJ18" s="1039"/>
      <c r="AK18" s="1039"/>
      <c r="AL18" s="1039"/>
      <c r="AM18" s="1039"/>
      <c r="AN18" s="1039"/>
      <c r="AO18" s="1039"/>
      <c r="AP18" s="1039"/>
      <c r="AQ18" s="1039"/>
      <c r="AR18" s="1039"/>
      <c r="AS18" s="1039"/>
      <c r="AT18" s="1039"/>
      <c r="AU18" s="1039"/>
      <c r="AV18" s="1039"/>
      <c r="AW18" s="1039"/>
      <c r="AX18" s="1039"/>
      <c r="AY18" s="1039"/>
      <c r="AZ18" s="1039"/>
      <c r="BA18" s="1039"/>
      <c r="BB18" s="1039"/>
      <c r="BC18" s="1039"/>
      <c r="BD18" s="1039"/>
      <c r="BE18" s="1039"/>
    </row>
    <row r="19" spans="2:57">
      <c r="B19" s="1265"/>
      <c r="C19" s="630" t="s">
        <v>26</v>
      </c>
      <c r="D19" s="1040">
        <v>0.62733588734024581</v>
      </c>
      <c r="E19" s="1040">
        <v>0.58634756008465361</v>
      </c>
      <c r="F19" s="1040">
        <v>0.57267564726725462</v>
      </c>
      <c r="G19" s="1040">
        <v>0.57061422982737964</v>
      </c>
      <c r="H19" s="1040">
        <v>0.58353436180323159</v>
      </c>
      <c r="I19" s="1040">
        <v>0.47146246715586915</v>
      </c>
      <c r="J19" s="1040">
        <v>0.41138846795005724</v>
      </c>
      <c r="K19" s="1040">
        <v>0.42929658220999334</v>
      </c>
      <c r="L19" s="1040">
        <v>0.38180138567631383</v>
      </c>
      <c r="M19" s="1040">
        <v>0.37389526204493173</v>
      </c>
      <c r="N19" s="1040">
        <v>0.37208767771243773</v>
      </c>
      <c r="O19" s="1040">
        <v>0.3385325645327581</v>
      </c>
      <c r="P19" s="1040">
        <v>0.30471853178849012</v>
      </c>
      <c r="Q19" s="1040">
        <v>0.29984643404552797</v>
      </c>
      <c r="R19" s="1040">
        <v>0.30350916821082635</v>
      </c>
      <c r="S19" s="1040">
        <v>0.29485282269730151</v>
      </c>
      <c r="T19" s="1040">
        <v>0.28752251787088162</v>
      </c>
      <c r="U19" s="890"/>
      <c r="V19" s="890"/>
      <c r="W19" s="890"/>
      <c r="X19" s="890"/>
      <c r="Y19" s="890"/>
      <c r="Z19" s="29"/>
      <c r="AA19" s="29"/>
      <c r="AB19" s="29"/>
      <c r="AC19" s="29"/>
      <c r="AD19" s="29"/>
      <c r="AE19" s="29"/>
      <c r="AF19" s="29"/>
      <c r="AG19" s="29"/>
      <c r="AH19" s="29"/>
      <c r="AI19" s="1039"/>
      <c r="AJ19" s="1039"/>
      <c r="AK19" s="1039"/>
      <c r="AL19" s="1039"/>
      <c r="AM19" s="1039"/>
      <c r="AN19" s="1039"/>
      <c r="AO19" s="1039"/>
      <c r="AP19" s="1039"/>
      <c r="AQ19" s="1039"/>
      <c r="AR19" s="1039"/>
      <c r="AS19" s="1039"/>
      <c r="AT19" s="1039"/>
      <c r="AU19" s="1039"/>
      <c r="AV19" s="1039"/>
      <c r="AW19" s="1039"/>
      <c r="AX19" s="1039"/>
      <c r="AY19" s="1039"/>
      <c r="AZ19" s="1039"/>
      <c r="BA19" s="1039"/>
      <c r="BB19" s="1039"/>
      <c r="BC19" s="1039"/>
      <c r="BD19" s="1039"/>
      <c r="BE19" s="1039"/>
    </row>
    <row r="20" spans="2:57" ht="13.5" thickBot="1">
      <c r="B20" s="1266"/>
      <c r="C20" s="631" t="s">
        <v>27</v>
      </c>
      <c r="D20" s="1042">
        <v>0.27917533718689785</v>
      </c>
      <c r="E20" s="1042">
        <v>0.28954667110426979</v>
      </c>
      <c r="F20" s="1042">
        <v>0.26063906284728122</v>
      </c>
      <c r="G20" s="1042">
        <v>0.22986776156806588</v>
      </c>
      <c r="H20" s="1042">
        <v>0.22361680327868852</v>
      </c>
      <c r="I20" s="1042">
        <v>0.25351627243631375</v>
      </c>
      <c r="J20" s="1042">
        <v>0.1802849225932015</v>
      </c>
      <c r="K20" s="1042">
        <v>0.19495425649236081</v>
      </c>
      <c r="L20" s="1042">
        <v>0.22174797512369521</v>
      </c>
      <c r="M20" s="1042">
        <v>0.21216527236975175</v>
      </c>
      <c r="N20" s="1042">
        <v>0.20616250713902631</v>
      </c>
      <c r="O20" s="1042">
        <v>0.20330226098683932</v>
      </c>
      <c r="P20" s="1042">
        <v>0.27252797365252546</v>
      </c>
      <c r="Q20" s="1042">
        <v>0.26793905421867303</v>
      </c>
      <c r="R20" s="1042">
        <v>0.31083741184955738</v>
      </c>
      <c r="S20" s="1042">
        <v>0.32204213754106481</v>
      </c>
      <c r="T20" s="1042">
        <v>0.36802258366788931</v>
      </c>
      <c r="U20" s="890"/>
      <c r="V20" s="890"/>
      <c r="W20" s="890"/>
      <c r="X20" s="890"/>
      <c r="Y20" s="890"/>
      <c r="AA20" s="49"/>
      <c r="AB20" s="49"/>
      <c r="AC20" s="49"/>
      <c r="AD20" s="49"/>
      <c r="AE20" s="49"/>
      <c r="AH20" s="49"/>
      <c r="AI20" s="1039"/>
      <c r="AJ20" s="1039"/>
      <c r="AK20" s="1039"/>
      <c r="AL20" s="1039"/>
      <c r="AM20" s="1039"/>
      <c r="AN20" s="1039"/>
      <c r="AO20" s="1039"/>
      <c r="AP20" s="1039"/>
      <c r="AQ20" s="1039"/>
      <c r="AR20" s="1039"/>
      <c r="AS20" s="1039"/>
      <c r="AT20" s="1039"/>
      <c r="AU20" s="1039"/>
      <c r="AV20" s="1039"/>
      <c r="AW20" s="1039"/>
      <c r="AX20" s="1039"/>
      <c r="AY20" s="1039"/>
      <c r="AZ20" s="1039"/>
      <c r="BA20" s="1039"/>
      <c r="BB20" s="1039"/>
      <c r="BC20" s="1039"/>
      <c r="BD20" s="1039"/>
      <c r="BE20" s="1039"/>
    </row>
    <row r="21" spans="2:57" ht="13.5" thickBot="1">
      <c r="B21" s="33"/>
      <c r="C21" s="33"/>
      <c r="D21" s="1043"/>
      <c r="E21" s="1043"/>
      <c r="F21" s="1043"/>
      <c r="G21" s="1043"/>
      <c r="H21" s="1043"/>
      <c r="I21" s="1043"/>
      <c r="J21" s="1043"/>
      <c r="K21" s="1043"/>
      <c r="L21" s="1043"/>
      <c r="M21" s="1043"/>
      <c r="N21" s="1043"/>
      <c r="O21" s="1043"/>
      <c r="P21" s="1043"/>
      <c r="Q21" s="1043"/>
      <c r="R21" s="1043"/>
      <c r="S21" s="1043"/>
      <c r="T21" s="1043"/>
      <c r="U21" s="890"/>
      <c r="V21" s="890"/>
      <c r="W21" s="890"/>
      <c r="X21" s="890"/>
      <c r="Y21" s="890"/>
      <c r="Z21" s="29"/>
      <c r="AA21" s="29"/>
      <c r="AB21" s="29"/>
      <c r="AC21" s="29"/>
      <c r="AD21" s="29"/>
      <c r="AE21" s="29"/>
      <c r="AF21" s="29"/>
      <c r="AG21" s="29"/>
      <c r="AH21" s="29"/>
      <c r="AI21" s="1039"/>
      <c r="AJ21" s="1039"/>
      <c r="AK21" s="1039"/>
      <c r="AL21" s="1039"/>
      <c r="AM21" s="1039"/>
      <c r="AN21" s="1039"/>
      <c r="AO21" s="1039"/>
      <c r="AP21" s="1039"/>
      <c r="AQ21" s="1039"/>
      <c r="AR21" s="1039"/>
      <c r="AS21" s="1039"/>
      <c r="AT21" s="1039"/>
      <c r="AU21" s="1039"/>
      <c r="AV21" s="1039"/>
      <c r="AW21" s="1039"/>
      <c r="AX21" s="1039"/>
      <c r="AY21" s="1039"/>
      <c r="AZ21" s="1039"/>
      <c r="BA21" s="1039"/>
      <c r="BB21" s="1039"/>
      <c r="BC21" s="1039"/>
      <c r="BD21" s="1039"/>
      <c r="BE21" s="1039"/>
    </row>
    <row r="22" spans="2:57" ht="13.5" thickBot="1">
      <c r="B22" s="256"/>
      <c r="C22" s="257" t="s">
        <v>28</v>
      </c>
      <c r="D22" s="1044">
        <v>7.5579654541892509</v>
      </c>
      <c r="E22" s="1044">
        <v>8.3135209604408598</v>
      </c>
      <c r="F22" s="1044">
        <v>6.0521724308630498</v>
      </c>
      <c r="G22" s="1044">
        <v>6.9111481018413796</v>
      </c>
      <c r="H22" s="1044">
        <v>7.7966542771101901</v>
      </c>
      <c r="I22" s="1044">
        <v>12.2871375597783</v>
      </c>
      <c r="J22" s="1044">
        <v>12.933632371774999</v>
      </c>
      <c r="K22" s="1044">
        <v>12.553687757525061</v>
      </c>
      <c r="L22" s="1044">
        <v>11.736460250710392</v>
      </c>
      <c r="M22" s="1044">
        <v>11.122211739269501</v>
      </c>
      <c r="N22" s="1044">
        <v>11.033628289397774</v>
      </c>
      <c r="O22" s="1044">
        <v>10.653244780983071</v>
      </c>
      <c r="P22" s="1044">
        <v>9.5305938057712876</v>
      </c>
      <c r="Q22" s="1044">
        <v>8.9694289703193757</v>
      </c>
      <c r="R22" s="1044">
        <v>8.0865248407514994</v>
      </c>
      <c r="S22" s="1044">
        <v>7.8043214716855136</v>
      </c>
      <c r="T22" s="1044">
        <v>7.5963727192303665</v>
      </c>
      <c r="U22" s="890"/>
      <c r="V22" s="890"/>
      <c r="W22" s="890"/>
      <c r="X22" s="890"/>
      <c r="Y22" s="890"/>
      <c r="AA22" s="49"/>
      <c r="AB22" s="49"/>
      <c r="AC22" s="49"/>
      <c r="AD22" s="49"/>
      <c r="AE22" s="49"/>
      <c r="AH22" s="49"/>
      <c r="AI22" s="1039"/>
      <c r="AJ22" s="1039"/>
      <c r="AK22" s="1039"/>
      <c r="AL22" s="1039"/>
      <c r="AM22" s="1039"/>
      <c r="AN22" s="1039"/>
      <c r="AO22" s="1039"/>
      <c r="AP22" s="1039"/>
      <c r="AQ22" s="1039"/>
      <c r="AR22" s="1039"/>
      <c r="AS22" s="1039"/>
      <c r="AT22" s="1039"/>
      <c r="AU22" s="1039"/>
      <c r="AV22" s="1039"/>
      <c r="AW22" s="1039"/>
      <c r="AX22" s="1039"/>
      <c r="AY22" s="1039"/>
      <c r="AZ22" s="1039"/>
      <c r="BA22" s="1039"/>
      <c r="BB22" s="1039"/>
      <c r="BC22" s="1039"/>
      <c r="BD22" s="1039"/>
      <c r="BE22" s="1039"/>
    </row>
    <row r="23" spans="2:57" ht="13.5" thickBot="1">
      <c r="B23" s="33"/>
      <c r="C23" s="33"/>
      <c r="D23" s="1043"/>
      <c r="E23" s="1043"/>
      <c r="F23" s="1043"/>
      <c r="G23" s="1043"/>
      <c r="H23" s="1043"/>
      <c r="I23" s="1043"/>
      <c r="J23" s="1043"/>
      <c r="K23" s="1043"/>
      <c r="L23" s="1043"/>
      <c r="M23" s="1043"/>
      <c r="N23" s="1043"/>
      <c r="O23" s="1043"/>
      <c r="P23" s="1043"/>
      <c r="Q23" s="1043"/>
      <c r="R23" s="1043"/>
      <c r="S23" s="1043"/>
      <c r="T23" s="1043"/>
      <c r="U23" s="890"/>
      <c r="V23" s="890"/>
      <c r="W23" s="890"/>
      <c r="X23" s="890"/>
      <c r="Y23" s="890"/>
      <c r="Z23" s="29"/>
      <c r="AA23" s="29"/>
      <c r="AB23" s="29"/>
      <c r="AC23" s="29"/>
      <c r="AD23" s="29"/>
      <c r="AE23" s="29"/>
      <c r="AF23" s="29"/>
      <c r="AG23" s="29"/>
      <c r="AH23" s="29"/>
      <c r="AI23" s="1039"/>
      <c r="AJ23" s="1039"/>
      <c r="AK23" s="1039"/>
      <c r="AL23" s="1039"/>
      <c r="AM23" s="1039"/>
      <c r="AN23" s="1039"/>
      <c r="AO23" s="1039"/>
      <c r="AP23" s="1039"/>
      <c r="AQ23" s="1039"/>
      <c r="AR23" s="1039"/>
      <c r="AS23" s="1039"/>
      <c r="AT23" s="1039"/>
      <c r="AU23" s="1039"/>
      <c r="AV23" s="1039"/>
      <c r="AW23" s="1039"/>
      <c r="AX23" s="1039"/>
      <c r="AY23" s="1039"/>
      <c r="AZ23" s="1039"/>
      <c r="BA23" s="1039"/>
      <c r="BB23" s="1039"/>
      <c r="BC23" s="1039"/>
      <c r="BD23" s="1039"/>
      <c r="BE23" s="1039"/>
    </row>
    <row r="24" spans="2:57" ht="13.5" thickTop="1">
      <c r="B24" s="1262" t="s">
        <v>29</v>
      </c>
      <c r="C24" s="633" t="s">
        <v>23</v>
      </c>
      <c r="D24" s="1038">
        <v>6.5188340399253057</v>
      </c>
      <c r="E24" s="1038">
        <v>7.0635610347615199</v>
      </c>
      <c r="F24" s="1038">
        <v>11.548396334478809</v>
      </c>
      <c r="G24" s="1038">
        <v>9.5956512500885331</v>
      </c>
      <c r="H24" s="1038">
        <v>7.3620075333401198</v>
      </c>
      <c r="I24" s="1038">
        <v>2.3676318695017273</v>
      </c>
      <c r="J24" s="1038">
        <v>2.2216811811343136</v>
      </c>
      <c r="K24" s="1038">
        <v>1.6535459112959112</v>
      </c>
      <c r="L24" s="1038">
        <v>1.6525880877851069</v>
      </c>
      <c r="M24" s="1038">
        <v>1.657935490973754</v>
      </c>
      <c r="N24" s="1038">
        <v>1.8506645181073711</v>
      </c>
      <c r="O24" s="1038">
        <v>2.3185793990487511</v>
      </c>
      <c r="P24" s="1038">
        <v>2.6889447291913564</v>
      </c>
      <c r="Q24" s="1038">
        <v>4.1022927227429129</v>
      </c>
      <c r="R24" s="1038">
        <v>4.5755119592036282</v>
      </c>
      <c r="S24" s="1038">
        <v>4.4899274427611058</v>
      </c>
      <c r="T24" s="1038">
        <v>4.2747773623948886</v>
      </c>
      <c r="U24" s="890"/>
      <c r="V24" s="890"/>
      <c r="W24" s="890"/>
      <c r="X24" s="890"/>
      <c r="Y24" s="890"/>
      <c r="AA24" s="49"/>
      <c r="AB24" s="49"/>
      <c r="AC24" s="49"/>
      <c r="AD24" s="49"/>
      <c r="AE24" s="49"/>
      <c r="AH24" s="49"/>
      <c r="AI24" s="1039"/>
      <c r="AJ24" s="1039"/>
      <c r="AK24" s="1039"/>
      <c r="AL24" s="1039"/>
      <c r="AM24" s="1039"/>
      <c r="AN24" s="1039"/>
      <c r="AO24" s="1039"/>
      <c r="AP24" s="1039"/>
      <c r="AQ24" s="1039"/>
      <c r="AR24" s="1039"/>
      <c r="AS24" s="1039"/>
      <c r="AT24" s="1039"/>
      <c r="AU24" s="1039"/>
      <c r="AV24" s="1039"/>
      <c r="AW24" s="1039"/>
      <c r="AX24" s="1039"/>
      <c r="AY24" s="1039"/>
      <c r="AZ24" s="1039"/>
      <c r="BA24" s="1039"/>
      <c r="BB24" s="1039"/>
      <c r="BC24" s="1039"/>
      <c r="BD24" s="1039"/>
      <c r="BE24" s="1039"/>
    </row>
    <row r="25" spans="2:57" ht="13.5" thickBot="1">
      <c r="B25" s="1263"/>
      <c r="C25" s="634" t="s">
        <v>26</v>
      </c>
      <c r="D25" s="1042">
        <v>4.3353876931933639</v>
      </c>
      <c r="E25" s="1042">
        <v>4.272646413223975</v>
      </c>
      <c r="F25" s="1042">
        <v>8.3623982879974221</v>
      </c>
      <c r="G25" s="1042">
        <v>7.2248434476790848</v>
      </c>
      <c r="H25" s="1042">
        <v>5.6819601585824593</v>
      </c>
      <c r="I25" s="1042">
        <v>2.1699497896196709</v>
      </c>
      <c r="J25" s="1042">
        <v>1.7556914904788705</v>
      </c>
      <c r="K25" s="1042">
        <v>1.3457836330992634</v>
      </c>
      <c r="L25" s="1042">
        <v>1.201517684963525</v>
      </c>
      <c r="M25" s="1042">
        <v>1.1467615407051481</v>
      </c>
      <c r="N25" s="1042">
        <v>1.17165347487001</v>
      </c>
      <c r="O25" s="1042">
        <v>1.306383879086578</v>
      </c>
      <c r="P25" s="1042">
        <v>1.3899411526071686</v>
      </c>
      <c r="Q25" s="1042">
        <v>1.9864563754135964</v>
      </c>
      <c r="R25" s="1042">
        <v>2.1404619698025411</v>
      </c>
      <c r="S25" s="1042">
        <v>2.0599617147911617</v>
      </c>
      <c r="T25" s="1042">
        <v>1.922379829984536</v>
      </c>
      <c r="U25" s="890"/>
      <c r="V25" s="890"/>
      <c r="W25" s="890"/>
      <c r="X25" s="890"/>
      <c r="Y25" s="890"/>
      <c r="Z25" s="29"/>
      <c r="AA25" s="29"/>
      <c r="AB25" s="29"/>
      <c r="AC25" s="29"/>
      <c r="AD25" s="29"/>
      <c r="AE25" s="29"/>
      <c r="AF25" s="29"/>
      <c r="AG25" s="29"/>
      <c r="AH25" s="29"/>
      <c r="AI25" s="1039"/>
      <c r="AJ25" s="1039"/>
      <c r="AK25" s="1039"/>
      <c r="AL25" s="1039"/>
      <c r="AM25" s="1039"/>
      <c r="AN25" s="1039"/>
      <c r="AO25" s="1039"/>
      <c r="AP25" s="1039"/>
      <c r="AQ25" s="1039"/>
      <c r="AR25" s="1039"/>
      <c r="AS25" s="1039"/>
      <c r="AT25" s="1039"/>
      <c r="AU25" s="1039"/>
      <c r="AV25" s="1039"/>
      <c r="AW25" s="1039"/>
      <c r="AX25" s="1039"/>
      <c r="AY25" s="1039"/>
      <c r="AZ25" s="1039"/>
      <c r="BA25" s="1039"/>
      <c r="BB25" s="1039"/>
      <c r="BC25" s="1039"/>
      <c r="BD25" s="1039"/>
      <c r="BE25" s="1039"/>
    </row>
    <row r="26" spans="2:57" ht="14.25" thickTop="1" thickBot="1">
      <c r="B26" s="33"/>
      <c r="C26" s="632"/>
      <c r="D26" s="1038"/>
      <c r="E26" s="1038"/>
      <c r="F26" s="1038"/>
      <c r="G26" s="1038"/>
      <c r="H26" s="1038"/>
      <c r="I26" s="1038"/>
      <c r="J26" s="1038"/>
      <c r="K26" s="1038"/>
      <c r="L26" s="1038"/>
      <c r="M26" s="1038"/>
      <c r="N26" s="1038"/>
      <c r="O26" s="1038"/>
      <c r="P26" s="1038"/>
      <c r="Q26" s="1038"/>
      <c r="R26" s="1038"/>
      <c r="S26" s="1038"/>
      <c r="T26" s="1038"/>
      <c r="U26" s="890"/>
      <c r="V26" s="890"/>
      <c r="W26" s="890"/>
      <c r="X26" s="890"/>
      <c r="Y26" s="890"/>
      <c r="AA26" s="49"/>
      <c r="AB26" s="49"/>
      <c r="AC26" s="49"/>
      <c r="AD26" s="49"/>
      <c r="AE26" s="49"/>
      <c r="AH26" s="49"/>
      <c r="AI26" s="1039"/>
      <c r="AJ26" s="1039"/>
      <c r="AK26" s="1039"/>
      <c r="AL26" s="1039"/>
      <c r="AM26" s="1039"/>
      <c r="AN26" s="1039"/>
      <c r="AO26" s="1039"/>
      <c r="AP26" s="1039"/>
      <c r="AQ26" s="1039"/>
      <c r="AR26" s="1039"/>
      <c r="AS26" s="1039"/>
      <c r="AT26" s="1039"/>
      <c r="AU26" s="1039"/>
      <c r="AV26" s="1039"/>
      <c r="AW26" s="1039"/>
      <c r="AX26" s="1039"/>
      <c r="AY26" s="1039"/>
      <c r="AZ26" s="1039"/>
      <c r="BA26" s="1039"/>
      <c r="BB26" s="1039"/>
      <c r="BC26" s="1039"/>
      <c r="BD26" s="1039"/>
      <c r="BE26" s="1039"/>
    </row>
    <row r="27" spans="2:57" ht="13.5" thickTop="1">
      <c r="B27" s="1262" t="s">
        <v>864</v>
      </c>
      <c r="C27" s="635" t="s">
        <v>23</v>
      </c>
      <c r="D27" s="1038">
        <v>3.9131910701060839</v>
      </c>
      <c r="E27" s="1038">
        <v>4.485181504498879</v>
      </c>
      <c r="F27" s="1038">
        <v>4.1508609320680456</v>
      </c>
      <c r="G27" s="1038">
        <v>3.9339738486063935</v>
      </c>
      <c r="H27" s="1038">
        <v>3.6281998281370225</v>
      </c>
      <c r="I27" s="1038">
        <v>1.4137442430817435</v>
      </c>
      <c r="J27" s="1038">
        <v>1.3043293816038619</v>
      </c>
      <c r="K27" s="1038">
        <v>1.1508925088260664</v>
      </c>
      <c r="L27" s="1038">
        <v>0.93285477815251605</v>
      </c>
      <c r="M27" s="1038">
        <v>1.193387259077217</v>
      </c>
      <c r="N27" s="1038">
        <v>1.180205424487849</v>
      </c>
      <c r="O27" s="1038">
        <v>1.0789194358629588</v>
      </c>
      <c r="P27" s="1038">
        <v>1.2194480985658824</v>
      </c>
      <c r="Q27" s="1038">
        <v>1.3003106948973049</v>
      </c>
      <c r="R27" s="1038">
        <v>1.672921522981651</v>
      </c>
      <c r="S27" s="1038">
        <v>1.6919009655951307</v>
      </c>
      <c r="T27" s="1038">
        <v>1.8225962685285508</v>
      </c>
      <c r="U27" s="1093"/>
      <c r="V27" s="1093"/>
      <c r="W27" s="1093"/>
      <c r="X27" s="1093"/>
      <c r="Y27" s="890"/>
      <c r="Z27" s="29"/>
      <c r="AA27" s="29"/>
      <c r="AB27" s="29"/>
      <c r="AC27" s="29"/>
      <c r="AD27" s="29"/>
      <c r="AE27" s="29"/>
      <c r="AF27" s="29"/>
      <c r="AG27" s="29"/>
      <c r="AH27" s="29"/>
      <c r="AI27" s="1039"/>
      <c r="AJ27" s="1039"/>
      <c r="AK27" s="1039"/>
      <c r="AL27" s="1039"/>
      <c r="AM27" s="1039"/>
      <c r="AN27" s="1039"/>
      <c r="AO27" s="1039"/>
      <c r="AP27" s="1039"/>
      <c r="AQ27" s="1039"/>
      <c r="AR27" s="1039"/>
      <c r="AS27" s="1039"/>
      <c r="AT27" s="1039"/>
      <c r="AU27" s="1039"/>
      <c r="AV27" s="1039"/>
      <c r="AW27" s="1039"/>
      <c r="AX27" s="1039"/>
      <c r="AY27" s="1039"/>
      <c r="AZ27" s="1039"/>
      <c r="BA27" s="1039"/>
      <c r="BB27" s="1039"/>
      <c r="BC27" s="1039"/>
      <c r="BD27" s="1039"/>
      <c r="BE27" s="1039"/>
    </row>
    <row r="28" spans="2:57" ht="13.5" thickBot="1">
      <c r="B28" s="1263"/>
      <c r="C28" s="636" t="s">
        <v>26</v>
      </c>
      <c r="D28" s="1042">
        <v>2.602490000903058</v>
      </c>
      <c r="E28" s="1042">
        <v>2.7130217426517427</v>
      </c>
      <c r="F28" s="1042">
        <v>3.0057119055056889</v>
      </c>
      <c r="G28" s="1042">
        <v>2.9620027283903778</v>
      </c>
      <c r="H28" s="1042">
        <v>2.8002262667472704</v>
      </c>
      <c r="I28" s="1042">
        <v>1.2957056636920774</v>
      </c>
      <c r="J28" s="1042">
        <v>1.0307505626000355</v>
      </c>
      <c r="K28" s="1042">
        <v>0.93651364231540579</v>
      </c>
      <c r="L28" s="1042">
        <v>0.67823273353332736</v>
      </c>
      <c r="M28" s="1042">
        <v>0.82545083567272559</v>
      </c>
      <c r="N28" s="1042">
        <v>0.74718663401752961</v>
      </c>
      <c r="O28" s="1042">
        <v>0.60790799677717589</v>
      </c>
      <c r="P28" s="1042">
        <v>0.63034434187682487</v>
      </c>
      <c r="Q28" s="1042">
        <v>0.6296504526790957</v>
      </c>
      <c r="R28" s="1042">
        <v>0.78260639035235258</v>
      </c>
      <c r="S28" s="1042">
        <v>0.77623775857742894</v>
      </c>
      <c r="T28" s="1042">
        <v>0.81962685019494208</v>
      </c>
      <c r="U28" s="1093"/>
      <c r="V28" s="1093"/>
      <c r="W28" s="1093"/>
      <c r="X28" s="1093"/>
      <c r="Y28" s="890"/>
      <c r="AA28" s="49"/>
      <c r="AB28" s="49"/>
      <c r="AC28" s="49"/>
      <c r="AD28" s="49"/>
      <c r="AE28" s="49"/>
      <c r="AH28" s="49"/>
      <c r="AI28" s="1039"/>
      <c r="AJ28" s="1039"/>
      <c r="AK28" s="1039"/>
      <c r="AL28" s="1039"/>
      <c r="AM28" s="1039"/>
      <c r="AN28" s="1039"/>
      <c r="AO28" s="1039"/>
      <c r="AP28" s="1039"/>
      <c r="AQ28" s="1039"/>
      <c r="AR28" s="1039"/>
      <c r="AS28" s="1039"/>
      <c r="AT28" s="1039"/>
      <c r="AU28" s="1039"/>
      <c r="AV28" s="1039"/>
      <c r="AW28" s="1039"/>
      <c r="AX28" s="1039"/>
      <c r="AY28" s="1039"/>
      <c r="AZ28" s="1039"/>
      <c r="BA28" s="1039"/>
      <c r="BB28" s="1039"/>
      <c r="BC28" s="1039"/>
      <c r="BD28" s="1039"/>
      <c r="BE28" s="1039"/>
    </row>
    <row r="29" spans="2:57" ht="13.5" thickBot="1">
      <c r="B29" s="33"/>
      <c r="C29" s="632"/>
      <c r="D29" s="1043"/>
      <c r="E29" s="1043"/>
      <c r="F29" s="1043"/>
      <c r="G29" s="1043"/>
      <c r="H29" s="1043"/>
      <c r="I29" s="1043"/>
      <c r="J29" s="1043"/>
      <c r="K29" s="1043"/>
      <c r="L29" s="1043"/>
      <c r="M29" s="1043"/>
      <c r="N29" s="1043"/>
      <c r="O29" s="1043"/>
      <c r="P29" s="1043"/>
      <c r="Q29" s="1043"/>
      <c r="R29" s="1043"/>
      <c r="S29" s="1043"/>
      <c r="T29" s="1043"/>
      <c r="U29" s="890"/>
      <c r="V29" s="890"/>
      <c r="W29" s="890"/>
      <c r="X29" s="890"/>
      <c r="Y29" s="890"/>
      <c r="Z29" s="29"/>
      <c r="AA29" s="29"/>
      <c r="AB29" s="29"/>
      <c r="AC29" s="29"/>
      <c r="AD29" s="29"/>
      <c r="AE29" s="29"/>
      <c r="AF29" s="29"/>
      <c r="AG29" s="29"/>
      <c r="AH29" s="29"/>
      <c r="AI29" s="1039"/>
      <c r="AJ29" s="1039"/>
      <c r="AK29" s="1039"/>
      <c r="AL29" s="1039"/>
      <c r="AM29" s="1039"/>
      <c r="AN29" s="1039"/>
      <c r="AO29" s="1039"/>
      <c r="AP29" s="1039"/>
      <c r="AQ29" s="1039"/>
      <c r="AR29" s="1039"/>
      <c r="AS29" s="1039"/>
      <c r="AT29" s="1039"/>
      <c r="AU29" s="1039"/>
      <c r="AV29" s="1039"/>
      <c r="AW29" s="1039"/>
      <c r="AX29" s="1039"/>
      <c r="AY29" s="1039"/>
      <c r="AZ29" s="1039"/>
      <c r="BA29" s="1039"/>
      <c r="BB29" s="1039"/>
      <c r="BC29" s="1039"/>
      <c r="BD29" s="1039"/>
      <c r="BE29" s="1039"/>
    </row>
    <row r="30" spans="2:57" ht="13.5" thickTop="1">
      <c r="B30" s="1262" t="s">
        <v>30</v>
      </c>
      <c r="C30" s="635" t="s">
        <v>20</v>
      </c>
      <c r="D30" s="1038">
        <v>0.19665014590525423</v>
      </c>
      <c r="E30" s="1038">
        <v>0.22409333716017968</v>
      </c>
      <c r="F30" s="1038" t="s">
        <v>692</v>
      </c>
      <c r="G30" s="1038" t="s">
        <v>692</v>
      </c>
      <c r="H30" s="1038" t="s">
        <v>692</v>
      </c>
      <c r="I30" s="1038">
        <v>8.5894279811038005E-2</v>
      </c>
      <c r="J30" s="1038">
        <v>7.6940849541224335E-2</v>
      </c>
      <c r="K30" s="1038">
        <v>8.2202439171777816E-2</v>
      </c>
      <c r="L30" s="1038">
        <v>6.635319287019209E-2</v>
      </c>
      <c r="M30" s="1038">
        <v>8.0073010739679387E-2</v>
      </c>
      <c r="N30" s="1038">
        <v>5.3786825206429502E-2</v>
      </c>
      <c r="O30" s="1038">
        <v>6.587905225584495E-2</v>
      </c>
      <c r="P30" s="1038">
        <v>7.5301344753651273E-2</v>
      </c>
      <c r="Q30" s="1038">
        <v>4.8901738684901254E-2</v>
      </c>
      <c r="R30" s="1038">
        <v>6.0835300936916192E-2</v>
      </c>
      <c r="S30" s="1038">
        <v>6.6100639939284056E-2</v>
      </c>
      <c r="T30" s="1038">
        <v>6.8730698686248343E-2</v>
      </c>
      <c r="U30" s="890"/>
      <c r="V30" s="890"/>
      <c r="W30" s="890"/>
      <c r="X30" s="890"/>
      <c r="Y30" s="890"/>
      <c r="AA30" s="49"/>
      <c r="AB30" s="49"/>
      <c r="AC30" s="49"/>
      <c r="AD30" s="49"/>
      <c r="AE30" s="49"/>
      <c r="AH30" s="49"/>
      <c r="AI30" s="1039"/>
      <c r="AJ30" s="1039"/>
      <c r="AK30" s="1039"/>
      <c r="AL30" s="1039"/>
      <c r="AM30" s="1039"/>
      <c r="AN30" s="1039"/>
      <c r="AO30" s="1039"/>
      <c r="AP30" s="1039"/>
      <c r="AQ30" s="1039"/>
      <c r="AR30" s="1039"/>
      <c r="AS30" s="1039"/>
      <c r="AT30" s="1039"/>
      <c r="AU30" s="1039"/>
      <c r="AV30" s="1039"/>
      <c r="AW30" s="1039"/>
      <c r="AX30" s="1039"/>
      <c r="AY30" s="1039"/>
      <c r="AZ30" s="1039"/>
      <c r="BA30" s="1039"/>
      <c r="BB30" s="1039"/>
      <c r="BC30" s="1039"/>
      <c r="BD30" s="1039"/>
      <c r="BE30" s="1039"/>
    </row>
    <row r="31" spans="2:57" ht="13.5" thickBot="1">
      <c r="B31" s="1263"/>
      <c r="C31" s="636" t="s">
        <v>21</v>
      </c>
      <c r="D31" s="1042">
        <v>0.6614031134519458</v>
      </c>
      <c r="E31" s="1042">
        <v>0.90412166661026561</v>
      </c>
      <c r="F31" s="1042" t="s">
        <v>692</v>
      </c>
      <c r="G31" s="1042" t="s">
        <v>692</v>
      </c>
      <c r="H31" s="1042" t="s">
        <v>692</v>
      </c>
      <c r="I31" s="1042">
        <v>0.52916749620092041</v>
      </c>
      <c r="J31" s="1042">
        <v>0.45607475519700319</v>
      </c>
      <c r="K31" s="1042">
        <v>0.41320109076830108</v>
      </c>
      <c r="L31" s="1042">
        <v>0.31067530172817404</v>
      </c>
      <c r="M31" s="1042">
        <v>0.37034345467738283</v>
      </c>
      <c r="N31" s="1042">
        <v>0.32731451473785067</v>
      </c>
      <c r="O31" s="1042">
        <v>0.3264828345335794</v>
      </c>
      <c r="P31" s="1042">
        <v>0.30757858375744829</v>
      </c>
      <c r="Q31" s="1042">
        <v>0.30757908632450193</v>
      </c>
      <c r="R31" s="1042">
        <v>0.38768470627043494</v>
      </c>
      <c r="S31" s="1042">
        <v>0.35949097465727486</v>
      </c>
      <c r="T31" s="1042">
        <v>0.33707028966414987</v>
      </c>
      <c r="U31" s="890"/>
      <c r="V31" s="890"/>
      <c r="W31" s="890"/>
      <c r="X31" s="890"/>
      <c r="Y31" s="890"/>
      <c r="Z31" s="29"/>
      <c r="AA31" s="29"/>
      <c r="AB31" s="29"/>
      <c r="AC31" s="29"/>
      <c r="AD31" s="29"/>
      <c r="AE31" s="29"/>
      <c r="AF31" s="29"/>
      <c r="AG31" s="29"/>
      <c r="AH31" s="29"/>
      <c r="AI31" s="1039"/>
      <c r="AJ31" s="1039"/>
      <c r="AK31" s="1039"/>
      <c r="AL31" s="1039"/>
      <c r="AM31" s="1039"/>
      <c r="AN31" s="1039"/>
      <c r="AO31" s="1039"/>
      <c r="AP31" s="1039"/>
      <c r="AQ31" s="1039"/>
      <c r="AR31" s="1039"/>
      <c r="AS31" s="1039"/>
      <c r="AT31" s="1039"/>
      <c r="AU31" s="1039"/>
      <c r="AV31" s="1039"/>
      <c r="AW31" s="1039"/>
      <c r="AX31" s="1039"/>
      <c r="AY31" s="1039"/>
      <c r="AZ31" s="1039"/>
      <c r="BA31" s="1039"/>
      <c r="BB31" s="1039"/>
      <c r="BC31" s="1039"/>
      <c r="BD31" s="1039"/>
      <c r="BE31" s="1039"/>
    </row>
    <row r="32" spans="2:57">
      <c r="B32" s="258"/>
      <c r="C32" s="258"/>
      <c r="D32" s="1045"/>
      <c r="E32" s="1045"/>
      <c r="F32" s="1045"/>
      <c r="G32" s="1045"/>
      <c r="H32" s="1045"/>
      <c r="I32" s="1045"/>
      <c r="J32" s="1045"/>
      <c r="K32" s="255"/>
      <c r="L32" s="255"/>
      <c r="M32" s="255"/>
      <c r="N32" s="255"/>
      <c r="O32" s="255"/>
      <c r="P32" s="255"/>
      <c r="U32" s="49"/>
      <c r="V32" s="49"/>
      <c r="W32" s="49"/>
      <c r="Z32" s="49"/>
      <c r="AA32" s="49"/>
      <c r="AB32" s="49"/>
      <c r="AC32" s="49"/>
      <c r="AD32" s="49"/>
      <c r="AG32" s="49"/>
      <c r="AH32" s="1039"/>
      <c r="AI32" s="1039"/>
      <c r="AJ32" s="1039"/>
      <c r="AK32" s="1039"/>
      <c r="AL32" s="1039"/>
      <c r="AM32" s="1039"/>
      <c r="AN32" s="1039"/>
      <c r="AO32" s="1039"/>
      <c r="AP32" s="1039"/>
      <c r="AQ32" s="1039"/>
      <c r="AR32" s="1039"/>
      <c r="AS32" s="1039"/>
    </row>
    <row r="33" spans="2:33">
      <c r="B33" s="38" t="s">
        <v>31</v>
      </c>
      <c r="C33" s="33"/>
      <c r="D33" s="981"/>
      <c r="E33" s="981"/>
      <c r="F33" s="981"/>
      <c r="G33" s="981"/>
      <c r="H33" s="981"/>
      <c r="I33" s="981"/>
      <c r="J33" s="981"/>
      <c r="K33" s="255"/>
      <c r="L33" s="255"/>
      <c r="M33" s="255"/>
      <c r="N33" s="255"/>
      <c r="O33" s="255"/>
      <c r="P33" s="255"/>
      <c r="U33" s="29"/>
      <c r="V33" s="29"/>
      <c r="W33" s="29"/>
      <c r="X33" s="29"/>
      <c r="Y33" s="29"/>
      <c r="Z33" s="29"/>
      <c r="AA33" s="29"/>
      <c r="AB33" s="29"/>
      <c r="AC33" s="29"/>
      <c r="AD33" s="29"/>
      <c r="AE33" s="29"/>
      <c r="AF33" s="29"/>
      <c r="AG33" s="29"/>
    </row>
    <row r="34" spans="2:33">
      <c r="B34" s="38" t="s">
        <v>32</v>
      </c>
      <c r="C34" s="33"/>
      <c r="D34" s="1046"/>
      <c r="E34" s="1046"/>
      <c r="F34" s="1046"/>
      <c r="G34" s="1046"/>
      <c r="H34" s="1046"/>
      <c r="I34" s="1046"/>
      <c r="J34" s="1046"/>
      <c r="K34" s="1046"/>
      <c r="L34" s="1046"/>
      <c r="M34" s="1046"/>
      <c r="N34" s="255"/>
      <c r="O34" s="255"/>
      <c r="P34" s="255"/>
      <c r="U34" s="49"/>
      <c r="V34" s="49"/>
      <c r="W34" s="49"/>
      <c r="Z34" s="49"/>
      <c r="AA34" s="49"/>
      <c r="AB34" s="49"/>
      <c r="AC34" s="49"/>
      <c r="AD34" s="49"/>
      <c r="AG34" s="49"/>
    </row>
    <row r="35" spans="2:33">
      <c r="B35" s="38"/>
      <c r="C35" s="33"/>
      <c r="D35" s="1046"/>
      <c r="E35" s="1046"/>
      <c r="F35" s="1046"/>
      <c r="G35" s="1046"/>
      <c r="H35" s="1046"/>
      <c r="I35" s="1046"/>
      <c r="J35" s="1046"/>
      <c r="K35" s="1046"/>
      <c r="L35" s="1046"/>
      <c r="M35" s="1046"/>
      <c r="N35" s="255"/>
      <c r="O35" s="255"/>
      <c r="P35" s="255"/>
      <c r="U35" s="49"/>
      <c r="V35" s="49"/>
      <c r="W35" s="49"/>
      <c r="Z35" s="49"/>
      <c r="AA35" s="49"/>
      <c r="AB35" s="49"/>
      <c r="AC35" s="49"/>
      <c r="AD35" s="49"/>
      <c r="AG35" s="49"/>
    </row>
    <row r="36" spans="2:33">
      <c r="B36" s="38" t="s">
        <v>865</v>
      </c>
      <c r="C36" s="33"/>
      <c r="D36" s="1047"/>
      <c r="E36" s="1047"/>
      <c r="F36" s="1046"/>
      <c r="G36" s="1046"/>
      <c r="H36" s="1046"/>
      <c r="I36" s="1048"/>
      <c r="J36" s="1049"/>
      <c r="K36" s="1046"/>
      <c r="L36" s="1046"/>
      <c r="M36" s="1046"/>
      <c r="N36" s="255"/>
      <c r="O36" s="255"/>
      <c r="P36" s="255"/>
      <c r="R36" s="29"/>
      <c r="S36" s="29"/>
      <c r="T36" s="29"/>
      <c r="U36" s="29"/>
      <c r="V36" s="29"/>
      <c r="W36" s="29"/>
      <c r="X36" s="29"/>
      <c r="Y36" s="29"/>
      <c r="Z36" s="29"/>
      <c r="AA36" s="29"/>
      <c r="AB36" s="29"/>
      <c r="AC36" s="29"/>
      <c r="AD36" s="29"/>
      <c r="AE36" s="29"/>
      <c r="AF36" s="29"/>
      <c r="AG36" s="29"/>
    </row>
    <row r="37" spans="2:33">
      <c r="B37" s="38" t="s">
        <v>652</v>
      </c>
      <c r="C37" s="33"/>
      <c r="D37" s="981"/>
      <c r="E37" s="981"/>
      <c r="F37" s="981"/>
      <c r="G37" s="981"/>
      <c r="H37" s="981"/>
      <c r="I37" s="981"/>
      <c r="J37" s="981"/>
      <c r="K37" s="255"/>
      <c r="L37" s="255"/>
      <c r="M37" s="255"/>
      <c r="N37" s="255"/>
      <c r="O37" s="255"/>
      <c r="P37" s="255"/>
      <c r="R37" s="49"/>
      <c r="S37" s="49"/>
      <c r="T37" s="49"/>
      <c r="U37" s="49"/>
      <c r="V37" s="49"/>
      <c r="W37" s="49"/>
      <c r="Z37" s="49"/>
      <c r="AA37" s="49"/>
      <c r="AB37" s="49"/>
      <c r="AC37" s="49"/>
      <c r="AD37" s="49"/>
      <c r="AG37" s="49"/>
    </row>
    <row r="38" spans="2:33">
      <c r="B38" s="38" t="s">
        <v>653</v>
      </c>
      <c r="C38" s="33"/>
      <c r="D38" s="981"/>
      <c r="E38" s="981"/>
      <c r="F38" s="981"/>
      <c r="G38" s="981"/>
      <c r="H38" s="981"/>
      <c r="I38" s="981"/>
      <c r="J38" s="981"/>
      <c r="K38" s="255"/>
      <c r="L38" s="255"/>
      <c r="M38" s="255"/>
      <c r="N38" s="255"/>
      <c r="O38" s="255"/>
      <c r="P38" s="255"/>
      <c r="R38" s="29"/>
      <c r="S38" s="29"/>
      <c r="T38" s="29"/>
      <c r="U38" s="29"/>
      <c r="V38" s="29"/>
      <c r="W38" s="29"/>
      <c r="X38" s="29"/>
      <c r="Y38" s="29"/>
      <c r="Z38" s="29"/>
      <c r="AA38" s="29"/>
      <c r="AB38" s="29"/>
      <c r="AC38" s="29"/>
      <c r="AD38" s="29"/>
      <c r="AE38" s="29"/>
      <c r="AF38" s="29"/>
      <c r="AG38" s="29"/>
    </row>
    <row r="39" spans="2:33">
      <c r="R39" s="49"/>
      <c r="S39" s="49"/>
      <c r="T39" s="49"/>
      <c r="U39" s="49"/>
      <c r="V39" s="49"/>
      <c r="W39" s="49"/>
      <c r="Z39" s="49"/>
      <c r="AA39" s="49"/>
      <c r="AB39" s="49"/>
      <c r="AC39" s="49"/>
      <c r="AD39" s="49"/>
      <c r="AG39" s="49"/>
    </row>
  </sheetData>
  <mergeCells count="6">
    <mergeCell ref="B30:B31"/>
    <mergeCell ref="B8:Q8"/>
    <mergeCell ref="B11:B14"/>
    <mergeCell ref="B15:B20"/>
    <mergeCell ref="B24:B25"/>
    <mergeCell ref="B27:B28"/>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3" orientation="landscape" r:id="rId1"/>
  <headerFooter differentFirst="1" scaleWithDoc="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pageSetUpPr fitToPage="1"/>
  </sheetPr>
  <dimension ref="A1:Z210"/>
  <sheetViews>
    <sheetView showGridLines="0" view="pageBreakPreview" zoomScale="90" zoomScaleNormal="75" zoomScaleSheetLayoutView="90" workbookViewId="0"/>
  </sheetViews>
  <sheetFormatPr baseColWidth="10" defaultRowHeight="12.75"/>
  <cols>
    <col min="1" max="1" width="11.42578125" style="38"/>
    <col min="2" max="2" width="62.140625" style="1072" customWidth="1"/>
    <col min="3" max="3" width="23.140625" style="1072" customWidth="1"/>
    <col min="4" max="4" width="17.140625" style="824" bestFit="1" customWidth="1"/>
    <col min="5" max="5" width="12.7109375" style="38" bestFit="1" customWidth="1"/>
    <col min="6" max="8" width="11.42578125" style="38"/>
    <col min="9" max="26" width="11.42578125" style="89"/>
    <col min="27" max="16384" width="11.42578125" style="1072"/>
  </cols>
  <sheetData>
    <row r="1" spans="1:6">
      <c r="A1" s="372" t="s">
        <v>419</v>
      </c>
      <c r="B1" s="38"/>
      <c r="C1" s="38"/>
      <c r="E1" s="38" t="s">
        <v>545</v>
      </c>
    </row>
    <row r="2" spans="1:6" ht="14.25">
      <c r="A2" s="554"/>
      <c r="B2" s="32" t="s">
        <v>569</v>
      </c>
      <c r="C2" s="50"/>
    </row>
    <row r="3" spans="1:6" ht="14.25">
      <c r="B3" s="31" t="s">
        <v>570</v>
      </c>
      <c r="C3" s="38"/>
    </row>
    <row r="4" spans="1:6">
      <c r="B4" s="51"/>
      <c r="C4" s="54"/>
    </row>
    <row r="5" spans="1:6">
      <c r="B5" s="6"/>
      <c r="C5" s="55"/>
    </row>
    <row r="6" spans="1:6">
      <c r="B6" s="38"/>
      <c r="C6" s="38"/>
    </row>
    <row r="7" spans="1:6" ht="16.5">
      <c r="B7" s="1103" t="s">
        <v>493</v>
      </c>
      <c r="C7" s="1103"/>
    </row>
    <row r="8" spans="1:6" ht="16.5">
      <c r="B8" s="1103" t="s">
        <v>193</v>
      </c>
      <c r="C8" s="1103"/>
    </row>
    <row r="9" spans="1:6" ht="15.75">
      <c r="B9" s="1104" t="s">
        <v>176</v>
      </c>
      <c r="C9" s="1104"/>
    </row>
    <row r="10" spans="1:6">
      <c r="B10" s="38"/>
      <c r="C10" s="38"/>
    </row>
    <row r="11" spans="1:6">
      <c r="B11" s="54"/>
      <c r="C11" s="54"/>
    </row>
    <row r="12" spans="1:6" ht="15.75" thickBot="1">
      <c r="B12" s="57" t="s">
        <v>809</v>
      </c>
      <c r="C12" s="38"/>
    </row>
    <row r="13" spans="1:6" ht="14.25" thickTop="1" thickBot="1">
      <c r="B13" s="58"/>
      <c r="C13" s="76" t="s">
        <v>520</v>
      </c>
    </row>
    <row r="14" spans="1:6" ht="13.5" thickTop="1">
      <c r="B14" s="60"/>
      <c r="C14" s="78"/>
    </row>
    <row r="15" spans="1:6" ht="17.25">
      <c r="B15" s="10" t="s">
        <v>102</v>
      </c>
      <c r="C15" s="21">
        <f>+C18+C42</f>
        <v>226328289.36907706</v>
      </c>
      <c r="E15" s="54"/>
      <c r="F15" s="54"/>
    </row>
    <row r="16" spans="1:6" ht="13.5" thickBot="1">
      <c r="B16" s="63"/>
      <c r="C16" s="81"/>
      <c r="E16" s="54"/>
    </row>
    <row r="17" spans="2:6" ht="13.5" thickTop="1">
      <c r="B17" s="65"/>
      <c r="C17" s="403"/>
      <c r="E17" s="54"/>
    </row>
    <row r="18" spans="2:6" ht="15.75">
      <c r="B18" s="11" t="s">
        <v>682</v>
      </c>
      <c r="C18" s="12">
        <f>+C20+C32+C37</f>
        <v>223654165.57422322</v>
      </c>
      <c r="E18" s="54"/>
    </row>
    <row r="19" spans="2:6">
      <c r="B19" s="65"/>
      <c r="C19" s="36"/>
    </row>
    <row r="20" spans="2:6" ht="13.5">
      <c r="B20" s="407" t="s">
        <v>158</v>
      </c>
      <c r="C20" s="405">
        <f>SUM(C22:C30)</f>
        <v>201161579.92680472</v>
      </c>
    </row>
    <row r="21" spans="2:6">
      <c r="B21" s="65"/>
      <c r="C21" s="181"/>
    </row>
    <row r="22" spans="2:6">
      <c r="B22" s="65" t="s">
        <v>159</v>
      </c>
      <c r="C22" s="98">
        <v>150570370.0623104</v>
      </c>
      <c r="F22" s="54"/>
    </row>
    <row r="23" spans="2:6">
      <c r="B23" s="65" t="s">
        <v>705</v>
      </c>
      <c r="C23" s="98">
        <v>2756511.0377316</v>
      </c>
      <c r="F23" s="54"/>
    </row>
    <row r="24" spans="2:6">
      <c r="B24" s="65" t="s">
        <v>160</v>
      </c>
      <c r="C24" s="98">
        <v>18063614.816586021</v>
      </c>
      <c r="F24" s="54"/>
    </row>
    <row r="25" spans="2:6">
      <c r="B25" s="65" t="s">
        <v>161</v>
      </c>
      <c r="C25" s="98">
        <v>8730231.4057113882</v>
      </c>
      <c r="F25" s="54"/>
    </row>
    <row r="26" spans="2:6">
      <c r="B26" s="65" t="s">
        <v>162</v>
      </c>
      <c r="C26" s="98">
        <v>3816049.7674498977</v>
      </c>
      <c r="F26" s="54"/>
    </row>
    <row r="27" spans="2:6">
      <c r="B27" s="65" t="s">
        <v>163</v>
      </c>
      <c r="C27" s="98">
        <v>11825235.239091</v>
      </c>
      <c r="E27" s="54"/>
      <c r="F27" s="54"/>
    </row>
    <row r="28" spans="2:6">
      <c r="B28" s="65" t="s">
        <v>164</v>
      </c>
      <c r="C28" s="98">
        <v>4028874.533219255</v>
      </c>
      <c r="F28" s="54"/>
    </row>
    <row r="29" spans="2:6">
      <c r="B29" s="65" t="s">
        <v>154</v>
      </c>
      <c r="C29" s="98">
        <v>1370693.0647051916</v>
      </c>
      <c r="F29" s="54"/>
    </row>
    <row r="30" spans="2:6">
      <c r="B30" s="65"/>
      <c r="C30" s="98"/>
    </row>
    <row r="31" spans="2:6">
      <c r="B31" s="69"/>
      <c r="C31" s="181"/>
    </row>
    <row r="32" spans="2:6" ht="13.5">
      <c r="B32" s="407" t="s">
        <v>613</v>
      </c>
      <c r="C32" s="181">
        <f>+C34+C35</f>
        <v>22446754.317418486</v>
      </c>
    </row>
    <row r="33" spans="1:26">
      <c r="B33" s="69"/>
      <c r="C33" s="181"/>
    </row>
    <row r="34" spans="1:26">
      <c r="B34" s="65" t="s">
        <v>163</v>
      </c>
      <c r="C34" s="98">
        <v>18147801.683816701</v>
      </c>
      <c r="F34" s="54"/>
    </row>
    <row r="35" spans="1:26">
      <c r="B35" s="65" t="s">
        <v>164</v>
      </c>
      <c r="C35" s="376">
        <v>4298952.6336017828</v>
      </c>
      <c r="F35" s="54"/>
    </row>
    <row r="36" spans="1:26">
      <c r="A36" s="1072"/>
      <c r="B36" s="65"/>
      <c r="C36" s="98"/>
      <c r="E36" s="1072"/>
      <c r="F36" s="1072"/>
      <c r="G36" s="1072"/>
      <c r="H36" s="1072"/>
      <c r="I36" s="1072"/>
      <c r="J36" s="1072"/>
      <c r="K36" s="1072"/>
      <c r="L36" s="1072"/>
      <c r="M36" s="1072"/>
      <c r="N36" s="1072"/>
      <c r="O36" s="1072"/>
      <c r="P36" s="1072"/>
      <c r="Q36" s="1072"/>
      <c r="R36" s="1072"/>
      <c r="S36" s="1072"/>
      <c r="T36" s="1072"/>
      <c r="U36" s="1072"/>
      <c r="V36" s="1072"/>
      <c r="W36" s="1072"/>
      <c r="X36" s="1072"/>
      <c r="Y36" s="1072"/>
      <c r="Z36" s="1072"/>
    </row>
    <row r="37" spans="1:26" ht="13.5">
      <c r="A37" s="1072"/>
      <c r="B37" s="407" t="s">
        <v>697</v>
      </c>
      <c r="C37" s="181">
        <f>+C39+C40</f>
        <v>45831.33</v>
      </c>
      <c r="E37" s="1072"/>
      <c r="F37" s="1072"/>
      <c r="G37" s="1072"/>
      <c r="H37" s="1072"/>
      <c r="I37" s="1072"/>
      <c r="J37" s="1072"/>
      <c r="K37" s="1072"/>
      <c r="L37" s="1072"/>
      <c r="M37" s="1072"/>
      <c r="N37" s="1072"/>
      <c r="O37" s="1072"/>
      <c r="P37" s="1072"/>
      <c r="Q37" s="1072"/>
      <c r="R37" s="1072"/>
      <c r="S37" s="1072"/>
      <c r="T37" s="1072"/>
      <c r="U37" s="1072"/>
      <c r="V37" s="1072"/>
      <c r="W37" s="1072"/>
      <c r="X37" s="1072"/>
      <c r="Y37" s="1072"/>
      <c r="Z37" s="1072"/>
    </row>
    <row r="38" spans="1:26">
      <c r="A38" s="1072"/>
      <c r="B38" s="297"/>
      <c r="C38" s="298"/>
      <c r="E38" s="1072"/>
      <c r="F38" s="1072"/>
      <c r="G38" s="1072"/>
      <c r="H38" s="1072"/>
      <c r="I38" s="1072"/>
      <c r="J38" s="1072"/>
      <c r="K38" s="1072"/>
      <c r="L38" s="1072"/>
      <c r="M38" s="1072"/>
      <c r="N38" s="1072"/>
      <c r="O38" s="1072"/>
      <c r="P38" s="1072"/>
      <c r="Q38" s="1072"/>
      <c r="R38" s="1072"/>
      <c r="S38" s="1072"/>
      <c r="T38" s="1072"/>
      <c r="U38" s="1072"/>
      <c r="V38" s="1072"/>
      <c r="W38" s="1072"/>
      <c r="X38" s="1072"/>
      <c r="Y38" s="1072"/>
      <c r="Z38" s="1072"/>
    </row>
    <row r="39" spans="1:26">
      <c r="A39" s="1072"/>
      <c r="B39" s="297" t="s">
        <v>165</v>
      </c>
      <c r="C39" s="98">
        <v>37389.78</v>
      </c>
      <c r="E39" s="1072"/>
      <c r="F39" s="1073"/>
      <c r="G39" s="1072"/>
      <c r="H39" s="1072"/>
      <c r="I39" s="1072"/>
      <c r="J39" s="1072"/>
      <c r="K39" s="1072"/>
      <c r="L39" s="1072"/>
      <c r="M39" s="1072"/>
      <c r="N39" s="1072"/>
      <c r="O39" s="1072"/>
      <c r="P39" s="1072"/>
      <c r="Q39" s="1072"/>
      <c r="R39" s="1072"/>
      <c r="S39" s="1072"/>
      <c r="T39" s="1072"/>
      <c r="U39" s="1072"/>
      <c r="V39" s="1072"/>
      <c r="W39" s="1072"/>
      <c r="X39" s="1072"/>
      <c r="Y39" s="1072"/>
      <c r="Z39" s="1072"/>
    </row>
    <row r="40" spans="1:26">
      <c r="A40" s="1072"/>
      <c r="B40" s="297" t="s">
        <v>706</v>
      </c>
      <c r="C40" s="98">
        <v>8441.5499999999993</v>
      </c>
      <c r="E40" s="1072"/>
      <c r="F40" s="1073"/>
      <c r="G40" s="1072"/>
      <c r="H40" s="1072"/>
      <c r="I40" s="1072"/>
      <c r="J40" s="1072"/>
      <c r="K40" s="1072"/>
      <c r="L40" s="1072"/>
      <c r="M40" s="1072"/>
      <c r="N40" s="1072"/>
      <c r="O40" s="1072"/>
      <c r="P40" s="1072"/>
      <c r="Q40" s="1072"/>
      <c r="R40" s="1072"/>
      <c r="S40" s="1072"/>
      <c r="T40" s="1072"/>
      <c r="U40" s="1072"/>
      <c r="V40" s="1072"/>
      <c r="W40" s="1072"/>
      <c r="X40" s="1072"/>
      <c r="Y40" s="1072"/>
      <c r="Z40" s="1072"/>
    </row>
    <row r="41" spans="1:26">
      <c r="A41" s="1072"/>
      <c r="B41" s="65"/>
      <c r="C41" s="98"/>
      <c r="E41" s="1072"/>
      <c r="F41" s="1072"/>
      <c r="G41" s="1072"/>
      <c r="H41" s="1072"/>
      <c r="I41" s="1072"/>
      <c r="J41" s="1072"/>
      <c r="K41" s="1072"/>
      <c r="L41" s="1072"/>
      <c r="M41" s="1072"/>
      <c r="N41" s="1072"/>
      <c r="O41" s="1072"/>
      <c r="P41" s="1072"/>
      <c r="Q41" s="1072"/>
      <c r="R41" s="1072"/>
      <c r="S41" s="1072"/>
      <c r="T41" s="1072"/>
      <c r="U41" s="1072"/>
      <c r="V41" s="1072"/>
      <c r="W41" s="1072"/>
      <c r="X41" s="1072"/>
      <c r="Y41" s="1072"/>
      <c r="Z41" s="1072"/>
    </row>
    <row r="42" spans="1:26" ht="15.75">
      <c r="A42" s="1072"/>
      <c r="B42" s="11" t="s">
        <v>683</v>
      </c>
      <c r="C42" s="12">
        <f>+C44</f>
        <v>2674123.7948538391</v>
      </c>
      <c r="E42" s="1073"/>
      <c r="F42" s="1072"/>
      <c r="G42" s="1072"/>
      <c r="H42" s="1072"/>
      <c r="I42" s="1072"/>
      <c r="J42" s="1072"/>
      <c r="K42" s="1072"/>
      <c r="L42" s="1072"/>
      <c r="M42" s="1072"/>
      <c r="N42" s="1072"/>
      <c r="O42" s="1072"/>
      <c r="P42" s="1072"/>
      <c r="Q42" s="1072"/>
      <c r="R42" s="1072"/>
      <c r="S42" s="1072"/>
      <c r="T42" s="1072"/>
      <c r="U42" s="1072"/>
      <c r="V42" s="1072"/>
      <c r="W42" s="1072"/>
      <c r="X42" s="1072"/>
      <c r="Y42" s="1072"/>
      <c r="Z42" s="1072"/>
    </row>
    <row r="43" spans="1:26">
      <c r="A43" s="1072"/>
      <c r="B43" s="65"/>
      <c r="C43" s="98"/>
      <c r="E43" s="1072"/>
      <c r="F43" s="1072"/>
      <c r="G43" s="1072"/>
      <c r="H43" s="1072"/>
      <c r="I43" s="1072"/>
      <c r="J43" s="1072"/>
      <c r="K43" s="1072"/>
      <c r="L43" s="1072"/>
      <c r="M43" s="1072"/>
      <c r="N43" s="1072"/>
      <c r="O43" s="1072"/>
      <c r="P43" s="1072"/>
      <c r="Q43" s="1072"/>
      <c r="R43" s="1072"/>
      <c r="S43" s="1072"/>
      <c r="T43" s="1072"/>
      <c r="U43" s="1072"/>
      <c r="V43" s="1072"/>
      <c r="W43" s="1072"/>
      <c r="X43" s="1072"/>
      <c r="Y43" s="1072"/>
      <c r="Z43" s="1072"/>
    </row>
    <row r="44" spans="1:26" ht="13.5">
      <c r="A44" s="1072"/>
      <c r="B44" s="407" t="s">
        <v>695</v>
      </c>
      <c r="C44" s="181">
        <f>SUM(C46:C47)</f>
        <v>2674123.7948538391</v>
      </c>
      <c r="E44" s="1072"/>
      <c r="F44" s="1072"/>
      <c r="G44" s="1072"/>
      <c r="H44" s="1072"/>
      <c r="I44" s="1072"/>
      <c r="J44" s="1072"/>
      <c r="K44" s="1072"/>
      <c r="L44" s="1072"/>
      <c r="M44" s="1072"/>
      <c r="N44" s="1072"/>
      <c r="O44" s="1072"/>
      <c r="P44" s="1072"/>
      <c r="Q44" s="1072"/>
      <c r="R44" s="1072"/>
      <c r="S44" s="1072"/>
      <c r="T44" s="1072"/>
      <c r="U44" s="1072"/>
      <c r="V44" s="1072"/>
      <c r="W44" s="1072"/>
      <c r="X44" s="1072"/>
      <c r="Y44" s="1072"/>
      <c r="Z44" s="1072"/>
    </row>
    <row r="45" spans="1:26" ht="13.5">
      <c r="A45" s="1072"/>
      <c r="B45" s="407"/>
      <c r="C45" s="181"/>
      <c r="E45" s="1072"/>
      <c r="F45" s="1072"/>
      <c r="G45" s="1072"/>
      <c r="H45" s="1072"/>
      <c r="I45" s="1072"/>
      <c r="J45" s="1072"/>
      <c r="K45" s="1072"/>
      <c r="L45" s="1072"/>
      <c r="M45" s="1072"/>
      <c r="N45" s="1072"/>
      <c r="O45" s="1072"/>
      <c r="P45" s="1072"/>
      <c r="Q45" s="1072"/>
      <c r="R45" s="1072"/>
      <c r="S45" s="1072"/>
      <c r="T45" s="1072"/>
      <c r="U45" s="1072"/>
      <c r="V45" s="1072"/>
      <c r="W45" s="1072"/>
      <c r="X45" s="1072"/>
      <c r="Y45" s="1072"/>
      <c r="Z45" s="1072"/>
    </row>
    <row r="46" spans="1:26">
      <c r="A46" s="1072"/>
      <c r="B46" s="65" t="s">
        <v>696</v>
      </c>
      <c r="C46" s="98">
        <v>1080060.6777220001</v>
      </c>
      <c r="E46" s="1072"/>
      <c r="F46" s="1073"/>
      <c r="G46" s="1072"/>
      <c r="H46" s="1072"/>
      <c r="I46" s="1072"/>
      <c r="J46" s="1072"/>
      <c r="K46" s="1072"/>
      <c r="L46" s="1072"/>
      <c r="M46" s="1072"/>
      <c r="N46" s="1072"/>
      <c r="O46" s="1072"/>
      <c r="P46" s="1072"/>
      <c r="Q46" s="1072"/>
      <c r="R46" s="1072"/>
      <c r="S46" s="1072"/>
      <c r="T46" s="1072"/>
      <c r="U46" s="1072"/>
      <c r="V46" s="1072"/>
      <c r="W46" s="1072"/>
      <c r="X46" s="1072"/>
      <c r="Y46" s="1072"/>
      <c r="Z46" s="1072"/>
    </row>
    <row r="47" spans="1:26">
      <c r="A47" s="1072"/>
      <c r="B47" s="65" t="s">
        <v>698</v>
      </c>
      <c r="C47" s="98">
        <v>1594063.1171318388</v>
      </c>
      <c r="E47" s="1072"/>
      <c r="F47" s="1073"/>
      <c r="G47" s="1072"/>
      <c r="H47" s="1072"/>
      <c r="I47" s="1072"/>
      <c r="J47" s="1072"/>
      <c r="K47" s="1072"/>
      <c r="L47" s="1072"/>
      <c r="M47" s="1072"/>
      <c r="N47" s="1072"/>
      <c r="O47" s="1072"/>
      <c r="P47" s="1072"/>
      <c r="Q47" s="1072"/>
      <c r="R47" s="1072"/>
      <c r="S47" s="1072"/>
      <c r="T47" s="1072"/>
      <c r="U47" s="1072"/>
      <c r="V47" s="1072"/>
      <c r="W47" s="1072"/>
      <c r="X47" s="1072"/>
      <c r="Y47" s="1072"/>
      <c r="Z47" s="1072"/>
    </row>
    <row r="48" spans="1:26">
      <c r="A48" s="1072"/>
      <c r="B48" s="65"/>
      <c r="C48" s="98"/>
      <c r="E48" s="1072"/>
      <c r="F48" s="1072"/>
      <c r="G48" s="1072"/>
      <c r="H48" s="1072"/>
      <c r="I48" s="1072"/>
      <c r="J48" s="1072"/>
      <c r="K48" s="1072"/>
      <c r="L48" s="1072"/>
      <c r="M48" s="1072"/>
      <c r="N48" s="1072"/>
      <c r="O48" s="1072"/>
      <c r="P48" s="1072"/>
      <c r="Q48" s="1072"/>
      <c r="R48" s="1072"/>
      <c r="S48" s="1072"/>
      <c r="T48" s="1072"/>
      <c r="U48" s="1072"/>
      <c r="V48" s="1072"/>
      <c r="W48" s="1072"/>
      <c r="X48" s="1072"/>
      <c r="Y48" s="1072"/>
      <c r="Z48" s="1072"/>
    </row>
    <row r="49" spans="2:26" s="1072" customFormat="1" ht="13.5" thickBot="1">
      <c r="B49" s="408"/>
      <c r="C49" s="409"/>
      <c r="D49" s="824"/>
      <c r="E49" s="38"/>
      <c r="F49" s="38"/>
      <c r="G49" s="38"/>
      <c r="H49" s="38"/>
      <c r="I49" s="89"/>
      <c r="J49" s="89"/>
      <c r="K49" s="89"/>
      <c r="L49" s="89"/>
      <c r="M49" s="89"/>
      <c r="N49" s="89"/>
      <c r="O49" s="89"/>
      <c r="P49" s="89"/>
      <c r="Q49" s="89"/>
      <c r="R49" s="89"/>
      <c r="S49" s="89"/>
      <c r="T49" s="89"/>
      <c r="U49" s="89"/>
      <c r="V49" s="89"/>
      <c r="W49" s="89"/>
      <c r="X49" s="89"/>
      <c r="Y49" s="89"/>
      <c r="Z49" s="89"/>
    </row>
    <row r="50" spans="2:26" s="1072" customFormat="1" ht="13.5" thickTop="1">
      <c r="B50" s="652"/>
      <c r="C50" s="653"/>
      <c r="D50" s="824"/>
      <c r="E50" s="38"/>
      <c r="F50" s="38"/>
      <c r="G50" s="38"/>
      <c r="H50" s="38"/>
      <c r="I50" s="89"/>
      <c r="J50" s="89"/>
      <c r="K50" s="89"/>
      <c r="L50" s="89"/>
      <c r="M50" s="89"/>
      <c r="N50" s="89"/>
      <c r="O50" s="89"/>
      <c r="P50" s="89"/>
      <c r="Q50" s="89"/>
      <c r="R50" s="89"/>
      <c r="S50" s="89"/>
      <c r="T50" s="89"/>
      <c r="U50" s="89"/>
      <c r="V50" s="89"/>
      <c r="W50" s="89"/>
      <c r="X50" s="89"/>
      <c r="Y50" s="89"/>
      <c r="Z50" s="89"/>
    </row>
    <row r="51" spans="2:26" s="1072" customFormat="1">
      <c r="B51" s="1102" t="s">
        <v>842</v>
      </c>
      <c r="C51" s="1102"/>
      <c r="D51" s="824"/>
      <c r="E51" s="38"/>
      <c r="F51" s="38"/>
      <c r="G51" s="38"/>
      <c r="H51" s="38"/>
      <c r="I51" s="89"/>
      <c r="J51" s="89"/>
      <c r="K51" s="89"/>
      <c r="L51" s="89"/>
      <c r="M51" s="89"/>
      <c r="N51" s="89"/>
      <c r="O51" s="89"/>
      <c r="P51" s="89"/>
      <c r="Q51" s="89"/>
      <c r="R51" s="89"/>
      <c r="S51" s="89"/>
      <c r="T51" s="89"/>
      <c r="U51" s="89"/>
      <c r="V51" s="89"/>
      <c r="W51" s="89"/>
      <c r="X51" s="89"/>
      <c r="Y51" s="89"/>
      <c r="Z51" s="89"/>
    </row>
    <row r="52" spans="2:26" s="1072" customFormat="1">
      <c r="B52" s="1102" t="s">
        <v>694</v>
      </c>
      <c r="C52" s="1102"/>
      <c r="D52" s="824"/>
      <c r="E52" s="38"/>
      <c r="F52" s="38"/>
      <c r="G52" s="38"/>
      <c r="H52" s="38"/>
      <c r="I52" s="89"/>
      <c r="J52" s="89"/>
      <c r="K52" s="89"/>
      <c r="L52" s="89"/>
      <c r="M52" s="89"/>
      <c r="N52" s="89"/>
      <c r="O52" s="89"/>
      <c r="P52" s="89"/>
      <c r="Q52" s="89"/>
      <c r="R52" s="89"/>
      <c r="S52" s="89"/>
      <c r="T52" s="89"/>
      <c r="U52" s="89"/>
      <c r="V52" s="89"/>
      <c r="W52" s="89"/>
      <c r="X52" s="89"/>
      <c r="Y52" s="89"/>
      <c r="Z52" s="89"/>
    </row>
    <row r="53" spans="2:26" s="38" customFormat="1" ht="12.75" customHeight="1">
      <c r="B53" s="1105"/>
      <c r="C53" s="1105"/>
      <c r="D53" s="824"/>
      <c r="I53" s="89"/>
      <c r="J53" s="89"/>
      <c r="K53" s="89"/>
      <c r="L53" s="89"/>
      <c r="M53" s="89"/>
      <c r="N53" s="89"/>
      <c r="O53" s="89"/>
      <c r="P53" s="89"/>
      <c r="Q53" s="89"/>
      <c r="R53" s="89"/>
      <c r="S53" s="89"/>
      <c r="T53" s="89"/>
      <c r="U53" s="89"/>
      <c r="V53" s="89"/>
      <c r="W53" s="89"/>
      <c r="X53" s="89"/>
      <c r="Y53" s="89"/>
      <c r="Z53" s="89"/>
    </row>
    <row r="54" spans="2:26" s="38" customFormat="1" ht="12.75" customHeight="1">
      <c r="B54" s="1106"/>
      <c r="C54" s="1106"/>
      <c r="D54" s="824"/>
      <c r="I54" s="89"/>
      <c r="J54" s="89"/>
      <c r="K54" s="89"/>
      <c r="L54" s="89"/>
      <c r="M54" s="89"/>
      <c r="N54" s="89"/>
      <c r="O54" s="89"/>
      <c r="P54" s="89"/>
      <c r="Q54" s="89"/>
      <c r="R54" s="89"/>
      <c r="S54" s="89"/>
      <c r="T54" s="89"/>
      <c r="U54" s="89"/>
      <c r="V54" s="89"/>
      <c r="W54" s="89"/>
      <c r="X54" s="89"/>
      <c r="Y54" s="89"/>
      <c r="Z54" s="89"/>
    </row>
    <row r="55" spans="2:26" s="38" customFormat="1">
      <c r="B55" s="1105"/>
      <c r="C55" s="1105"/>
      <c r="D55" s="824"/>
      <c r="I55" s="89"/>
      <c r="J55" s="89"/>
      <c r="K55" s="89"/>
      <c r="L55" s="89"/>
      <c r="M55" s="89"/>
      <c r="N55" s="89"/>
      <c r="O55" s="89"/>
      <c r="P55" s="89"/>
      <c r="Q55" s="89"/>
      <c r="R55" s="89"/>
      <c r="S55" s="89"/>
      <c r="T55" s="89"/>
      <c r="U55" s="89"/>
      <c r="V55" s="89"/>
      <c r="W55" s="89"/>
      <c r="X55" s="89"/>
      <c r="Y55" s="89"/>
      <c r="Z55" s="89"/>
    </row>
    <row r="56" spans="2:26" s="38" customFormat="1">
      <c r="B56" s="1105"/>
      <c r="C56" s="1105"/>
      <c r="D56" s="824"/>
      <c r="I56" s="89"/>
      <c r="J56" s="89"/>
      <c r="K56" s="89"/>
      <c r="L56" s="89"/>
      <c r="M56" s="89"/>
      <c r="N56" s="89"/>
      <c r="O56" s="89"/>
      <c r="P56" s="89"/>
      <c r="Q56" s="89"/>
      <c r="R56" s="89"/>
      <c r="S56" s="89"/>
      <c r="T56" s="89"/>
      <c r="U56" s="89"/>
      <c r="V56" s="89"/>
      <c r="W56" s="89"/>
      <c r="X56" s="89"/>
      <c r="Y56" s="89"/>
      <c r="Z56" s="89"/>
    </row>
    <row r="57" spans="2:26" s="38" customFormat="1">
      <c r="D57" s="824"/>
      <c r="I57" s="89"/>
      <c r="J57" s="89"/>
      <c r="K57" s="89"/>
      <c r="L57" s="89"/>
      <c r="M57" s="89"/>
      <c r="N57" s="89"/>
      <c r="O57" s="89"/>
      <c r="P57" s="89"/>
      <c r="Q57" s="89"/>
      <c r="R57" s="89"/>
      <c r="S57" s="89"/>
      <c r="T57" s="89"/>
      <c r="U57" s="89"/>
      <c r="V57" s="89"/>
      <c r="W57" s="89"/>
      <c r="X57" s="89"/>
      <c r="Y57" s="89"/>
      <c r="Z57" s="89"/>
    </row>
    <row r="58" spans="2:26" s="38" customFormat="1">
      <c r="D58" s="824"/>
      <c r="I58" s="89"/>
      <c r="J58" s="89"/>
      <c r="K58" s="89"/>
      <c r="L58" s="89"/>
      <c r="M58" s="89"/>
      <c r="N58" s="89"/>
      <c r="O58" s="89"/>
      <c r="P58" s="89"/>
      <c r="Q58" s="89"/>
      <c r="R58" s="89"/>
      <c r="S58" s="89"/>
      <c r="T58" s="89"/>
      <c r="U58" s="89"/>
      <c r="V58" s="89"/>
      <c r="W58" s="89"/>
      <c r="X58" s="89"/>
      <c r="Y58" s="89"/>
      <c r="Z58" s="89"/>
    </row>
    <row r="59" spans="2:26" s="38" customFormat="1">
      <c r="D59" s="824"/>
      <c r="I59" s="89"/>
      <c r="J59" s="89"/>
      <c r="K59" s="89"/>
      <c r="L59" s="89"/>
      <c r="M59" s="89"/>
      <c r="N59" s="89"/>
      <c r="O59" s="89"/>
      <c r="P59" s="89"/>
      <c r="Q59" s="89"/>
      <c r="R59" s="89"/>
      <c r="S59" s="89"/>
      <c r="T59" s="89"/>
      <c r="U59" s="89"/>
      <c r="V59" s="89"/>
      <c r="W59" s="89"/>
      <c r="X59" s="89"/>
      <c r="Y59" s="89"/>
      <c r="Z59" s="89"/>
    </row>
    <row r="60" spans="2:26" s="38" customFormat="1">
      <c r="D60" s="824"/>
      <c r="I60" s="89"/>
      <c r="J60" s="89"/>
      <c r="K60" s="89"/>
      <c r="L60" s="89"/>
      <c r="M60" s="89"/>
      <c r="N60" s="89"/>
      <c r="O60" s="89"/>
      <c r="P60" s="89"/>
      <c r="Q60" s="89"/>
      <c r="R60" s="89"/>
      <c r="S60" s="89"/>
      <c r="T60" s="89"/>
      <c r="U60" s="89"/>
      <c r="V60" s="89"/>
      <c r="W60" s="89"/>
      <c r="X60" s="89"/>
      <c r="Y60" s="89"/>
      <c r="Z60" s="89"/>
    </row>
    <row r="61" spans="2:26" s="38" customFormat="1">
      <c r="D61" s="824"/>
      <c r="I61" s="89"/>
      <c r="J61" s="89"/>
      <c r="K61" s="89"/>
      <c r="L61" s="89"/>
      <c r="M61" s="89"/>
      <c r="N61" s="89"/>
      <c r="O61" s="89"/>
      <c r="P61" s="89"/>
      <c r="Q61" s="89"/>
      <c r="R61" s="89"/>
      <c r="S61" s="89"/>
      <c r="T61" s="89"/>
      <c r="U61" s="89"/>
      <c r="V61" s="89"/>
      <c r="W61" s="89"/>
      <c r="X61" s="89"/>
      <c r="Y61" s="89"/>
      <c r="Z61" s="89"/>
    </row>
    <row r="62" spans="2:26" s="38" customFormat="1">
      <c r="D62" s="824"/>
      <c r="I62" s="89"/>
      <c r="J62" s="89"/>
      <c r="K62" s="89"/>
      <c r="L62" s="89"/>
      <c r="M62" s="89"/>
      <c r="N62" s="89"/>
      <c r="O62" s="89"/>
      <c r="P62" s="89"/>
      <c r="Q62" s="89"/>
      <c r="R62" s="89"/>
      <c r="S62" s="89"/>
      <c r="T62" s="89"/>
      <c r="U62" s="89"/>
      <c r="V62" s="89"/>
      <c r="W62" s="89"/>
      <c r="X62" s="89"/>
      <c r="Y62" s="89"/>
      <c r="Z62" s="89"/>
    </row>
    <row r="63" spans="2:26" s="38" customFormat="1">
      <c r="D63" s="824"/>
      <c r="I63" s="89"/>
      <c r="J63" s="89"/>
      <c r="K63" s="89"/>
      <c r="L63" s="89"/>
      <c r="M63" s="89"/>
      <c r="N63" s="89"/>
      <c r="O63" s="89"/>
      <c r="P63" s="89"/>
      <c r="Q63" s="89"/>
      <c r="R63" s="89"/>
      <c r="S63" s="89"/>
      <c r="T63" s="89"/>
      <c r="U63" s="89"/>
      <c r="V63" s="89"/>
      <c r="W63" s="89"/>
      <c r="X63" s="89"/>
      <c r="Y63" s="89"/>
      <c r="Z63" s="89"/>
    </row>
    <row r="64" spans="2:26" s="38" customFormat="1">
      <c r="D64" s="824"/>
      <c r="I64" s="89"/>
      <c r="J64" s="89"/>
      <c r="K64" s="89"/>
      <c r="L64" s="89"/>
      <c r="M64" s="89"/>
      <c r="N64" s="89"/>
      <c r="O64" s="89"/>
      <c r="P64" s="89"/>
      <c r="Q64" s="89"/>
      <c r="R64" s="89"/>
      <c r="S64" s="89"/>
      <c r="T64" s="89"/>
      <c r="U64" s="89"/>
      <c r="V64" s="89"/>
      <c r="W64" s="89"/>
      <c r="X64" s="89"/>
      <c r="Y64" s="89"/>
      <c r="Z64" s="89"/>
    </row>
    <row r="65" spans="4:26" s="38" customFormat="1">
      <c r="D65" s="824"/>
      <c r="I65" s="89"/>
      <c r="J65" s="89"/>
      <c r="K65" s="89"/>
      <c r="L65" s="89"/>
      <c r="M65" s="89"/>
      <c r="N65" s="89"/>
      <c r="O65" s="89"/>
      <c r="P65" s="89"/>
      <c r="Q65" s="89"/>
      <c r="R65" s="89"/>
      <c r="S65" s="89"/>
      <c r="T65" s="89"/>
      <c r="U65" s="89"/>
      <c r="V65" s="89"/>
      <c r="W65" s="89"/>
      <c r="X65" s="89"/>
      <c r="Y65" s="89"/>
      <c r="Z65" s="89"/>
    </row>
    <row r="66" spans="4:26" s="38" customFormat="1">
      <c r="D66" s="824"/>
      <c r="I66" s="89"/>
      <c r="J66" s="89"/>
      <c r="K66" s="89"/>
      <c r="L66" s="89"/>
      <c r="M66" s="89"/>
      <c r="N66" s="89"/>
      <c r="O66" s="89"/>
      <c r="P66" s="89"/>
      <c r="Q66" s="89"/>
      <c r="R66" s="89"/>
      <c r="S66" s="89"/>
      <c r="T66" s="89"/>
      <c r="U66" s="89"/>
      <c r="V66" s="89"/>
      <c r="W66" s="89"/>
      <c r="X66" s="89"/>
      <c r="Y66" s="89"/>
      <c r="Z66" s="89"/>
    </row>
    <row r="67" spans="4:26" s="38" customFormat="1">
      <c r="D67" s="824"/>
      <c r="I67" s="89"/>
      <c r="J67" s="89"/>
      <c r="K67" s="89"/>
      <c r="L67" s="89"/>
      <c r="M67" s="89"/>
      <c r="N67" s="89"/>
      <c r="O67" s="89"/>
      <c r="P67" s="89"/>
      <c r="Q67" s="89"/>
      <c r="R67" s="89"/>
      <c r="S67" s="89"/>
      <c r="T67" s="89"/>
      <c r="U67" s="89"/>
      <c r="V67" s="89"/>
      <c r="W67" s="89"/>
      <c r="X67" s="89"/>
      <c r="Y67" s="89"/>
      <c r="Z67" s="89"/>
    </row>
    <row r="68" spans="4:26" s="38" customFormat="1">
      <c r="D68" s="824"/>
      <c r="I68" s="89"/>
      <c r="J68" s="89"/>
      <c r="K68" s="89"/>
      <c r="L68" s="89"/>
      <c r="M68" s="89"/>
      <c r="N68" s="89"/>
      <c r="O68" s="89"/>
      <c r="P68" s="89"/>
      <c r="Q68" s="89"/>
      <c r="R68" s="89"/>
      <c r="S68" s="89"/>
      <c r="T68" s="89"/>
      <c r="U68" s="89"/>
      <c r="V68" s="89"/>
      <c r="W68" s="89"/>
      <c r="X68" s="89"/>
      <c r="Y68" s="89"/>
      <c r="Z68" s="89"/>
    </row>
    <row r="69" spans="4:26" s="38" customFormat="1">
      <c r="D69" s="824"/>
      <c r="I69" s="89"/>
      <c r="J69" s="89"/>
      <c r="K69" s="89"/>
      <c r="L69" s="89"/>
      <c r="M69" s="89"/>
      <c r="N69" s="89"/>
      <c r="O69" s="89"/>
      <c r="P69" s="89"/>
      <c r="Q69" s="89"/>
      <c r="R69" s="89"/>
      <c r="S69" s="89"/>
      <c r="T69" s="89"/>
      <c r="U69" s="89"/>
      <c r="V69" s="89"/>
      <c r="W69" s="89"/>
      <c r="X69" s="89"/>
      <c r="Y69" s="89"/>
      <c r="Z69" s="89"/>
    </row>
    <row r="70" spans="4:26" s="38" customFormat="1">
      <c r="D70" s="824"/>
      <c r="I70" s="89"/>
      <c r="J70" s="89"/>
      <c r="K70" s="89"/>
      <c r="L70" s="89"/>
      <c r="M70" s="89"/>
      <c r="N70" s="89"/>
      <c r="O70" s="89"/>
      <c r="P70" s="89"/>
      <c r="Q70" s="89"/>
      <c r="R70" s="89"/>
      <c r="S70" s="89"/>
      <c r="T70" s="89"/>
      <c r="U70" s="89"/>
      <c r="V70" s="89"/>
      <c r="W70" s="89"/>
      <c r="X70" s="89"/>
      <c r="Y70" s="89"/>
      <c r="Z70" s="89"/>
    </row>
    <row r="71" spans="4:26" s="38" customFormat="1">
      <c r="D71" s="824"/>
      <c r="I71" s="89"/>
      <c r="J71" s="89"/>
      <c r="K71" s="89"/>
      <c r="L71" s="89"/>
      <c r="M71" s="89"/>
      <c r="N71" s="89"/>
      <c r="O71" s="89"/>
      <c r="P71" s="89"/>
      <c r="Q71" s="89"/>
      <c r="R71" s="89"/>
      <c r="S71" s="89"/>
      <c r="T71" s="89"/>
      <c r="U71" s="89"/>
      <c r="V71" s="89"/>
      <c r="W71" s="89"/>
      <c r="X71" s="89"/>
      <c r="Y71" s="89"/>
      <c r="Z71" s="89"/>
    </row>
    <row r="72" spans="4:26" s="38" customFormat="1">
      <c r="D72" s="824"/>
      <c r="I72" s="89"/>
      <c r="J72" s="89"/>
      <c r="K72" s="89"/>
      <c r="L72" s="89"/>
      <c r="M72" s="89"/>
      <c r="N72" s="89"/>
      <c r="O72" s="89"/>
      <c r="P72" s="89"/>
      <c r="Q72" s="89"/>
      <c r="R72" s="89"/>
      <c r="S72" s="89"/>
      <c r="T72" s="89"/>
      <c r="U72" s="89"/>
      <c r="V72" s="89"/>
      <c r="W72" s="89"/>
      <c r="X72" s="89"/>
      <c r="Y72" s="89"/>
      <c r="Z72" s="89"/>
    </row>
    <row r="73" spans="4:26" s="38" customFormat="1">
      <c r="D73" s="824"/>
      <c r="I73" s="89"/>
      <c r="J73" s="89"/>
      <c r="K73" s="89"/>
      <c r="L73" s="89"/>
      <c r="M73" s="89"/>
      <c r="N73" s="89"/>
      <c r="O73" s="89"/>
      <c r="P73" s="89"/>
      <c r="Q73" s="89"/>
      <c r="R73" s="89"/>
      <c r="S73" s="89"/>
      <c r="T73" s="89"/>
      <c r="U73" s="89"/>
      <c r="V73" s="89"/>
      <c r="W73" s="89"/>
      <c r="X73" s="89"/>
      <c r="Y73" s="89"/>
      <c r="Z73" s="89"/>
    </row>
    <row r="74" spans="4:26" s="38" customFormat="1">
      <c r="D74" s="824"/>
      <c r="I74" s="89"/>
      <c r="J74" s="89"/>
      <c r="K74" s="89"/>
      <c r="L74" s="89"/>
      <c r="M74" s="89"/>
      <c r="N74" s="89"/>
      <c r="O74" s="89"/>
      <c r="P74" s="89"/>
      <c r="Q74" s="89"/>
      <c r="R74" s="89"/>
      <c r="S74" s="89"/>
      <c r="T74" s="89"/>
      <c r="U74" s="89"/>
      <c r="V74" s="89"/>
      <c r="W74" s="89"/>
      <c r="X74" s="89"/>
      <c r="Y74" s="89"/>
      <c r="Z74" s="89"/>
    </row>
    <row r="75" spans="4:26" s="38" customFormat="1">
      <c r="D75" s="824"/>
      <c r="I75" s="89"/>
      <c r="J75" s="89"/>
      <c r="K75" s="89"/>
      <c r="L75" s="89"/>
      <c r="M75" s="89"/>
      <c r="N75" s="89"/>
      <c r="O75" s="89"/>
      <c r="P75" s="89"/>
      <c r="Q75" s="89"/>
      <c r="R75" s="89"/>
      <c r="S75" s="89"/>
      <c r="T75" s="89"/>
      <c r="U75" s="89"/>
      <c r="V75" s="89"/>
      <c r="W75" s="89"/>
      <c r="X75" s="89"/>
      <c r="Y75" s="89"/>
      <c r="Z75" s="89"/>
    </row>
    <row r="76" spans="4:26" s="38" customFormat="1">
      <c r="D76" s="824"/>
      <c r="I76" s="89"/>
      <c r="J76" s="89"/>
      <c r="K76" s="89"/>
      <c r="L76" s="89"/>
      <c r="M76" s="89"/>
      <c r="N76" s="89"/>
      <c r="O76" s="89"/>
      <c r="P76" s="89"/>
      <c r="Q76" s="89"/>
      <c r="R76" s="89"/>
      <c r="S76" s="89"/>
      <c r="T76" s="89"/>
      <c r="U76" s="89"/>
      <c r="V76" s="89"/>
      <c r="W76" s="89"/>
      <c r="X76" s="89"/>
      <c r="Y76" s="89"/>
      <c r="Z76" s="89"/>
    </row>
    <row r="77" spans="4:26" s="38" customFormat="1">
      <c r="D77" s="824"/>
      <c r="I77" s="89"/>
      <c r="J77" s="89"/>
      <c r="K77" s="89"/>
      <c r="L77" s="89"/>
      <c r="M77" s="89"/>
      <c r="N77" s="89"/>
      <c r="O77" s="89"/>
      <c r="P77" s="89"/>
      <c r="Q77" s="89"/>
      <c r="R77" s="89"/>
      <c r="S77" s="89"/>
      <c r="T77" s="89"/>
      <c r="U77" s="89"/>
      <c r="V77" s="89"/>
      <c r="W77" s="89"/>
      <c r="X77" s="89"/>
      <c r="Y77" s="89"/>
      <c r="Z77" s="89"/>
    </row>
    <row r="78" spans="4:26" s="38" customFormat="1">
      <c r="D78" s="824"/>
      <c r="I78" s="89"/>
      <c r="J78" s="89"/>
      <c r="K78" s="89"/>
      <c r="L78" s="89"/>
      <c r="M78" s="89"/>
      <c r="N78" s="89"/>
      <c r="O78" s="89"/>
      <c r="P78" s="89"/>
      <c r="Q78" s="89"/>
      <c r="R78" s="89"/>
      <c r="S78" s="89"/>
      <c r="T78" s="89"/>
      <c r="U78" s="89"/>
      <c r="V78" s="89"/>
      <c r="W78" s="89"/>
      <c r="X78" s="89"/>
      <c r="Y78" s="89"/>
      <c r="Z78" s="89"/>
    </row>
    <row r="79" spans="4:26" s="38" customFormat="1">
      <c r="D79" s="824"/>
      <c r="I79" s="89"/>
      <c r="J79" s="89"/>
      <c r="K79" s="89"/>
      <c r="L79" s="89"/>
      <c r="M79" s="89"/>
      <c r="N79" s="89"/>
      <c r="O79" s="89"/>
      <c r="P79" s="89"/>
      <c r="Q79" s="89"/>
      <c r="R79" s="89"/>
      <c r="S79" s="89"/>
      <c r="T79" s="89"/>
      <c r="U79" s="89"/>
      <c r="V79" s="89"/>
      <c r="W79" s="89"/>
      <c r="X79" s="89"/>
      <c r="Y79" s="89"/>
      <c r="Z79" s="89"/>
    </row>
    <row r="80" spans="4:26" s="38" customFormat="1">
      <c r="D80" s="824"/>
      <c r="I80" s="89"/>
      <c r="J80" s="89"/>
      <c r="K80" s="89"/>
      <c r="L80" s="89"/>
      <c r="M80" s="89"/>
      <c r="N80" s="89"/>
      <c r="O80" s="89"/>
      <c r="P80" s="89"/>
      <c r="Q80" s="89"/>
      <c r="R80" s="89"/>
      <c r="S80" s="89"/>
      <c r="T80" s="89"/>
      <c r="U80" s="89"/>
      <c r="V80" s="89"/>
      <c r="W80" s="89"/>
      <c r="X80" s="89"/>
      <c r="Y80" s="89"/>
      <c r="Z80" s="89"/>
    </row>
    <row r="81" spans="4:26" s="38" customFormat="1">
      <c r="D81" s="824"/>
      <c r="I81" s="89"/>
      <c r="J81" s="89"/>
      <c r="K81" s="89"/>
      <c r="L81" s="89"/>
      <c r="M81" s="89"/>
      <c r="N81" s="89"/>
      <c r="O81" s="89"/>
      <c r="P81" s="89"/>
      <c r="Q81" s="89"/>
      <c r="R81" s="89"/>
      <c r="S81" s="89"/>
      <c r="T81" s="89"/>
      <c r="U81" s="89"/>
      <c r="V81" s="89"/>
      <c r="W81" s="89"/>
      <c r="X81" s="89"/>
      <c r="Y81" s="89"/>
      <c r="Z81" s="89"/>
    </row>
    <row r="82" spans="4:26" s="38" customFormat="1">
      <c r="D82" s="824"/>
      <c r="I82" s="89"/>
      <c r="J82" s="89"/>
      <c r="K82" s="89"/>
      <c r="L82" s="89"/>
      <c r="M82" s="89"/>
      <c r="N82" s="89"/>
      <c r="O82" s="89"/>
      <c r="P82" s="89"/>
      <c r="Q82" s="89"/>
      <c r="R82" s="89"/>
      <c r="S82" s="89"/>
      <c r="T82" s="89"/>
      <c r="U82" s="89"/>
      <c r="V82" s="89"/>
      <c r="W82" s="89"/>
      <c r="X82" s="89"/>
      <c r="Y82" s="89"/>
      <c r="Z82" s="89"/>
    </row>
    <row r="83" spans="4:26" s="38" customFormat="1">
      <c r="D83" s="824"/>
      <c r="I83" s="89"/>
      <c r="J83" s="89"/>
      <c r="K83" s="89"/>
      <c r="L83" s="89"/>
      <c r="M83" s="89"/>
      <c r="N83" s="89"/>
      <c r="O83" s="89"/>
      <c r="P83" s="89"/>
      <c r="Q83" s="89"/>
      <c r="R83" s="89"/>
      <c r="S83" s="89"/>
      <c r="T83" s="89"/>
      <c r="U83" s="89"/>
      <c r="V83" s="89"/>
      <c r="W83" s="89"/>
      <c r="X83" s="89"/>
      <c r="Y83" s="89"/>
      <c r="Z83" s="89"/>
    </row>
    <row r="84" spans="4:26" s="38" customFormat="1">
      <c r="D84" s="824"/>
      <c r="I84" s="89"/>
      <c r="J84" s="89"/>
      <c r="K84" s="89"/>
      <c r="L84" s="89"/>
      <c r="M84" s="89"/>
      <c r="N84" s="89"/>
      <c r="O84" s="89"/>
      <c r="P84" s="89"/>
      <c r="Q84" s="89"/>
      <c r="R84" s="89"/>
      <c r="S84" s="89"/>
      <c r="T84" s="89"/>
      <c r="U84" s="89"/>
      <c r="V84" s="89"/>
      <c r="W84" s="89"/>
      <c r="X84" s="89"/>
      <c r="Y84" s="89"/>
      <c r="Z84" s="89"/>
    </row>
    <row r="85" spans="4:26" s="38" customFormat="1">
      <c r="D85" s="824"/>
      <c r="I85" s="89"/>
      <c r="J85" s="89"/>
      <c r="K85" s="89"/>
      <c r="L85" s="89"/>
      <c r="M85" s="89"/>
      <c r="N85" s="89"/>
      <c r="O85" s="89"/>
      <c r="P85" s="89"/>
      <c r="Q85" s="89"/>
      <c r="R85" s="89"/>
      <c r="S85" s="89"/>
      <c r="T85" s="89"/>
      <c r="U85" s="89"/>
      <c r="V85" s="89"/>
      <c r="W85" s="89"/>
      <c r="X85" s="89"/>
      <c r="Y85" s="89"/>
      <c r="Z85" s="89"/>
    </row>
    <row r="86" spans="4:26" s="38" customFormat="1">
      <c r="D86" s="824"/>
      <c r="I86" s="89"/>
      <c r="J86" s="89"/>
      <c r="K86" s="89"/>
      <c r="L86" s="89"/>
      <c r="M86" s="89"/>
      <c r="N86" s="89"/>
      <c r="O86" s="89"/>
      <c r="P86" s="89"/>
      <c r="Q86" s="89"/>
      <c r="R86" s="89"/>
      <c r="S86" s="89"/>
      <c r="T86" s="89"/>
      <c r="U86" s="89"/>
      <c r="V86" s="89"/>
      <c r="W86" s="89"/>
      <c r="X86" s="89"/>
      <c r="Y86" s="89"/>
      <c r="Z86" s="89"/>
    </row>
    <row r="87" spans="4:26" s="38" customFormat="1">
      <c r="D87" s="824"/>
      <c r="I87" s="89"/>
      <c r="J87" s="89"/>
      <c r="K87" s="89"/>
      <c r="L87" s="89"/>
      <c r="M87" s="89"/>
      <c r="N87" s="89"/>
      <c r="O87" s="89"/>
      <c r="P87" s="89"/>
      <c r="Q87" s="89"/>
      <c r="R87" s="89"/>
      <c r="S87" s="89"/>
      <c r="T87" s="89"/>
      <c r="U87" s="89"/>
      <c r="V87" s="89"/>
      <c r="W87" s="89"/>
      <c r="X87" s="89"/>
      <c r="Y87" s="89"/>
      <c r="Z87" s="89"/>
    </row>
    <row r="88" spans="4:26" s="38" customFormat="1">
      <c r="D88" s="824"/>
      <c r="I88" s="89"/>
      <c r="J88" s="89"/>
      <c r="K88" s="89"/>
      <c r="L88" s="89"/>
      <c r="M88" s="89"/>
      <c r="N88" s="89"/>
      <c r="O88" s="89"/>
      <c r="P88" s="89"/>
      <c r="Q88" s="89"/>
      <c r="R88" s="89"/>
      <c r="S88" s="89"/>
      <c r="T88" s="89"/>
      <c r="U88" s="89"/>
      <c r="V88" s="89"/>
      <c r="W88" s="89"/>
      <c r="X88" s="89"/>
      <c r="Y88" s="89"/>
      <c r="Z88" s="89"/>
    </row>
    <row r="89" spans="4:26" s="38" customFormat="1">
      <c r="D89" s="824"/>
      <c r="I89" s="89"/>
      <c r="J89" s="89"/>
      <c r="K89" s="89"/>
      <c r="L89" s="89"/>
      <c r="M89" s="89"/>
      <c r="N89" s="89"/>
      <c r="O89" s="89"/>
      <c r="P89" s="89"/>
      <c r="Q89" s="89"/>
      <c r="R89" s="89"/>
      <c r="S89" s="89"/>
      <c r="T89" s="89"/>
      <c r="U89" s="89"/>
      <c r="V89" s="89"/>
      <c r="W89" s="89"/>
      <c r="X89" s="89"/>
      <c r="Y89" s="89"/>
      <c r="Z89" s="89"/>
    </row>
    <row r="90" spans="4:26" s="38" customFormat="1">
      <c r="D90" s="824"/>
      <c r="I90" s="89"/>
      <c r="J90" s="89"/>
      <c r="K90" s="89"/>
      <c r="L90" s="89"/>
      <c r="M90" s="89"/>
      <c r="N90" s="89"/>
      <c r="O90" s="89"/>
      <c r="P90" s="89"/>
      <c r="Q90" s="89"/>
      <c r="R90" s="89"/>
      <c r="S90" s="89"/>
      <c r="T90" s="89"/>
      <c r="U90" s="89"/>
      <c r="V90" s="89"/>
      <c r="W90" s="89"/>
      <c r="X90" s="89"/>
      <c r="Y90" s="89"/>
      <c r="Z90" s="89"/>
    </row>
    <row r="91" spans="4:26" s="38" customFormat="1">
      <c r="D91" s="824"/>
      <c r="I91" s="89"/>
      <c r="J91" s="89"/>
      <c r="K91" s="89"/>
      <c r="L91" s="89"/>
      <c r="M91" s="89"/>
      <c r="N91" s="89"/>
      <c r="O91" s="89"/>
      <c r="P91" s="89"/>
      <c r="Q91" s="89"/>
      <c r="R91" s="89"/>
      <c r="S91" s="89"/>
      <c r="T91" s="89"/>
      <c r="U91" s="89"/>
      <c r="V91" s="89"/>
      <c r="W91" s="89"/>
      <c r="X91" s="89"/>
      <c r="Y91" s="89"/>
      <c r="Z91" s="89"/>
    </row>
    <row r="92" spans="4:26" s="38" customFormat="1">
      <c r="D92" s="824"/>
      <c r="I92" s="89"/>
      <c r="J92" s="89"/>
      <c r="K92" s="89"/>
      <c r="L92" s="89"/>
      <c r="M92" s="89"/>
      <c r="N92" s="89"/>
      <c r="O92" s="89"/>
      <c r="P92" s="89"/>
      <c r="Q92" s="89"/>
      <c r="R92" s="89"/>
      <c r="S92" s="89"/>
      <c r="T92" s="89"/>
      <c r="U92" s="89"/>
      <c r="V92" s="89"/>
      <c r="W92" s="89"/>
      <c r="X92" s="89"/>
      <c r="Y92" s="89"/>
      <c r="Z92" s="89"/>
    </row>
    <row r="93" spans="4:26" s="38" customFormat="1">
      <c r="D93" s="824"/>
      <c r="I93" s="89"/>
      <c r="J93" s="89"/>
      <c r="K93" s="89"/>
      <c r="L93" s="89"/>
      <c r="M93" s="89"/>
      <c r="N93" s="89"/>
      <c r="O93" s="89"/>
      <c r="P93" s="89"/>
      <c r="Q93" s="89"/>
      <c r="R93" s="89"/>
      <c r="S93" s="89"/>
      <c r="T93" s="89"/>
      <c r="U93" s="89"/>
      <c r="V93" s="89"/>
      <c r="W93" s="89"/>
      <c r="X93" s="89"/>
      <c r="Y93" s="89"/>
      <c r="Z93" s="89"/>
    </row>
    <row r="94" spans="4:26" s="38" customFormat="1">
      <c r="D94" s="824"/>
      <c r="I94" s="89"/>
      <c r="J94" s="89"/>
      <c r="K94" s="89"/>
      <c r="L94" s="89"/>
      <c r="M94" s="89"/>
      <c r="N94" s="89"/>
      <c r="O94" s="89"/>
      <c r="P94" s="89"/>
      <c r="Q94" s="89"/>
      <c r="R94" s="89"/>
      <c r="S94" s="89"/>
      <c r="T94" s="89"/>
      <c r="U94" s="89"/>
      <c r="V94" s="89"/>
      <c r="W94" s="89"/>
      <c r="X94" s="89"/>
      <c r="Y94" s="89"/>
      <c r="Z94" s="89"/>
    </row>
    <row r="95" spans="4:26" s="38" customFormat="1">
      <c r="D95" s="824"/>
      <c r="I95" s="89"/>
      <c r="J95" s="89"/>
      <c r="K95" s="89"/>
      <c r="L95" s="89"/>
      <c r="M95" s="89"/>
      <c r="N95" s="89"/>
      <c r="O95" s="89"/>
      <c r="P95" s="89"/>
      <c r="Q95" s="89"/>
      <c r="R95" s="89"/>
      <c r="S95" s="89"/>
      <c r="T95" s="89"/>
      <c r="U95" s="89"/>
      <c r="V95" s="89"/>
      <c r="W95" s="89"/>
      <c r="X95" s="89"/>
      <c r="Y95" s="89"/>
      <c r="Z95" s="89"/>
    </row>
    <row r="96" spans="4:26" s="38" customFormat="1">
      <c r="D96" s="824"/>
      <c r="I96" s="89"/>
      <c r="J96" s="89"/>
      <c r="K96" s="89"/>
      <c r="L96" s="89"/>
      <c r="M96" s="89"/>
      <c r="N96" s="89"/>
      <c r="O96" s="89"/>
      <c r="P96" s="89"/>
      <c r="Q96" s="89"/>
      <c r="R96" s="89"/>
      <c r="S96" s="89"/>
      <c r="T96" s="89"/>
      <c r="U96" s="89"/>
      <c r="V96" s="89"/>
      <c r="W96" s="89"/>
      <c r="X96" s="89"/>
      <c r="Y96" s="89"/>
      <c r="Z96" s="89"/>
    </row>
    <row r="97" spans="4:26" s="38" customFormat="1">
      <c r="D97" s="824"/>
      <c r="I97" s="89"/>
      <c r="J97" s="89"/>
      <c r="K97" s="89"/>
      <c r="L97" s="89"/>
      <c r="M97" s="89"/>
      <c r="N97" s="89"/>
      <c r="O97" s="89"/>
      <c r="P97" s="89"/>
      <c r="Q97" s="89"/>
      <c r="R97" s="89"/>
      <c r="S97" s="89"/>
      <c r="T97" s="89"/>
      <c r="U97" s="89"/>
      <c r="V97" s="89"/>
      <c r="W97" s="89"/>
      <c r="X97" s="89"/>
      <c r="Y97" s="89"/>
      <c r="Z97" s="89"/>
    </row>
    <row r="98" spans="4:26" s="38" customFormat="1">
      <c r="D98" s="824"/>
      <c r="I98" s="89"/>
      <c r="J98" s="89"/>
      <c r="K98" s="89"/>
      <c r="L98" s="89"/>
      <c r="M98" s="89"/>
      <c r="N98" s="89"/>
      <c r="O98" s="89"/>
      <c r="P98" s="89"/>
      <c r="Q98" s="89"/>
      <c r="R98" s="89"/>
      <c r="S98" s="89"/>
      <c r="T98" s="89"/>
      <c r="U98" s="89"/>
      <c r="V98" s="89"/>
      <c r="W98" s="89"/>
      <c r="X98" s="89"/>
      <c r="Y98" s="89"/>
      <c r="Z98" s="89"/>
    </row>
    <row r="99" spans="4:26" s="38" customFormat="1">
      <c r="D99" s="824"/>
      <c r="I99" s="89"/>
      <c r="J99" s="89"/>
      <c r="K99" s="89"/>
      <c r="L99" s="89"/>
      <c r="M99" s="89"/>
      <c r="N99" s="89"/>
      <c r="O99" s="89"/>
      <c r="P99" s="89"/>
      <c r="Q99" s="89"/>
      <c r="R99" s="89"/>
      <c r="S99" s="89"/>
      <c r="T99" s="89"/>
      <c r="U99" s="89"/>
      <c r="V99" s="89"/>
      <c r="W99" s="89"/>
      <c r="X99" s="89"/>
      <c r="Y99" s="89"/>
      <c r="Z99" s="89"/>
    </row>
    <row r="100" spans="4:26" s="38" customFormat="1">
      <c r="D100" s="824"/>
      <c r="I100" s="89"/>
      <c r="J100" s="89"/>
      <c r="K100" s="89"/>
      <c r="L100" s="89"/>
      <c r="M100" s="89"/>
      <c r="N100" s="89"/>
      <c r="O100" s="89"/>
      <c r="P100" s="89"/>
      <c r="Q100" s="89"/>
      <c r="R100" s="89"/>
      <c r="S100" s="89"/>
      <c r="T100" s="89"/>
      <c r="U100" s="89"/>
      <c r="V100" s="89"/>
      <c r="W100" s="89"/>
      <c r="X100" s="89"/>
      <c r="Y100" s="89"/>
      <c r="Z100" s="89"/>
    </row>
    <row r="101" spans="4:26" s="38" customFormat="1">
      <c r="D101" s="824"/>
      <c r="I101" s="89"/>
      <c r="J101" s="89"/>
      <c r="K101" s="89"/>
      <c r="L101" s="89"/>
      <c r="M101" s="89"/>
      <c r="N101" s="89"/>
      <c r="O101" s="89"/>
      <c r="P101" s="89"/>
      <c r="Q101" s="89"/>
      <c r="R101" s="89"/>
      <c r="S101" s="89"/>
      <c r="T101" s="89"/>
      <c r="U101" s="89"/>
      <c r="V101" s="89"/>
      <c r="W101" s="89"/>
      <c r="X101" s="89"/>
      <c r="Y101" s="89"/>
      <c r="Z101" s="89"/>
    </row>
    <row r="102" spans="4:26" s="38" customFormat="1">
      <c r="D102" s="824"/>
      <c r="I102" s="89"/>
      <c r="J102" s="89"/>
      <c r="K102" s="89"/>
      <c r="L102" s="89"/>
      <c r="M102" s="89"/>
      <c r="N102" s="89"/>
      <c r="O102" s="89"/>
      <c r="P102" s="89"/>
      <c r="Q102" s="89"/>
      <c r="R102" s="89"/>
      <c r="S102" s="89"/>
      <c r="T102" s="89"/>
      <c r="U102" s="89"/>
      <c r="V102" s="89"/>
      <c r="W102" s="89"/>
      <c r="X102" s="89"/>
      <c r="Y102" s="89"/>
      <c r="Z102" s="89"/>
    </row>
    <row r="103" spans="4:26" s="38" customFormat="1">
      <c r="D103" s="824"/>
      <c r="I103" s="89"/>
      <c r="J103" s="89"/>
      <c r="K103" s="89"/>
      <c r="L103" s="89"/>
      <c r="M103" s="89"/>
      <c r="N103" s="89"/>
      <c r="O103" s="89"/>
      <c r="P103" s="89"/>
      <c r="Q103" s="89"/>
      <c r="R103" s="89"/>
      <c r="S103" s="89"/>
      <c r="T103" s="89"/>
      <c r="U103" s="89"/>
      <c r="V103" s="89"/>
      <c r="W103" s="89"/>
      <c r="X103" s="89"/>
      <c r="Y103" s="89"/>
      <c r="Z103" s="89"/>
    </row>
    <row r="104" spans="4:26" s="38" customFormat="1">
      <c r="D104" s="824"/>
      <c r="I104" s="89"/>
      <c r="J104" s="89"/>
      <c r="K104" s="89"/>
      <c r="L104" s="89"/>
      <c r="M104" s="89"/>
      <c r="N104" s="89"/>
      <c r="O104" s="89"/>
      <c r="P104" s="89"/>
      <c r="Q104" s="89"/>
      <c r="R104" s="89"/>
      <c r="S104" s="89"/>
      <c r="T104" s="89"/>
      <c r="U104" s="89"/>
      <c r="V104" s="89"/>
      <c r="W104" s="89"/>
      <c r="X104" s="89"/>
      <c r="Y104" s="89"/>
      <c r="Z104" s="89"/>
    </row>
    <row r="105" spans="4:26" s="38" customFormat="1">
      <c r="D105" s="824"/>
      <c r="I105" s="89"/>
      <c r="J105" s="89"/>
      <c r="K105" s="89"/>
      <c r="L105" s="89"/>
      <c r="M105" s="89"/>
      <c r="N105" s="89"/>
      <c r="O105" s="89"/>
      <c r="P105" s="89"/>
      <c r="Q105" s="89"/>
      <c r="R105" s="89"/>
      <c r="S105" s="89"/>
      <c r="T105" s="89"/>
      <c r="U105" s="89"/>
      <c r="V105" s="89"/>
      <c r="W105" s="89"/>
      <c r="X105" s="89"/>
      <c r="Y105" s="89"/>
      <c r="Z105" s="89"/>
    </row>
    <row r="106" spans="4:26" s="38" customFormat="1">
      <c r="D106" s="824"/>
      <c r="I106" s="89"/>
      <c r="J106" s="89"/>
      <c r="K106" s="89"/>
      <c r="L106" s="89"/>
      <c r="M106" s="89"/>
      <c r="N106" s="89"/>
      <c r="O106" s="89"/>
      <c r="P106" s="89"/>
      <c r="Q106" s="89"/>
      <c r="R106" s="89"/>
      <c r="S106" s="89"/>
      <c r="T106" s="89"/>
      <c r="U106" s="89"/>
      <c r="V106" s="89"/>
      <c r="W106" s="89"/>
      <c r="X106" s="89"/>
      <c r="Y106" s="89"/>
      <c r="Z106" s="89"/>
    </row>
    <row r="107" spans="4:26" s="38" customFormat="1">
      <c r="D107" s="824"/>
      <c r="I107" s="89"/>
      <c r="J107" s="89"/>
      <c r="K107" s="89"/>
      <c r="L107" s="89"/>
      <c r="M107" s="89"/>
      <c r="N107" s="89"/>
      <c r="O107" s="89"/>
      <c r="P107" s="89"/>
      <c r="Q107" s="89"/>
      <c r="R107" s="89"/>
      <c r="S107" s="89"/>
      <c r="T107" s="89"/>
      <c r="U107" s="89"/>
      <c r="V107" s="89"/>
      <c r="W107" s="89"/>
      <c r="X107" s="89"/>
      <c r="Y107" s="89"/>
      <c r="Z107" s="89"/>
    </row>
    <row r="108" spans="4:26" s="38" customFormat="1">
      <c r="D108" s="824"/>
      <c r="I108" s="89"/>
      <c r="J108" s="89"/>
      <c r="K108" s="89"/>
      <c r="L108" s="89"/>
      <c r="M108" s="89"/>
      <c r="N108" s="89"/>
      <c r="O108" s="89"/>
      <c r="P108" s="89"/>
      <c r="Q108" s="89"/>
      <c r="R108" s="89"/>
      <c r="S108" s="89"/>
      <c r="T108" s="89"/>
      <c r="U108" s="89"/>
      <c r="V108" s="89"/>
      <c r="W108" s="89"/>
      <c r="X108" s="89"/>
      <c r="Y108" s="89"/>
      <c r="Z108" s="89"/>
    </row>
    <row r="109" spans="4:26" s="38" customFormat="1">
      <c r="D109" s="824"/>
      <c r="I109" s="89"/>
      <c r="J109" s="89"/>
      <c r="K109" s="89"/>
      <c r="L109" s="89"/>
      <c r="M109" s="89"/>
      <c r="N109" s="89"/>
      <c r="O109" s="89"/>
      <c r="P109" s="89"/>
      <c r="Q109" s="89"/>
      <c r="R109" s="89"/>
      <c r="S109" s="89"/>
      <c r="T109" s="89"/>
      <c r="U109" s="89"/>
      <c r="V109" s="89"/>
      <c r="W109" s="89"/>
      <c r="X109" s="89"/>
      <c r="Y109" s="89"/>
      <c r="Z109" s="89"/>
    </row>
    <row r="110" spans="4:26" s="38" customFormat="1">
      <c r="D110" s="824"/>
      <c r="I110" s="89"/>
      <c r="J110" s="89"/>
      <c r="K110" s="89"/>
      <c r="L110" s="89"/>
      <c r="M110" s="89"/>
      <c r="N110" s="89"/>
      <c r="O110" s="89"/>
      <c r="P110" s="89"/>
      <c r="Q110" s="89"/>
      <c r="R110" s="89"/>
      <c r="S110" s="89"/>
      <c r="T110" s="89"/>
      <c r="U110" s="89"/>
      <c r="V110" s="89"/>
      <c r="W110" s="89"/>
      <c r="X110" s="89"/>
      <c r="Y110" s="89"/>
      <c r="Z110" s="89"/>
    </row>
    <row r="111" spans="4:26" s="38" customFormat="1">
      <c r="D111" s="824"/>
      <c r="I111" s="89"/>
      <c r="J111" s="89"/>
      <c r="K111" s="89"/>
      <c r="L111" s="89"/>
      <c r="M111" s="89"/>
      <c r="N111" s="89"/>
      <c r="O111" s="89"/>
      <c r="P111" s="89"/>
      <c r="Q111" s="89"/>
      <c r="R111" s="89"/>
      <c r="S111" s="89"/>
      <c r="T111" s="89"/>
      <c r="U111" s="89"/>
      <c r="V111" s="89"/>
      <c r="W111" s="89"/>
      <c r="X111" s="89"/>
      <c r="Y111" s="89"/>
      <c r="Z111" s="89"/>
    </row>
    <row r="112" spans="4:26" s="38" customFormat="1">
      <c r="D112" s="824"/>
      <c r="I112" s="89"/>
      <c r="J112" s="89"/>
      <c r="K112" s="89"/>
      <c r="L112" s="89"/>
      <c r="M112" s="89"/>
      <c r="N112" s="89"/>
      <c r="O112" s="89"/>
      <c r="P112" s="89"/>
      <c r="Q112" s="89"/>
      <c r="R112" s="89"/>
      <c r="S112" s="89"/>
      <c r="T112" s="89"/>
      <c r="U112" s="89"/>
      <c r="V112" s="89"/>
      <c r="W112" s="89"/>
      <c r="X112" s="89"/>
      <c r="Y112" s="89"/>
      <c r="Z112" s="89"/>
    </row>
    <row r="113" spans="4:26" s="38" customFormat="1">
      <c r="D113" s="824"/>
      <c r="I113" s="89"/>
      <c r="J113" s="89"/>
      <c r="K113" s="89"/>
      <c r="L113" s="89"/>
      <c r="M113" s="89"/>
      <c r="N113" s="89"/>
      <c r="O113" s="89"/>
      <c r="P113" s="89"/>
      <c r="Q113" s="89"/>
      <c r="R113" s="89"/>
      <c r="S113" s="89"/>
      <c r="T113" s="89"/>
      <c r="U113" s="89"/>
      <c r="V113" s="89"/>
      <c r="W113" s="89"/>
      <c r="X113" s="89"/>
      <c r="Y113" s="89"/>
      <c r="Z113" s="89"/>
    </row>
    <row r="114" spans="4:26" s="38" customFormat="1">
      <c r="D114" s="824"/>
      <c r="I114" s="89"/>
      <c r="J114" s="89"/>
      <c r="K114" s="89"/>
      <c r="L114" s="89"/>
      <c r="M114" s="89"/>
      <c r="N114" s="89"/>
      <c r="O114" s="89"/>
      <c r="P114" s="89"/>
      <c r="Q114" s="89"/>
      <c r="R114" s="89"/>
      <c r="S114" s="89"/>
      <c r="T114" s="89"/>
      <c r="U114" s="89"/>
      <c r="V114" s="89"/>
      <c r="W114" s="89"/>
      <c r="X114" s="89"/>
      <c r="Y114" s="89"/>
      <c r="Z114" s="89"/>
    </row>
    <row r="115" spans="4:26" s="38" customFormat="1">
      <c r="D115" s="824"/>
      <c r="I115" s="89"/>
      <c r="J115" s="89"/>
      <c r="K115" s="89"/>
      <c r="L115" s="89"/>
      <c r="M115" s="89"/>
      <c r="N115" s="89"/>
      <c r="O115" s="89"/>
      <c r="P115" s="89"/>
      <c r="Q115" s="89"/>
      <c r="R115" s="89"/>
      <c r="S115" s="89"/>
      <c r="T115" s="89"/>
      <c r="U115" s="89"/>
      <c r="V115" s="89"/>
      <c r="W115" s="89"/>
      <c r="X115" s="89"/>
      <c r="Y115" s="89"/>
      <c r="Z115" s="89"/>
    </row>
    <row r="116" spans="4:26" s="38" customFormat="1">
      <c r="D116" s="824"/>
      <c r="I116" s="89"/>
      <c r="J116" s="89"/>
      <c r="K116" s="89"/>
      <c r="L116" s="89"/>
      <c r="M116" s="89"/>
      <c r="N116" s="89"/>
      <c r="O116" s="89"/>
      <c r="P116" s="89"/>
      <c r="Q116" s="89"/>
      <c r="R116" s="89"/>
      <c r="S116" s="89"/>
      <c r="T116" s="89"/>
      <c r="U116" s="89"/>
      <c r="V116" s="89"/>
      <c r="W116" s="89"/>
      <c r="X116" s="89"/>
      <c r="Y116" s="89"/>
      <c r="Z116" s="89"/>
    </row>
    <row r="117" spans="4:26" s="38" customFormat="1">
      <c r="D117" s="824"/>
      <c r="I117" s="89"/>
      <c r="J117" s="89"/>
      <c r="K117" s="89"/>
      <c r="L117" s="89"/>
      <c r="M117" s="89"/>
      <c r="N117" s="89"/>
      <c r="O117" s="89"/>
      <c r="P117" s="89"/>
      <c r="Q117" s="89"/>
      <c r="R117" s="89"/>
      <c r="S117" s="89"/>
      <c r="T117" s="89"/>
      <c r="U117" s="89"/>
      <c r="V117" s="89"/>
      <c r="W117" s="89"/>
      <c r="X117" s="89"/>
      <c r="Y117" s="89"/>
      <c r="Z117" s="89"/>
    </row>
    <row r="118" spans="4:26" s="38" customFormat="1">
      <c r="D118" s="824"/>
      <c r="I118" s="89"/>
      <c r="J118" s="89"/>
      <c r="K118" s="89"/>
      <c r="L118" s="89"/>
      <c r="M118" s="89"/>
      <c r="N118" s="89"/>
      <c r="O118" s="89"/>
      <c r="P118" s="89"/>
      <c r="Q118" s="89"/>
      <c r="R118" s="89"/>
      <c r="S118" s="89"/>
      <c r="T118" s="89"/>
      <c r="U118" s="89"/>
      <c r="V118" s="89"/>
      <c r="W118" s="89"/>
      <c r="X118" s="89"/>
      <c r="Y118" s="89"/>
      <c r="Z118" s="89"/>
    </row>
    <row r="119" spans="4:26" s="38" customFormat="1">
      <c r="D119" s="824"/>
      <c r="I119" s="89"/>
      <c r="J119" s="89"/>
      <c r="K119" s="89"/>
      <c r="L119" s="89"/>
      <c r="M119" s="89"/>
      <c r="N119" s="89"/>
      <c r="O119" s="89"/>
      <c r="P119" s="89"/>
      <c r="Q119" s="89"/>
      <c r="R119" s="89"/>
      <c r="S119" s="89"/>
      <c r="T119" s="89"/>
      <c r="U119" s="89"/>
      <c r="V119" s="89"/>
      <c r="W119" s="89"/>
      <c r="X119" s="89"/>
      <c r="Y119" s="89"/>
      <c r="Z119" s="89"/>
    </row>
    <row r="120" spans="4:26" s="38" customFormat="1">
      <c r="D120" s="824"/>
      <c r="I120" s="89"/>
      <c r="J120" s="89"/>
      <c r="K120" s="89"/>
      <c r="L120" s="89"/>
      <c r="M120" s="89"/>
      <c r="N120" s="89"/>
      <c r="O120" s="89"/>
      <c r="P120" s="89"/>
      <c r="Q120" s="89"/>
      <c r="R120" s="89"/>
      <c r="S120" s="89"/>
      <c r="T120" s="89"/>
      <c r="U120" s="89"/>
      <c r="V120" s="89"/>
      <c r="W120" s="89"/>
      <c r="X120" s="89"/>
      <c r="Y120" s="89"/>
      <c r="Z120" s="89"/>
    </row>
    <row r="121" spans="4:26" s="38" customFormat="1">
      <c r="D121" s="824"/>
      <c r="I121" s="89"/>
      <c r="J121" s="89"/>
      <c r="K121" s="89"/>
      <c r="L121" s="89"/>
      <c r="M121" s="89"/>
      <c r="N121" s="89"/>
      <c r="O121" s="89"/>
      <c r="P121" s="89"/>
      <c r="Q121" s="89"/>
      <c r="R121" s="89"/>
      <c r="S121" s="89"/>
      <c r="T121" s="89"/>
      <c r="U121" s="89"/>
      <c r="V121" s="89"/>
      <c r="W121" s="89"/>
      <c r="X121" s="89"/>
      <c r="Y121" s="89"/>
      <c r="Z121" s="89"/>
    </row>
    <row r="122" spans="4:26" s="38" customFormat="1">
      <c r="D122" s="824"/>
      <c r="I122" s="89"/>
      <c r="J122" s="89"/>
      <c r="K122" s="89"/>
      <c r="L122" s="89"/>
      <c r="M122" s="89"/>
      <c r="N122" s="89"/>
      <c r="O122" s="89"/>
      <c r="P122" s="89"/>
      <c r="Q122" s="89"/>
      <c r="R122" s="89"/>
      <c r="S122" s="89"/>
      <c r="T122" s="89"/>
      <c r="U122" s="89"/>
      <c r="V122" s="89"/>
      <c r="W122" s="89"/>
      <c r="X122" s="89"/>
      <c r="Y122" s="89"/>
      <c r="Z122" s="89"/>
    </row>
    <row r="123" spans="4:26" s="38" customFormat="1">
      <c r="D123" s="824"/>
      <c r="I123" s="89"/>
      <c r="J123" s="89"/>
      <c r="K123" s="89"/>
      <c r="L123" s="89"/>
      <c r="M123" s="89"/>
      <c r="N123" s="89"/>
      <c r="O123" s="89"/>
      <c r="P123" s="89"/>
      <c r="Q123" s="89"/>
      <c r="R123" s="89"/>
      <c r="S123" s="89"/>
      <c r="T123" s="89"/>
      <c r="U123" s="89"/>
      <c r="V123" s="89"/>
      <c r="W123" s="89"/>
      <c r="X123" s="89"/>
      <c r="Y123" s="89"/>
      <c r="Z123" s="89"/>
    </row>
    <row r="124" spans="4:26" s="38" customFormat="1">
      <c r="D124" s="824"/>
      <c r="I124" s="89"/>
      <c r="J124" s="89"/>
      <c r="K124" s="89"/>
      <c r="L124" s="89"/>
      <c r="M124" s="89"/>
      <c r="N124" s="89"/>
      <c r="O124" s="89"/>
      <c r="P124" s="89"/>
      <c r="Q124" s="89"/>
      <c r="R124" s="89"/>
      <c r="S124" s="89"/>
      <c r="T124" s="89"/>
      <c r="U124" s="89"/>
      <c r="V124" s="89"/>
      <c r="W124" s="89"/>
      <c r="X124" s="89"/>
      <c r="Y124" s="89"/>
      <c r="Z124" s="89"/>
    </row>
    <row r="125" spans="4:26" s="38" customFormat="1">
      <c r="D125" s="824"/>
      <c r="I125" s="89"/>
      <c r="J125" s="89"/>
      <c r="K125" s="89"/>
      <c r="L125" s="89"/>
      <c r="M125" s="89"/>
      <c r="N125" s="89"/>
      <c r="O125" s="89"/>
      <c r="P125" s="89"/>
      <c r="Q125" s="89"/>
      <c r="R125" s="89"/>
      <c r="S125" s="89"/>
      <c r="T125" s="89"/>
      <c r="U125" s="89"/>
      <c r="V125" s="89"/>
      <c r="W125" s="89"/>
      <c r="X125" s="89"/>
      <c r="Y125" s="89"/>
      <c r="Z125" s="89"/>
    </row>
    <row r="126" spans="4:26" s="38" customFormat="1">
      <c r="D126" s="824"/>
      <c r="I126" s="89"/>
      <c r="J126" s="89"/>
      <c r="K126" s="89"/>
      <c r="L126" s="89"/>
      <c r="M126" s="89"/>
      <c r="N126" s="89"/>
      <c r="O126" s="89"/>
      <c r="P126" s="89"/>
      <c r="Q126" s="89"/>
      <c r="R126" s="89"/>
      <c r="S126" s="89"/>
      <c r="T126" s="89"/>
      <c r="U126" s="89"/>
      <c r="V126" s="89"/>
      <c r="W126" s="89"/>
      <c r="X126" s="89"/>
      <c r="Y126" s="89"/>
      <c r="Z126" s="89"/>
    </row>
    <row r="127" spans="4:26" s="38" customFormat="1">
      <c r="D127" s="824"/>
      <c r="I127" s="89"/>
      <c r="J127" s="89"/>
      <c r="K127" s="89"/>
      <c r="L127" s="89"/>
      <c r="M127" s="89"/>
      <c r="N127" s="89"/>
      <c r="O127" s="89"/>
      <c r="P127" s="89"/>
      <c r="Q127" s="89"/>
      <c r="R127" s="89"/>
      <c r="S127" s="89"/>
      <c r="T127" s="89"/>
      <c r="U127" s="89"/>
      <c r="V127" s="89"/>
      <c r="W127" s="89"/>
      <c r="X127" s="89"/>
      <c r="Y127" s="89"/>
      <c r="Z127" s="89"/>
    </row>
    <row r="128" spans="4:26" s="38" customFormat="1">
      <c r="D128" s="824"/>
      <c r="I128" s="89"/>
      <c r="J128" s="89"/>
      <c r="K128" s="89"/>
      <c r="L128" s="89"/>
      <c r="M128" s="89"/>
      <c r="N128" s="89"/>
      <c r="O128" s="89"/>
      <c r="P128" s="89"/>
      <c r="Q128" s="89"/>
      <c r="R128" s="89"/>
      <c r="S128" s="89"/>
      <c r="T128" s="89"/>
      <c r="U128" s="89"/>
      <c r="V128" s="89"/>
      <c r="W128" s="89"/>
      <c r="X128" s="89"/>
      <c r="Y128" s="89"/>
      <c r="Z128" s="89"/>
    </row>
    <row r="129" spans="4:26" s="38" customFormat="1">
      <c r="D129" s="824"/>
      <c r="I129" s="89"/>
      <c r="J129" s="89"/>
      <c r="K129" s="89"/>
      <c r="L129" s="89"/>
      <c r="M129" s="89"/>
      <c r="N129" s="89"/>
      <c r="O129" s="89"/>
      <c r="P129" s="89"/>
      <c r="Q129" s="89"/>
      <c r="R129" s="89"/>
      <c r="S129" s="89"/>
      <c r="T129" s="89"/>
      <c r="U129" s="89"/>
      <c r="V129" s="89"/>
      <c r="W129" s="89"/>
      <c r="X129" s="89"/>
      <c r="Y129" s="89"/>
      <c r="Z129" s="89"/>
    </row>
    <row r="130" spans="4:26" s="38" customFormat="1">
      <c r="D130" s="824"/>
      <c r="I130" s="89"/>
      <c r="J130" s="89"/>
      <c r="K130" s="89"/>
      <c r="L130" s="89"/>
      <c r="M130" s="89"/>
      <c r="N130" s="89"/>
      <c r="O130" s="89"/>
      <c r="P130" s="89"/>
      <c r="Q130" s="89"/>
      <c r="R130" s="89"/>
      <c r="S130" s="89"/>
      <c r="T130" s="89"/>
      <c r="U130" s="89"/>
      <c r="V130" s="89"/>
      <c r="W130" s="89"/>
      <c r="X130" s="89"/>
      <c r="Y130" s="89"/>
      <c r="Z130" s="89"/>
    </row>
    <row r="131" spans="4:26" s="38" customFormat="1">
      <c r="D131" s="824"/>
      <c r="I131" s="89"/>
      <c r="J131" s="89"/>
      <c r="K131" s="89"/>
      <c r="L131" s="89"/>
      <c r="M131" s="89"/>
      <c r="N131" s="89"/>
      <c r="O131" s="89"/>
      <c r="P131" s="89"/>
      <c r="Q131" s="89"/>
      <c r="R131" s="89"/>
      <c r="S131" s="89"/>
      <c r="T131" s="89"/>
      <c r="U131" s="89"/>
      <c r="V131" s="89"/>
      <c r="W131" s="89"/>
      <c r="X131" s="89"/>
      <c r="Y131" s="89"/>
      <c r="Z131" s="89"/>
    </row>
    <row r="132" spans="4:26" s="38" customFormat="1">
      <c r="D132" s="824"/>
      <c r="I132" s="89"/>
      <c r="J132" s="89"/>
      <c r="K132" s="89"/>
      <c r="L132" s="89"/>
      <c r="M132" s="89"/>
      <c r="N132" s="89"/>
      <c r="O132" s="89"/>
      <c r="P132" s="89"/>
      <c r="Q132" s="89"/>
      <c r="R132" s="89"/>
      <c r="S132" s="89"/>
      <c r="T132" s="89"/>
      <c r="U132" s="89"/>
      <c r="V132" s="89"/>
      <c r="W132" s="89"/>
      <c r="X132" s="89"/>
      <c r="Y132" s="89"/>
      <c r="Z132" s="89"/>
    </row>
    <row r="133" spans="4:26" s="38" customFormat="1">
      <c r="D133" s="824"/>
      <c r="I133" s="89"/>
      <c r="J133" s="89"/>
      <c r="K133" s="89"/>
      <c r="L133" s="89"/>
      <c r="M133" s="89"/>
      <c r="N133" s="89"/>
      <c r="O133" s="89"/>
      <c r="P133" s="89"/>
      <c r="Q133" s="89"/>
      <c r="R133" s="89"/>
      <c r="S133" s="89"/>
      <c r="T133" s="89"/>
      <c r="U133" s="89"/>
      <c r="V133" s="89"/>
      <c r="W133" s="89"/>
      <c r="X133" s="89"/>
      <c r="Y133" s="89"/>
      <c r="Z133" s="89"/>
    </row>
    <row r="134" spans="4:26" s="38" customFormat="1">
      <c r="D134" s="824"/>
      <c r="I134" s="89"/>
      <c r="J134" s="89"/>
      <c r="K134" s="89"/>
      <c r="L134" s="89"/>
      <c r="M134" s="89"/>
      <c r="N134" s="89"/>
      <c r="O134" s="89"/>
      <c r="P134" s="89"/>
      <c r="Q134" s="89"/>
      <c r="R134" s="89"/>
      <c r="S134" s="89"/>
      <c r="T134" s="89"/>
      <c r="U134" s="89"/>
      <c r="V134" s="89"/>
      <c r="W134" s="89"/>
      <c r="X134" s="89"/>
      <c r="Y134" s="89"/>
      <c r="Z134" s="89"/>
    </row>
    <row r="135" spans="4:26" s="38" customFormat="1">
      <c r="D135" s="824"/>
      <c r="I135" s="89"/>
      <c r="J135" s="89"/>
      <c r="K135" s="89"/>
      <c r="L135" s="89"/>
      <c r="M135" s="89"/>
      <c r="N135" s="89"/>
      <c r="O135" s="89"/>
      <c r="P135" s="89"/>
      <c r="Q135" s="89"/>
      <c r="R135" s="89"/>
      <c r="S135" s="89"/>
      <c r="T135" s="89"/>
      <c r="U135" s="89"/>
      <c r="V135" s="89"/>
      <c r="W135" s="89"/>
      <c r="X135" s="89"/>
      <c r="Y135" s="89"/>
      <c r="Z135" s="89"/>
    </row>
    <row r="136" spans="4:26" s="38" customFormat="1">
      <c r="D136" s="824"/>
      <c r="I136" s="89"/>
      <c r="J136" s="89"/>
      <c r="K136" s="89"/>
      <c r="L136" s="89"/>
      <c r="M136" s="89"/>
      <c r="N136" s="89"/>
      <c r="O136" s="89"/>
      <c r="P136" s="89"/>
      <c r="Q136" s="89"/>
      <c r="R136" s="89"/>
      <c r="S136" s="89"/>
      <c r="T136" s="89"/>
      <c r="U136" s="89"/>
      <c r="V136" s="89"/>
      <c r="W136" s="89"/>
      <c r="X136" s="89"/>
      <c r="Y136" s="89"/>
      <c r="Z136" s="89"/>
    </row>
    <row r="137" spans="4:26" s="38" customFormat="1">
      <c r="D137" s="824"/>
      <c r="I137" s="89"/>
      <c r="J137" s="89"/>
      <c r="K137" s="89"/>
      <c r="L137" s="89"/>
      <c r="M137" s="89"/>
      <c r="N137" s="89"/>
      <c r="O137" s="89"/>
      <c r="P137" s="89"/>
      <c r="Q137" s="89"/>
      <c r="R137" s="89"/>
      <c r="S137" s="89"/>
      <c r="T137" s="89"/>
      <c r="U137" s="89"/>
      <c r="V137" s="89"/>
      <c r="W137" s="89"/>
      <c r="X137" s="89"/>
      <c r="Y137" s="89"/>
      <c r="Z137" s="89"/>
    </row>
    <row r="138" spans="4:26" s="38" customFormat="1">
      <c r="D138" s="824"/>
      <c r="I138" s="89"/>
      <c r="J138" s="89"/>
      <c r="K138" s="89"/>
      <c r="L138" s="89"/>
      <c r="M138" s="89"/>
      <c r="N138" s="89"/>
      <c r="O138" s="89"/>
      <c r="P138" s="89"/>
      <c r="Q138" s="89"/>
      <c r="R138" s="89"/>
      <c r="S138" s="89"/>
      <c r="T138" s="89"/>
      <c r="U138" s="89"/>
      <c r="V138" s="89"/>
      <c r="W138" s="89"/>
      <c r="X138" s="89"/>
      <c r="Y138" s="89"/>
      <c r="Z138" s="89"/>
    </row>
    <row r="139" spans="4:26" s="38" customFormat="1">
      <c r="D139" s="824"/>
      <c r="I139" s="89"/>
      <c r="J139" s="89"/>
      <c r="K139" s="89"/>
      <c r="L139" s="89"/>
      <c r="M139" s="89"/>
      <c r="N139" s="89"/>
      <c r="O139" s="89"/>
      <c r="P139" s="89"/>
      <c r="Q139" s="89"/>
      <c r="R139" s="89"/>
      <c r="S139" s="89"/>
      <c r="T139" s="89"/>
      <c r="U139" s="89"/>
      <c r="V139" s="89"/>
      <c r="W139" s="89"/>
      <c r="X139" s="89"/>
      <c r="Y139" s="89"/>
      <c r="Z139" s="89"/>
    </row>
    <row r="140" spans="4:26" s="38" customFormat="1">
      <c r="D140" s="824"/>
      <c r="I140" s="89"/>
      <c r="J140" s="89"/>
      <c r="K140" s="89"/>
      <c r="L140" s="89"/>
      <c r="M140" s="89"/>
      <c r="N140" s="89"/>
      <c r="O140" s="89"/>
      <c r="P140" s="89"/>
      <c r="Q140" s="89"/>
      <c r="R140" s="89"/>
      <c r="S140" s="89"/>
      <c r="T140" s="89"/>
      <c r="U140" s="89"/>
      <c r="V140" s="89"/>
      <c r="W140" s="89"/>
      <c r="X140" s="89"/>
      <c r="Y140" s="89"/>
      <c r="Z140" s="89"/>
    </row>
    <row r="141" spans="4:26" s="38" customFormat="1">
      <c r="D141" s="824"/>
      <c r="I141" s="89"/>
      <c r="J141" s="89"/>
      <c r="K141" s="89"/>
      <c r="L141" s="89"/>
      <c r="M141" s="89"/>
      <c r="N141" s="89"/>
      <c r="O141" s="89"/>
      <c r="P141" s="89"/>
      <c r="Q141" s="89"/>
      <c r="R141" s="89"/>
      <c r="S141" s="89"/>
      <c r="T141" s="89"/>
      <c r="U141" s="89"/>
      <c r="V141" s="89"/>
      <c r="W141" s="89"/>
      <c r="X141" s="89"/>
      <c r="Y141" s="89"/>
      <c r="Z141" s="89"/>
    </row>
    <row r="142" spans="4:26" s="38" customFormat="1">
      <c r="D142" s="824"/>
      <c r="I142" s="89"/>
      <c r="J142" s="89"/>
      <c r="K142" s="89"/>
      <c r="L142" s="89"/>
      <c r="M142" s="89"/>
      <c r="N142" s="89"/>
      <c r="O142" s="89"/>
      <c r="P142" s="89"/>
      <c r="Q142" s="89"/>
      <c r="R142" s="89"/>
      <c r="S142" s="89"/>
      <c r="T142" s="89"/>
      <c r="U142" s="89"/>
      <c r="V142" s="89"/>
      <c r="W142" s="89"/>
      <c r="X142" s="89"/>
      <c r="Y142" s="89"/>
      <c r="Z142" s="89"/>
    </row>
    <row r="143" spans="4:26" s="38" customFormat="1">
      <c r="D143" s="824"/>
      <c r="I143" s="89"/>
      <c r="J143" s="89"/>
      <c r="K143" s="89"/>
      <c r="L143" s="89"/>
      <c r="M143" s="89"/>
      <c r="N143" s="89"/>
      <c r="O143" s="89"/>
      <c r="P143" s="89"/>
      <c r="Q143" s="89"/>
      <c r="R143" s="89"/>
      <c r="S143" s="89"/>
      <c r="T143" s="89"/>
      <c r="U143" s="89"/>
      <c r="V143" s="89"/>
      <c r="W143" s="89"/>
      <c r="X143" s="89"/>
      <c r="Y143" s="89"/>
      <c r="Z143" s="89"/>
    </row>
    <row r="144" spans="4:26" s="38" customFormat="1">
      <c r="D144" s="824"/>
      <c r="I144" s="89"/>
      <c r="J144" s="89"/>
      <c r="K144" s="89"/>
      <c r="L144" s="89"/>
      <c r="M144" s="89"/>
      <c r="N144" s="89"/>
      <c r="O144" s="89"/>
      <c r="P144" s="89"/>
      <c r="Q144" s="89"/>
      <c r="R144" s="89"/>
      <c r="S144" s="89"/>
      <c r="T144" s="89"/>
      <c r="U144" s="89"/>
      <c r="V144" s="89"/>
      <c r="W144" s="89"/>
      <c r="X144" s="89"/>
      <c r="Y144" s="89"/>
      <c r="Z144" s="89"/>
    </row>
    <row r="145" spans="4:26" s="38" customFormat="1">
      <c r="D145" s="824"/>
      <c r="I145" s="89"/>
      <c r="J145" s="89"/>
      <c r="K145" s="89"/>
      <c r="L145" s="89"/>
      <c r="M145" s="89"/>
      <c r="N145" s="89"/>
      <c r="O145" s="89"/>
      <c r="P145" s="89"/>
      <c r="Q145" s="89"/>
      <c r="R145" s="89"/>
      <c r="S145" s="89"/>
      <c r="T145" s="89"/>
      <c r="U145" s="89"/>
      <c r="V145" s="89"/>
      <c r="W145" s="89"/>
      <c r="X145" s="89"/>
      <c r="Y145" s="89"/>
      <c r="Z145" s="89"/>
    </row>
    <row r="146" spans="4:26" s="38" customFormat="1">
      <c r="D146" s="824"/>
      <c r="I146" s="89"/>
      <c r="J146" s="89"/>
      <c r="K146" s="89"/>
      <c r="L146" s="89"/>
      <c r="M146" s="89"/>
      <c r="N146" s="89"/>
      <c r="O146" s="89"/>
      <c r="P146" s="89"/>
      <c r="Q146" s="89"/>
      <c r="R146" s="89"/>
      <c r="S146" s="89"/>
      <c r="T146" s="89"/>
      <c r="U146" s="89"/>
      <c r="V146" s="89"/>
      <c r="W146" s="89"/>
      <c r="X146" s="89"/>
      <c r="Y146" s="89"/>
      <c r="Z146" s="89"/>
    </row>
    <row r="147" spans="4:26" s="38" customFormat="1">
      <c r="D147" s="824"/>
      <c r="I147" s="89"/>
      <c r="J147" s="89"/>
      <c r="K147" s="89"/>
      <c r="L147" s="89"/>
      <c r="M147" s="89"/>
      <c r="N147" s="89"/>
      <c r="O147" s="89"/>
      <c r="P147" s="89"/>
      <c r="Q147" s="89"/>
      <c r="R147" s="89"/>
      <c r="S147" s="89"/>
      <c r="T147" s="89"/>
      <c r="U147" s="89"/>
      <c r="V147" s="89"/>
      <c r="W147" s="89"/>
      <c r="X147" s="89"/>
      <c r="Y147" s="89"/>
      <c r="Z147" s="89"/>
    </row>
    <row r="148" spans="4:26" s="38" customFormat="1">
      <c r="D148" s="824"/>
      <c r="I148" s="89"/>
      <c r="J148" s="89"/>
      <c r="K148" s="89"/>
      <c r="L148" s="89"/>
      <c r="M148" s="89"/>
      <c r="N148" s="89"/>
      <c r="O148" s="89"/>
      <c r="P148" s="89"/>
      <c r="Q148" s="89"/>
      <c r="R148" s="89"/>
      <c r="S148" s="89"/>
      <c r="T148" s="89"/>
      <c r="U148" s="89"/>
      <c r="V148" s="89"/>
      <c r="W148" s="89"/>
      <c r="X148" s="89"/>
      <c r="Y148" s="89"/>
      <c r="Z148" s="89"/>
    </row>
    <row r="149" spans="4:26" s="38" customFormat="1">
      <c r="D149" s="824"/>
      <c r="I149" s="89"/>
      <c r="J149" s="89"/>
      <c r="K149" s="89"/>
      <c r="L149" s="89"/>
      <c r="M149" s="89"/>
      <c r="N149" s="89"/>
      <c r="O149" s="89"/>
      <c r="P149" s="89"/>
      <c r="Q149" s="89"/>
      <c r="R149" s="89"/>
      <c r="S149" s="89"/>
      <c r="T149" s="89"/>
      <c r="U149" s="89"/>
      <c r="V149" s="89"/>
      <c r="W149" s="89"/>
      <c r="X149" s="89"/>
      <c r="Y149" s="89"/>
      <c r="Z149" s="89"/>
    </row>
    <row r="150" spans="4:26" s="38" customFormat="1">
      <c r="D150" s="824"/>
      <c r="I150" s="89"/>
      <c r="J150" s="89"/>
      <c r="K150" s="89"/>
      <c r="L150" s="89"/>
      <c r="M150" s="89"/>
      <c r="N150" s="89"/>
      <c r="O150" s="89"/>
      <c r="P150" s="89"/>
      <c r="Q150" s="89"/>
      <c r="R150" s="89"/>
      <c r="S150" s="89"/>
      <c r="T150" s="89"/>
      <c r="U150" s="89"/>
      <c r="V150" s="89"/>
      <c r="W150" s="89"/>
      <c r="X150" s="89"/>
      <c r="Y150" s="89"/>
      <c r="Z150" s="89"/>
    </row>
    <row r="151" spans="4:26" s="38" customFormat="1">
      <c r="D151" s="824"/>
      <c r="I151" s="89"/>
      <c r="J151" s="89"/>
      <c r="K151" s="89"/>
      <c r="L151" s="89"/>
      <c r="M151" s="89"/>
      <c r="N151" s="89"/>
      <c r="O151" s="89"/>
      <c r="P151" s="89"/>
      <c r="Q151" s="89"/>
      <c r="R151" s="89"/>
      <c r="S151" s="89"/>
      <c r="T151" s="89"/>
      <c r="U151" s="89"/>
      <c r="V151" s="89"/>
      <c r="W151" s="89"/>
      <c r="X151" s="89"/>
      <c r="Y151" s="89"/>
      <c r="Z151" s="89"/>
    </row>
    <row r="152" spans="4:26" s="38" customFormat="1">
      <c r="D152" s="824"/>
      <c r="I152" s="89"/>
      <c r="J152" s="89"/>
      <c r="K152" s="89"/>
      <c r="L152" s="89"/>
      <c r="M152" s="89"/>
      <c r="N152" s="89"/>
      <c r="O152" s="89"/>
      <c r="P152" s="89"/>
      <c r="Q152" s="89"/>
      <c r="R152" s="89"/>
      <c r="S152" s="89"/>
      <c r="T152" s="89"/>
      <c r="U152" s="89"/>
      <c r="V152" s="89"/>
      <c r="W152" s="89"/>
      <c r="X152" s="89"/>
      <c r="Y152" s="89"/>
      <c r="Z152" s="89"/>
    </row>
    <row r="153" spans="4:26" s="38" customFormat="1">
      <c r="D153" s="824"/>
      <c r="I153" s="89"/>
      <c r="J153" s="89"/>
      <c r="K153" s="89"/>
      <c r="L153" s="89"/>
      <c r="M153" s="89"/>
      <c r="N153" s="89"/>
      <c r="O153" s="89"/>
      <c r="P153" s="89"/>
      <c r="Q153" s="89"/>
      <c r="R153" s="89"/>
      <c r="S153" s="89"/>
      <c r="T153" s="89"/>
      <c r="U153" s="89"/>
      <c r="V153" s="89"/>
      <c r="W153" s="89"/>
      <c r="X153" s="89"/>
      <c r="Y153" s="89"/>
      <c r="Z153" s="89"/>
    </row>
    <row r="154" spans="4:26" s="38" customFormat="1">
      <c r="D154" s="824"/>
      <c r="I154" s="89"/>
      <c r="J154" s="89"/>
      <c r="K154" s="89"/>
      <c r="L154" s="89"/>
      <c r="M154" s="89"/>
      <c r="N154" s="89"/>
      <c r="O154" s="89"/>
      <c r="P154" s="89"/>
      <c r="Q154" s="89"/>
      <c r="R154" s="89"/>
      <c r="S154" s="89"/>
      <c r="T154" s="89"/>
      <c r="U154" s="89"/>
      <c r="V154" s="89"/>
      <c r="W154" s="89"/>
      <c r="X154" s="89"/>
      <c r="Y154" s="89"/>
      <c r="Z154" s="89"/>
    </row>
    <row r="155" spans="4:26" s="38" customFormat="1">
      <c r="D155" s="824"/>
      <c r="I155" s="89"/>
      <c r="J155" s="89"/>
      <c r="K155" s="89"/>
      <c r="L155" s="89"/>
      <c r="M155" s="89"/>
      <c r="N155" s="89"/>
      <c r="O155" s="89"/>
      <c r="P155" s="89"/>
      <c r="Q155" s="89"/>
      <c r="R155" s="89"/>
      <c r="S155" s="89"/>
      <c r="T155" s="89"/>
      <c r="U155" s="89"/>
      <c r="V155" s="89"/>
      <c r="W155" s="89"/>
      <c r="X155" s="89"/>
      <c r="Y155" s="89"/>
      <c r="Z155" s="89"/>
    </row>
    <row r="156" spans="4:26" s="38" customFormat="1">
      <c r="D156" s="824"/>
      <c r="I156" s="89"/>
      <c r="J156" s="89"/>
      <c r="K156" s="89"/>
      <c r="L156" s="89"/>
      <c r="M156" s="89"/>
      <c r="N156" s="89"/>
      <c r="O156" s="89"/>
      <c r="P156" s="89"/>
      <c r="Q156" s="89"/>
      <c r="R156" s="89"/>
      <c r="S156" s="89"/>
      <c r="T156" s="89"/>
      <c r="U156" s="89"/>
      <c r="V156" s="89"/>
      <c r="W156" s="89"/>
      <c r="X156" s="89"/>
      <c r="Y156" s="89"/>
      <c r="Z156" s="89"/>
    </row>
    <row r="157" spans="4:26" s="38" customFormat="1">
      <c r="D157" s="824"/>
      <c r="I157" s="89"/>
      <c r="J157" s="89"/>
      <c r="K157" s="89"/>
      <c r="L157" s="89"/>
      <c r="M157" s="89"/>
      <c r="N157" s="89"/>
      <c r="O157" s="89"/>
      <c r="P157" s="89"/>
      <c r="Q157" s="89"/>
      <c r="R157" s="89"/>
      <c r="S157" s="89"/>
      <c r="T157" s="89"/>
      <c r="U157" s="89"/>
      <c r="V157" s="89"/>
      <c r="W157" s="89"/>
      <c r="X157" s="89"/>
      <c r="Y157" s="89"/>
      <c r="Z157" s="89"/>
    </row>
    <row r="158" spans="4:26" s="38" customFormat="1">
      <c r="D158" s="824"/>
      <c r="I158" s="89"/>
      <c r="J158" s="89"/>
      <c r="K158" s="89"/>
      <c r="L158" s="89"/>
      <c r="M158" s="89"/>
      <c r="N158" s="89"/>
      <c r="O158" s="89"/>
      <c r="P158" s="89"/>
      <c r="Q158" s="89"/>
      <c r="R158" s="89"/>
      <c r="S158" s="89"/>
      <c r="T158" s="89"/>
      <c r="U158" s="89"/>
      <c r="V158" s="89"/>
      <c r="W158" s="89"/>
      <c r="X158" s="89"/>
      <c r="Y158" s="89"/>
      <c r="Z158" s="89"/>
    </row>
    <row r="159" spans="4:26" s="38" customFormat="1">
      <c r="D159" s="824"/>
      <c r="I159" s="89"/>
      <c r="J159" s="89"/>
      <c r="K159" s="89"/>
      <c r="L159" s="89"/>
      <c r="M159" s="89"/>
      <c r="N159" s="89"/>
      <c r="O159" s="89"/>
      <c r="P159" s="89"/>
      <c r="Q159" s="89"/>
      <c r="R159" s="89"/>
      <c r="S159" s="89"/>
      <c r="T159" s="89"/>
      <c r="U159" s="89"/>
      <c r="V159" s="89"/>
      <c r="W159" s="89"/>
      <c r="X159" s="89"/>
      <c r="Y159" s="89"/>
      <c r="Z159" s="89"/>
    </row>
    <row r="160" spans="4:26" s="38" customFormat="1">
      <c r="D160" s="824"/>
      <c r="I160" s="89"/>
      <c r="J160" s="89"/>
      <c r="K160" s="89"/>
      <c r="L160" s="89"/>
      <c r="M160" s="89"/>
      <c r="N160" s="89"/>
      <c r="O160" s="89"/>
      <c r="P160" s="89"/>
      <c r="Q160" s="89"/>
      <c r="R160" s="89"/>
      <c r="S160" s="89"/>
      <c r="T160" s="89"/>
      <c r="U160" s="89"/>
      <c r="V160" s="89"/>
      <c r="W160" s="89"/>
      <c r="X160" s="89"/>
      <c r="Y160" s="89"/>
      <c r="Z160" s="89"/>
    </row>
    <row r="161" spans="4:26" s="38" customFormat="1">
      <c r="D161" s="824"/>
      <c r="I161" s="89"/>
      <c r="J161" s="89"/>
      <c r="K161" s="89"/>
      <c r="L161" s="89"/>
      <c r="M161" s="89"/>
      <c r="N161" s="89"/>
      <c r="O161" s="89"/>
      <c r="P161" s="89"/>
      <c r="Q161" s="89"/>
      <c r="R161" s="89"/>
      <c r="S161" s="89"/>
      <c r="T161" s="89"/>
      <c r="U161" s="89"/>
      <c r="V161" s="89"/>
      <c r="W161" s="89"/>
      <c r="X161" s="89"/>
      <c r="Y161" s="89"/>
      <c r="Z161" s="89"/>
    </row>
    <row r="162" spans="4:26" s="38" customFormat="1">
      <c r="D162" s="824"/>
      <c r="I162" s="89"/>
      <c r="J162" s="89"/>
      <c r="K162" s="89"/>
      <c r="L162" s="89"/>
      <c r="M162" s="89"/>
      <c r="N162" s="89"/>
      <c r="O162" s="89"/>
      <c r="P162" s="89"/>
      <c r="Q162" s="89"/>
      <c r="R162" s="89"/>
      <c r="S162" s="89"/>
      <c r="T162" s="89"/>
      <c r="U162" s="89"/>
      <c r="V162" s="89"/>
      <c r="W162" s="89"/>
      <c r="X162" s="89"/>
      <c r="Y162" s="89"/>
      <c r="Z162" s="89"/>
    </row>
    <row r="163" spans="4:26" s="38" customFormat="1">
      <c r="D163" s="824"/>
      <c r="I163" s="89"/>
      <c r="J163" s="89"/>
      <c r="K163" s="89"/>
      <c r="L163" s="89"/>
      <c r="M163" s="89"/>
      <c r="N163" s="89"/>
      <c r="O163" s="89"/>
      <c r="P163" s="89"/>
      <c r="Q163" s="89"/>
      <c r="R163" s="89"/>
      <c r="S163" s="89"/>
      <c r="T163" s="89"/>
      <c r="U163" s="89"/>
      <c r="V163" s="89"/>
      <c r="W163" s="89"/>
      <c r="X163" s="89"/>
      <c r="Y163" s="89"/>
      <c r="Z163" s="89"/>
    </row>
    <row r="164" spans="4:26" s="38" customFormat="1">
      <c r="D164" s="824"/>
      <c r="I164" s="89"/>
      <c r="J164" s="89"/>
      <c r="K164" s="89"/>
      <c r="L164" s="89"/>
      <c r="M164" s="89"/>
      <c r="N164" s="89"/>
      <c r="O164" s="89"/>
      <c r="P164" s="89"/>
      <c r="Q164" s="89"/>
      <c r="R164" s="89"/>
      <c r="S164" s="89"/>
      <c r="T164" s="89"/>
      <c r="U164" s="89"/>
      <c r="V164" s="89"/>
      <c r="W164" s="89"/>
      <c r="X164" s="89"/>
      <c r="Y164" s="89"/>
      <c r="Z164" s="89"/>
    </row>
    <row r="165" spans="4:26" s="38" customFormat="1">
      <c r="D165" s="824"/>
      <c r="I165" s="89"/>
      <c r="J165" s="89"/>
      <c r="K165" s="89"/>
      <c r="L165" s="89"/>
      <c r="M165" s="89"/>
      <c r="N165" s="89"/>
      <c r="O165" s="89"/>
      <c r="P165" s="89"/>
      <c r="Q165" s="89"/>
      <c r="R165" s="89"/>
      <c r="S165" s="89"/>
      <c r="T165" s="89"/>
      <c r="U165" s="89"/>
      <c r="V165" s="89"/>
      <c r="W165" s="89"/>
      <c r="X165" s="89"/>
      <c r="Y165" s="89"/>
      <c r="Z165" s="89"/>
    </row>
    <row r="166" spans="4:26" s="38" customFormat="1">
      <c r="D166" s="824"/>
      <c r="I166" s="89"/>
      <c r="J166" s="89"/>
      <c r="K166" s="89"/>
      <c r="L166" s="89"/>
      <c r="M166" s="89"/>
      <c r="N166" s="89"/>
      <c r="O166" s="89"/>
      <c r="P166" s="89"/>
      <c r="Q166" s="89"/>
      <c r="R166" s="89"/>
      <c r="S166" s="89"/>
      <c r="T166" s="89"/>
      <c r="U166" s="89"/>
      <c r="V166" s="89"/>
      <c r="W166" s="89"/>
      <c r="X166" s="89"/>
      <c r="Y166" s="89"/>
      <c r="Z166" s="89"/>
    </row>
    <row r="167" spans="4:26" s="38" customFormat="1">
      <c r="D167" s="824"/>
      <c r="I167" s="89"/>
      <c r="J167" s="89"/>
      <c r="K167" s="89"/>
      <c r="L167" s="89"/>
      <c r="M167" s="89"/>
      <c r="N167" s="89"/>
      <c r="O167" s="89"/>
      <c r="P167" s="89"/>
      <c r="Q167" s="89"/>
      <c r="R167" s="89"/>
      <c r="S167" s="89"/>
      <c r="T167" s="89"/>
      <c r="U167" s="89"/>
      <c r="V167" s="89"/>
      <c r="W167" s="89"/>
      <c r="X167" s="89"/>
      <c r="Y167" s="89"/>
      <c r="Z167" s="89"/>
    </row>
    <row r="168" spans="4:26" s="38" customFormat="1">
      <c r="D168" s="824"/>
      <c r="I168" s="89"/>
      <c r="J168" s="89"/>
      <c r="K168" s="89"/>
      <c r="L168" s="89"/>
      <c r="M168" s="89"/>
      <c r="N168" s="89"/>
      <c r="O168" s="89"/>
      <c r="P168" s="89"/>
      <c r="Q168" s="89"/>
      <c r="R168" s="89"/>
      <c r="S168" s="89"/>
      <c r="T168" s="89"/>
      <c r="U168" s="89"/>
      <c r="V168" s="89"/>
      <c r="W168" s="89"/>
      <c r="X168" s="89"/>
      <c r="Y168" s="89"/>
      <c r="Z168" s="89"/>
    </row>
    <row r="169" spans="4:26" s="38" customFormat="1">
      <c r="D169" s="824"/>
      <c r="I169" s="89"/>
      <c r="J169" s="89"/>
      <c r="K169" s="89"/>
      <c r="L169" s="89"/>
      <c r="M169" s="89"/>
      <c r="N169" s="89"/>
      <c r="O169" s="89"/>
      <c r="P169" s="89"/>
      <c r="Q169" s="89"/>
      <c r="R169" s="89"/>
      <c r="S169" s="89"/>
      <c r="T169" s="89"/>
      <c r="U169" s="89"/>
      <c r="V169" s="89"/>
      <c r="W169" s="89"/>
      <c r="X169" s="89"/>
      <c r="Y169" s="89"/>
      <c r="Z169" s="89"/>
    </row>
    <row r="170" spans="4:26" s="38" customFormat="1">
      <c r="D170" s="824"/>
      <c r="I170" s="89"/>
      <c r="J170" s="89"/>
      <c r="K170" s="89"/>
      <c r="L170" s="89"/>
      <c r="M170" s="89"/>
      <c r="N170" s="89"/>
      <c r="O170" s="89"/>
      <c r="P170" s="89"/>
      <c r="Q170" s="89"/>
      <c r="R170" s="89"/>
      <c r="S170" s="89"/>
      <c r="T170" s="89"/>
      <c r="U170" s="89"/>
      <c r="V170" s="89"/>
      <c r="W170" s="89"/>
      <c r="X170" s="89"/>
      <c r="Y170" s="89"/>
      <c r="Z170" s="89"/>
    </row>
    <row r="171" spans="4:26" s="38" customFormat="1">
      <c r="D171" s="824"/>
      <c r="I171" s="89"/>
      <c r="J171" s="89"/>
      <c r="K171" s="89"/>
      <c r="L171" s="89"/>
      <c r="M171" s="89"/>
      <c r="N171" s="89"/>
      <c r="O171" s="89"/>
      <c r="P171" s="89"/>
      <c r="Q171" s="89"/>
      <c r="R171" s="89"/>
      <c r="S171" s="89"/>
      <c r="T171" s="89"/>
      <c r="U171" s="89"/>
      <c r="V171" s="89"/>
      <c r="W171" s="89"/>
      <c r="X171" s="89"/>
      <c r="Y171" s="89"/>
      <c r="Z171" s="89"/>
    </row>
    <row r="172" spans="4:26" s="38" customFormat="1">
      <c r="D172" s="824"/>
      <c r="I172" s="89"/>
      <c r="J172" s="89"/>
      <c r="K172" s="89"/>
      <c r="L172" s="89"/>
      <c r="M172" s="89"/>
      <c r="N172" s="89"/>
      <c r="O172" s="89"/>
      <c r="P172" s="89"/>
      <c r="Q172" s="89"/>
      <c r="R172" s="89"/>
      <c r="S172" s="89"/>
      <c r="T172" s="89"/>
      <c r="U172" s="89"/>
      <c r="V172" s="89"/>
      <c r="W172" s="89"/>
      <c r="X172" s="89"/>
      <c r="Y172" s="89"/>
      <c r="Z172" s="89"/>
    </row>
    <row r="173" spans="4:26" s="38" customFormat="1">
      <c r="D173" s="824"/>
      <c r="I173" s="89"/>
      <c r="J173" s="89"/>
      <c r="K173" s="89"/>
      <c r="L173" s="89"/>
      <c r="M173" s="89"/>
      <c r="N173" s="89"/>
      <c r="O173" s="89"/>
      <c r="P173" s="89"/>
      <c r="Q173" s="89"/>
      <c r="R173" s="89"/>
      <c r="S173" s="89"/>
      <c r="T173" s="89"/>
      <c r="U173" s="89"/>
      <c r="V173" s="89"/>
      <c r="W173" s="89"/>
      <c r="X173" s="89"/>
      <c r="Y173" s="89"/>
      <c r="Z173" s="89"/>
    </row>
    <row r="174" spans="4:26" s="38" customFormat="1">
      <c r="D174" s="824"/>
      <c r="I174" s="89"/>
      <c r="J174" s="89"/>
      <c r="K174" s="89"/>
      <c r="L174" s="89"/>
      <c r="M174" s="89"/>
      <c r="N174" s="89"/>
      <c r="O174" s="89"/>
      <c r="P174" s="89"/>
      <c r="Q174" s="89"/>
      <c r="R174" s="89"/>
      <c r="S174" s="89"/>
      <c r="T174" s="89"/>
      <c r="U174" s="89"/>
      <c r="V174" s="89"/>
      <c r="W174" s="89"/>
      <c r="X174" s="89"/>
      <c r="Y174" s="89"/>
      <c r="Z174" s="89"/>
    </row>
    <row r="175" spans="4:26" s="38" customFormat="1">
      <c r="D175" s="824"/>
      <c r="I175" s="89"/>
      <c r="J175" s="89"/>
      <c r="K175" s="89"/>
      <c r="L175" s="89"/>
      <c r="M175" s="89"/>
      <c r="N175" s="89"/>
      <c r="O175" s="89"/>
      <c r="P175" s="89"/>
      <c r="Q175" s="89"/>
      <c r="R175" s="89"/>
      <c r="S175" s="89"/>
      <c r="T175" s="89"/>
      <c r="U175" s="89"/>
      <c r="V175" s="89"/>
      <c r="W175" s="89"/>
      <c r="X175" s="89"/>
      <c r="Y175" s="89"/>
      <c r="Z175" s="89"/>
    </row>
    <row r="176" spans="4:26" s="38" customFormat="1">
      <c r="D176" s="824"/>
      <c r="I176" s="89"/>
      <c r="J176" s="89"/>
      <c r="K176" s="89"/>
      <c r="L176" s="89"/>
      <c r="M176" s="89"/>
      <c r="N176" s="89"/>
      <c r="O176" s="89"/>
      <c r="P176" s="89"/>
      <c r="Q176" s="89"/>
      <c r="R176" s="89"/>
      <c r="S176" s="89"/>
      <c r="T176" s="89"/>
      <c r="U176" s="89"/>
      <c r="V176" s="89"/>
      <c r="W176" s="89"/>
      <c r="X176" s="89"/>
      <c r="Y176" s="89"/>
      <c r="Z176" s="89"/>
    </row>
    <row r="177" spans="4:26" s="38" customFormat="1">
      <c r="D177" s="824"/>
      <c r="I177" s="89"/>
      <c r="J177" s="89"/>
      <c r="K177" s="89"/>
      <c r="L177" s="89"/>
      <c r="M177" s="89"/>
      <c r="N177" s="89"/>
      <c r="O177" s="89"/>
      <c r="P177" s="89"/>
      <c r="Q177" s="89"/>
      <c r="R177" s="89"/>
      <c r="S177" s="89"/>
      <c r="T177" s="89"/>
      <c r="U177" s="89"/>
      <c r="V177" s="89"/>
      <c r="W177" s="89"/>
      <c r="X177" s="89"/>
      <c r="Y177" s="89"/>
      <c r="Z177" s="89"/>
    </row>
    <row r="178" spans="4:26" s="38" customFormat="1">
      <c r="D178" s="824"/>
      <c r="I178" s="89"/>
      <c r="J178" s="89"/>
      <c r="K178" s="89"/>
      <c r="L178" s="89"/>
      <c r="M178" s="89"/>
      <c r="N178" s="89"/>
      <c r="O178" s="89"/>
      <c r="P178" s="89"/>
      <c r="Q178" s="89"/>
      <c r="R178" s="89"/>
      <c r="S178" s="89"/>
      <c r="T178" s="89"/>
      <c r="U178" s="89"/>
      <c r="V178" s="89"/>
      <c r="W178" s="89"/>
      <c r="X178" s="89"/>
      <c r="Y178" s="89"/>
      <c r="Z178" s="89"/>
    </row>
    <row r="179" spans="4:26" s="38" customFormat="1">
      <c r="D179" s="824"/>
      <c r="I179" s="89"/>
      <c r="J179" s="89"/>
      <c r="K179" s="89"/>
      <c r="L179" s="89"/>
      <c r="M179" s="89"/>
      <c r="N179" s="89"/>
      <c r="O179" s="89"/>
      <c r="P179" s="89"/>
      <c r="Q179" s="89"/>
      <c r="R179" s="89"/>
      <c r="S179" s="89"/>
      <c r="T179" s="89"/>
      <c r="U179" s="89"/>
      <c r="V179" s="89"/>
      <c r="W179" s="89"/>
      <c r="X179" s="89"/>
      <c r="Y179" s="89"/>
      <c r="Z179" s="89"/>
    </row>
    <row r="180" spans="4:26" s="38" customFormat="1">
      <c r="D180" s="824"/>
      <c r="I180" s="89"/>
      <c r="J180" s="89"/>
      <c r="K180" s="89"/>
      <c r="L180" s="89"/>
      <c r="M180" s="89"/>
      <c r="N180" s="89"/>
      <c r="O180" s="89"/>
      <c r="P180" s="89"/>
      <c r="Q180" s="89"/>
      <c r="R180" s="89"/>
      <c r="S180" s="89"/>
      <c r="T180" s="89"/>
      <c r="U180" s="89"/>
      <c r="V180" s="89"/>
      <c r="W180" s="89"/>
      <c r="X180" s="89"/>
      <c r="Y180" s="89"/>
      <c r="Z180" s="89"/>
    </row>
    <row r="181" spans="4:26" s="38" customFormat="1">
      <c r="D181" s="824"/>
      <c r="I181" s="89"/>
      <c r="J181" s="89"/>
      <c r="K181" s="89"/>
      <c r="L181" s="89"/>
      <c r="M181" s="89"/>
      <c r="N181" s="89"/>
      <c r="O181" s="89"/>
      <c r="P181" s="89"/>
      <c r="Q181" s="89"/>
      <c r="R181" s="89"/>
      <c r="S181" s="89"/>
      <c r="T181" s="89"/>
      <c r="U181" s="89"/>
      <c r="V181" s="89"/>
      <c r="W181" s="89"/>
      <c r="X181" s="89"/>
      <c r="Y181" s="89"/>
      <c r="Z181" s="89"/>
    </row>
    <row r="182" spans="4:26" s="38" customFormat="1">
      <c r="D182" s="824"/>
      <c r="I182" s="89"/>
      <c r="J182" s="89"/>
      <c r="K182" s="89"/>
      <c r="L182" s="89"/>
      <c r="M182" s="89"/>
      <c r="N182" s="89"/>
      <c r="O182" s="89"/>
      <c r="P182" s="89"/>
      <c r="Q182" s="89"/>
      <c r="R182" s="89"/>
      <c r="S182" s="89"/>
      <c r="T182" s="89"/>
      <c r="U182" s="89"/>
      <c r="V182" s="89"/>
      <c r="W182" s="89"/>
      <c r="X182" s="89"/>
      <c r="Y182" s="89"/>
      <c r="Z182" s="89"/>
    </row>
    <row r="183" spans="4:26" s="38" customFormat="1">
      <c r="D183" s="824"/>
      <c r="I183" s="89"/>
      <c r="J183" s="89"/>
      <c r="K183" s="89"/>
      <c r="L183" s="89"/>
      <c r="M183" s="89"/>
      <c r="N183" s="89"/>
      <c r="O183" s="89"/>
      <c r="P183" s="89"/>
      <c r="Q183" s="89"/>
      <c r="R183" s="89"/>
      <c r="S183" s="89"/>
      <c r="T183" s="89"/>
      <c r="U183" s="89"/>
      <c r="V183" s="89"/>
      <c r="W183" s="89"/>
      <c r="X183" s="89"/>
      <c r="Y183" s="89"/>
      <c r="Z183" s="89"/>
    </row>
    <row r="184" spans="4:26" s="38" customFormat="1">
      <c r="D184" s="824"/>
      <c r="I184" s="89"/>
      <c r="J184" s="89"/>
      <c r="K184" s="89"/>
      <c r="L184" s="89"/>
      <c r="M184" s="89"/>
      <c r="N184" s="89"/>
      <c r="O184" s="89"/>
      <c r="P184" s="89"/>
      <c r="Q184" s="89"/>
      <c r="R184" s="89"/>
      <c r="S184" s="89"/>
      <c r="T184" s="89"/>
      <c r="U184" s="89"/>
      <c r="V184" s="89"/>
      <c r="W184" s="89"/>
      <c r="X184" s="89"/>
      <c r="Y184" s="89"/>
      <c r="Z184" s="89"/>
    </row>
    <row r="185" spans="4:26" s="38" customFormat="1">
      <c r="D185" s="824"/>
      <c r="I185" s="89"/>
      <c r="J185" s="89"/>
      <c r="K185" s="89"/>
      <c r="L185" s="89"/>
      <c r="M185" s="89"/>
      <c r="N185" s="89"/>
      <c r="O185" s="89"/>
      <c r="P185" s="89"/>
      <c r="Q185" s="89"/>
      <c r="R185" s="89"/>
      <c r="S185" s="89"/>
      <c r="T185" s="89"/>
      <c r="U185" s="89"/>
      <c r="V185" s="89"/>
      <c r="W185" s="89"/>
      <c r="X185" s="89"/>
      <c r="Y185" s="89"/>
      <c r="Z185" s="89"/>
    </row>
    <row r="186" spans="4:26" s="38" customFormat="1">
      <c r="D186" s="824"/>
      <c r="I186" s="89"/>
      <c r="J186" s="89"/>
      <c r="K186" s="89"/>
      <c r="L186" s="89"/>
      <c r="M186" s="89"/>
      <c r="N186" s="89"/>
      <c r="O186" s="89"/>
      <c r="P186" s="89"/>
      <c r="Q186" s="89"/>
      <c r="R186" s="89"/>
      <c r="S186" s="89"/>
      <c r="T186" s="89"/>
      <c r="U186" s="89"/>
      <c r="V186" s="89"/>
      <c r="W186" s="89"/>
      <c r="X186" s="89"/>
      <c r="Y186" s="89"/>
      <c r="Z186" s="89"/>
    </row>
    <row r="187" spans="4:26" s="38" customFormat="1">
      <c r="D187" s="824"/>
      <c r="I187" s="89"/>
      <c r="J187" s="89"/>
      <c r="K187" s="89"/>
      <c r="L187" s="89"/>
      <c r="M187" s="89"/>
      <c r="N187" s="89"/>
      <c r="O187" s="89"/>
      <c r="P187" s="89"/>
      <c r="Q187" s="89"/>
      <c r="R187" s="89"/>
      <c r="S187" s="89"/>
      <c r="T187" s="89"/>
      <c r="U187" s="89"/>
      <c r="V187" s="89"/>
      <c r="W187" s="89"/>
      <c r="X187" s="89"/>
      <c r="Y187" s="89"/>
      <c r="Z187" s="89"/>
    </row>
    <row r="188" spans="4:26" s="38" customFormat="1">
      <c r="D188" s="824"/>
      <c r="I188" s="89"/>
      <c r="J188" s="89"/>
      <c r="K188" s="89"/>
      <c r="L188" s="89"/>
      <c r="M188" s="89"/>
      <c r="N188" s="89"/>
      <c r="O188" s="89"/>
      <c r="P188" s="89"/>
      <c r="Q188" s="89"/>
      <c r="R188" s="89"/>
      <c r="S188" s="89"/>
      <c r="T188" s="89"/>
      <c r="U188" s="89"/>
      <c r="V188" s="89"/>
      <c r="W188" s="89"/>
      <c r="X188" s="89"/>
      <c r="Y188" s="89"/>
      <c r="Z188" s="89"/>
    </row>
    <row r="189" spans="4:26" s="38" customFormat="1">
      <c r="D189" s="824"/>
      <c r="I189" s="89"/>
      <c r="J189" s="89"/>
      <c r="K189" s="89"/>
      <c r="L189" s="89"/>
      <c r="M189" s="89"/>
      <c r="N189" s="89"/>
      <c r="O189" s="89"/>
      <c r="P189" s="89"/>
      <c r="Q189" s="89"/>
      <c r="R189" s="89"/>
      <c r="S189" s="89"/>
      <c r="T189" s="89"/>
      <c r="U189" s="89"/>
      <c r="V189" s="89"/>
      <c r="W189" s="89"/>
      <c r="X189" s="89"/>
      <c r="Y189" s="89"/>
      <c r="Z189" s="89"/>
    </row>
    <row r="190" spans="4:26" s="38" customFormat="1">
      <c r="D190" s="824"/>
      <c r="I190" s="89"/>
      <c r="J190" s="89"/>
      <c r="K190" s="89"/>
      <c r="L190" s="89"/>
      <c r="M190" s="89"/>
      <c r="N190" s="89"/>
      <c r="O190" s="89"/>
      <c r="P190" s="89"/>
      <c r="Q190" s="89"/>
      <c r="R190" s="89"/>
      <c r="S190" s="89"/>
      <c r="T190" s="89"/>
      <c r="U190" s="89"/>
      <c r="V190" s="89"/>
      <c r="W190" s="89"/>
      <c r="X190" s="89"/>
      <c r="Y190" s="89"/>
      <c r="Z190" s="89"/>
    </row>
    <row r="191" spans="4:26" s="38" customFormat="1">
      <c r="D191" s="824"/>
      <c r="I191" s="89"/>
      <c r="J191" s="89"/>
      <c r="K191" s="89"/>
      <c r="L191" s="89"/>
      <c r="M191" s="89"/>
      <c r="N191" s="89"/>
      <c r="O191" s="89"/>
      <c r="P191" s="89"/>
      <c r="Q191" s="89"/>
      <c r="R191" s="89"/>
      <c r="S191" s="89"/>
      <c r="T191" s="89"/>
      <c r="U191" s="89"/>
      <c r="V191" s="89"/>
      <c r="W191" s="89"/>
      <c r="X191" s="89"/>
      <c r="Y191" s="89"/>
      <c r="Z191" s="89"/>
    </row>
    <row r="192" spans="4:26" s="38" customFormat="1">
      <c r="D192" s="824"/>
      <c r="I192" s="89"/>
      <c r="J192" s="89"/>
      <c r="K192" s="89"/>
      <c r="L192" s="89"/>
      <c r="M192" s="89"/>
      <c r="N192" s="89"/>
      <c r="O192" s="89"/>
      <c r="P192" s="89"/>
      <c r="Q192" s="89"/>
      <c r="R192" s="89"/>
      <c r="S192" s="89"/>
      <c r="T192" s="89"/>
      <c r="U192" s="89"/>
      <c r="V192" s="89"/>
      <c r="W192" s="89"/>
      <c r="X192" s="89"/>
      <c r="Y192" s="89"/>
      <c r="Z192" s="89"/>
    </row>
    <row r="193" spans="2:26" s="38" customFormat="1">
      <c r="D193" s="824"/>
      <c r="I193" s="89"/>
      <c r="J193" s="89"/>
      <c r="K193" s="89"/>
      <c r="L193" s="89"/>
      <c r="M193" s="89"/>
      <c r="N193" s="89"/>
      <c r="O193" s="89"/>
      <c r="P193" s="89"/>
      <c r="Q193" s="89"/>
      <c r="R193" s="89"/>
      <c r="S193" s="89"/>
      <c r="T193" s="89"/>
      <c r="U193" s="89"/>
      <c r="V193" s="89"/>
      <c r="W193" s="89"/>
      <c r="X193" s="89"/>
      <c r="Y193" s="89"/>
      <c r="Z193" s="89"/>
    </row>
    <row r="194" spans="2:26" s="38" customFormat="1">
      <c r="D194" s="824"/>
      <c r="I194" s="89"/>
      <c r="J194" s="89"/>
      <c r="K194" s="89"/>
      <c r="L194" s="89"/>
      <c r="M194" s="89"/>
      <c r="N194" s="89"/>
      <c r="O194" s="89"/>
      <c r="P194" s="89"/>
      <c r="Q194" s="89"/>
      <c r="R194" s="89"/>
      <c r="S194" s="89"/>
      <c r="T194" s="89"/>
      <c r="U194" s="89"/>
      <c r="V194" s="89"/>
      <c r="W194" s="89"/>
      <c r="X194" s="89"/>
      <c r="Y194" s="89"/>
      <c r="Z194" s="89"/>
    </row>
    <row r="195" spans="2:26" s="38" customFormat="1">
      <c r="D195" s="824"/>
      <c r="I195" s="89"/>
      <c r="J195" s="89"/>
      <c r="K195" s="89"/>
      <c r="L195" s="89"/>
      <c r="M195" s="89"/>
      <c r="N195" s="89"/>
      <c r="O195" s="89"/>
      <c r="P195" s="89"/>
      <c r="Q195" s="89"/>
      <c r="R195" s="89"/>
      <c r="S195" s="89"/>
      <c r="T195" s="89"/>
      <c r="U195" s="89"/>
      <c r="V195" s="89"/>
      <c r="W195" s="89"/>
      <c r="X195" s="89"/>
      <c r="Y195" s="89"/>
      <c r="Z195" s="89"/>
    </row>
    <row r="196" spans="2:26" s="38" customFormat="1">
      <c r="D196" s="824"/>
      <c r="I196" s="89"/>
      <c r="J196" s="89"/>
      <c r="K196" s="89"/>
      <c r="L196" s="89"/>
      <c r="M196" s="89"/>
      <c r="N196" s="89"/>
      <c r="O196" s="89"/>
      <c r="P196" s="89"/>
      <c r="Q196" s="89"/>
      <c r="R196" s="89"/>
      <c r="S196" s="89"/>
      <c r="T196" s="89"/>
      <c r="U196" s="89"/>
      <c r="V196" s="89"/>
      <c r="W196" s="89"/>
      <c r="X196" s="89"/>
      <c r="Y196" s="89"/>
      <c r="Z196" s="89"/>
    </row>
    <row r="197" spans="2:26" s="38" customFormat="1">
      <c r="D197" s="824"/>
      <c r="I197" s="89"/>
      <c r="J197" s="89"/>
      <c r="K197" s="89"/>
      <c r="L197" s="89"/>
      <c r="M197" s="89"/>
      <c r="N197" s="89"/>
      <c r="O197" s="89"/>
      <c r="P197" s="89"/>
      <c r="Q197" s="89"/>
      <c r="R197" s="89"/>
      <c r="S197" s="89"/>
      <c r="T197" s="89"/>
      <c r="U197" s="89"/>
      <c r="V197" s="89"/>
      <c r="W197" s="89"/>
      <c r="X197" s="89"/>
      <c r="Y197" s="89"/>
      <c r="Z197" s="89"/>
    </row>
    <row r="198" spans="2:26" s="38" customFormat="1">
      <c r="D198" s="824"/>
      <c r="I198" s="89"/>
      <c r="J198" s="89"/>
      <c r="K198" s="89"/>
      <c r="L198" s="89"/>
      <c r="M198" s="89"/>
      <c r="N198" s="89"/>
      <c r="O198" s="89"/>
      <c r="P198" s="89"/>
      <c r="Q198" s="89"/>
      <c r="R198" s="89"/>
      <c r="S198" s="89"/>
      <c r="T198" s="89"/>
      <c r="U198" s="89"/>
      <c r="V198" s="89"/>
      <c r="W198" s="89"/>
      <c r="X198" s="89"/>
      <c r="Y198" s="89"/>
      <c r="Z198" s="89"/>
    </row>
    <row r="199" spans="2:26" s="38" customFormat="1">
      <c r="D199" s="824"/>
      <c r="I199" s="89"/>
      <c r="J199" s="89"/>
      <c r="K199" s="89"/>
      <c r="L199" s="89"/>
      <c r="M199" s="89"/>
      <c r="N199" s="89"/>
      <c r="O199" s="89"/>
      <c r="P199" s="89"/>
      <c r="Q199" s="89"/>
      <c r="R199" s="89"/>
      <c r="S199" s="89"/>
      <c r="T199" s="89"/>
      <c r="U199" s="89"/>
      <c r="V199" s="89"/>
      <c r="W199" s="89"/>
      <c r="X199" s="89"/>
      <c r="Y199" s="89"/>
      <c r="Z199" s="89"/>
    </row>
    <row r="200" spans="2:26" s="38" customFormat="1">
      <c r="D200" s="824"/>
      <c r="I200" s="89"/>
      <c r="J200" s="89"/>
      <c r="K200" s="89"/>
      <c r="L200" s="89"/>
      <c r="M200" s="89"/>
      <c r="N200" s="89"/>
      <c r="O200" s="89"/>
      <c r="P200" s="89"/>
      <c r="Q200" s="89"/>
      <c r="R200" s="89"/>
      <c r="S200" s="89"/>
      <c r="T200" s="89"/>
      <c r="U200" s="89"/>
      <c r="V200" s="89"/>
      <c r="W200" s="89"/>
      <c r="X200" s="89"/>
      <c r="Y200" s="89"/>
      <c r="Z200" s="89"/>
    </row>
    <row r="201" spans="2:26" s="38" customFormat="1">
      <c r="D201" s="824"/>
      <c r="I201" s="89"/>
      <c r="J201" s="89"/>
      <c r="K201" s="89"/>
      <c r="L201" s="89"/>
      <c r="M201" s="89"/>
      <c r="N201" s="89"/>
      <c r="O201" s="89"/>
      <c r="P201" s="89"/>
      <c r="Q201" s="89"/>
      <c r="R201" s="89"/>
      <c r="S201" s="89"/>
      <c r="T201" s="89"/>
      <c r="U201" s="89"/>
      <c r="V201" s="89"/>
      <c r="W201" s="89"/>
      <c r="X201" s="89"/>
      <c r="Y201" s="89"/>
      <c r="Z201" s="89"/>
    </row>
    <row r="202" spans="2:26" s="38" customFormat="1">
      <c r="D202" s="824"/>
      <c r="I202" s="89"/>
      <c r="J202" s="89"/>
      <c r="K202" s="89"/>
      <c r="L202" s="89"/>
      <c r="M202" s="89"/>
      <c r="N202" s="89"/>
      <c r="O202" s="89"/>
      <c r="P202" s="89"/>
      <c r="Q202" s="89"/>
      <c r="R202" s="89"/>
      <c r="S202" s="89"/>
      <c r="T202" s="89"/>
      <c r="U202" s="89"/>
      <c r="V202" s="89"/>
      <c r="W202" s="89"/>
      <c r="X202" s="89"/>
      <c r="Y202" s="89"/>
      <c r="Z202" s="89"/>
    </row>
    <row r="203" spans="2:26" s="38" customFormat="1">
      <c r="D203" s="824"/>
      <c r="I203" s="89"/>
      <c r="J203" s="89"/>
      <c r="K203" s="89"/>
      <c r="L203" s="89"/>
      <c r="M203" s="89"/>
      <c r="N203" s="89"/>
      <c r="O203" s="89"/>
      <c r="P203" s="89"/>
      <c r="Q203" s="89"/>
      <c r="R203" s="89"/>
      <c r="S203" s="89"/>
      <c r="T203" s="89"/>
      <c r="U203" s="89"/>
      <c r="V203" s="89"/>
      <c r="W203" s="89"/>
      <c r="X203" s="89"/>
      <c r="Y203" s="89"/>
      <c r="Z203" s="89"/>
    </row>
    <row r="204" spans="2:26" s="38" customFormat="1">
      <c r="D204" s="824"/>
      <c r="I204" s="89"/>
      <c r="J204" s="89"/>
      <c r="K204" s="89"/>
      <c r="L204" s="89"/>
      <c r="M204" s="89"/>
      <c r="N204" s="89"/>
      <c r="O204" s="89"/>
      <c r="P204" s="89"/>
      <c r="Q204" s="89"/>
      <c r="R204" s="89"/>
      <c r="S204" s="89"/>
      <c r="T204" s="89"/>
      <c r="U204" s="89"/>
      <c r="V204" s="89"/>
      <c r="W204" s="89"/>
      <c r="X204" s="89"/>
      <c r="Y204" s="89"/>
      <c r="Z204" s="89"/>
    </row>
    <row r="205" spans="2:26" s="38" customFormat="1">
      <c r="D205" s="824"/>
      <c r="I205" s="89"/>
      <c r="J205" s="89"/>
      <c r="K205" s="89"/>
      <c r="L205" s="89"/>
      <c r="M205" s="89"/>
      <c r="N205" s="89"/>
      <c r="O205" s="89"/>
      <c r="P205" s="89"/>
      <c r="Q205" s="89"/>
      <c r="R205" s="89"/>
      <c r="S205" s="89"/>
      <c r="T205" s="89"/>
      <c r="U205" s="89"/>
      <c r="V205" s="89"/>
      <c r="W205" s="89"/>
      <c r="X205" s="89"/>
      <c r="Y205" s="89"/>
      <c r="Z205" s="89"/>
    </row>
    <row r="206" spans="2:26" s="38" customFormat="1">
      <c r="D206" s="824"/>
      <c r="I206" s="89"/>
      <c r="J206" s="89"/>
      <c r="K206" s="89"/>
      <c r="L206" s="89"/>
      <c r="M206" s="89"/>
      <c r="N206" s="89"/>
      <c r="O206" s="89"/>
      <c r="P206" s="89"/>
      <c r="Q206" s="89"/>
      <c r="R206" s="89"/>
      <c r="S206" s="89"/>
      <c r="T206" s="89"/>
      <c r="U206" s="89"/>
      <c r="V206" s="89"/>
      <c r="W206" s="89"/>
      <c r="X206" s="89"/>
      <c r="Y206" s="89"/>
      <c r="Z206" s="89"/>
    </row>
    <row r="207" spans="2:26" s="38" customFormat="1">
      <c r="D207" s="824"/>
      <c r="I207" s="89"/>
      <c r="J207" s="89"/>
      <c r="K207" s="89"/>
      <c r="L207" s="89"/>
      <c r="M207" s="89"/>
      <c r="N207" s="89"/>
      <c r="O207" s="89"/>
      <c r="P207" s="89"/>
      <c r="Q207" s="89"/>
      <c r="R207" s="89"/>
      <c r="S207" s="89"/>
      <c r="T207" s="89"/>
      <c r="U207" s="89"/>
      <c r="V207" s="89"/>
      <c r="W207" s="89"/>
      <c r="X207" s="89"/>
      <c r="Y207" s="89"/>
      <c r="Z207" s="89"/>
    </row>
    <row r="208" spans="2:26" s="38" customFormat="1">
      <c r="B208" s="1072"/>
      <c r="C208" s="1072"/>
      <c r="D208" s="824"/>
      <c r="I208" s="89"/>
      <c r="J208" s="89"/>
      <c r="K208" s="89"/>
      <c r="L208" s="89"/>
      <c r="M208" s="89"/>
      <c r="N208" s="89"/>
      <c r="O208" s="89"/>
      <c r="P208" s="89"/>
      <c r="Q208" s="89"/>
      <c r="R208" s="89"/>
      <c r="S208" s="89"/>
      <c r="T208" s="89"/>
      <c r="U208" s="89"/>
      <c r="V208" s="89"/>
      <c r="W208" s="89"/>
      <c r="X208" s="89"/>
      <c r="Y208" s="89"/>
      <c r="Z208" s="89"/>
    </row>
    <row r="209" spans="2:26" s="38" customFormat="1">
      <c r="B209" s="1072"/>
      <c r="C209" s="1072"/>
      <c r="D209" s="824"/>
      <c r="I209" s="89"/>
      <c r="J209" s="89"/>
      <c r="K209" s="89"/>
      <c r="L209" s="89"/>
      <c r="M209" s="89"/>
      <c r="N209" s="89"/>
      <c r="O209" s="89"/>
      <c r="P209" s="89"/>
      <c r="Q209" s="89"/>
      <c r="R209" s="89"/>
      <c r="S209" s="89"/>
      <c r="T209" s="89"/>
      <c r="U209" s="89"/>
      <c r="V209" s="89"/>
      <c r="W209" s="89"/>
      <c r="X209" s="89"/>
      <c r="Y209" s="89"/>
      <c r="Z209" s="89"/>
    </row>
    <row r="210" spans="2:26" s="38" customFormat="1">
      <c r="B210" s="1072"/>
      <c r="C210" s="1072"/>
      <c r="D210" s="824"/>
      <c r="I210" s="89"/>
      <c r="J210" s="89"/>
      <c r="K210" s="89"/>
      <c r="L210" s="89"/>
      <c r="M210" s="89"/>
      <c r="N210" s="89"/>
      <c r="O210" s="89"/>
      <c r="P210" s="89"/>
      <c r="Q210" s="89"/>
      <c r="R210" s="89"/>
      <c r="S210" s="89"/>
      <c r="T210" s="89"/>
      <c r="U210" s="89"/>
      <c r="V210" s="89"/>
      <c r="W210" s="89"/>
      <c r="X210" s="89"/>
      <c r="Y210" s="89"/>
      <c r="Z210" s="89"/>
    </row>
  </sheetData>
  <mergeCells count="9">
    <mergeCell ref="B56:C56"/>
    <mergeCell ref="B53:C53"/>
    <mergeCell ref="B54:C54"/>
    <mergeCell ref="B55:C55"/>
    <mergeCell ref="B7:C7"/>
    <mergeCell ref="B51:C51"/>
    <mergeCell ref="B52:C52"/>
    <mergeCell ref="B8:C8"/>
    <mergeCell ref="B9:C9"/>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r:id="rId1"/>
  <headerFooter differentFirst="1" scaleWithDoc="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pageSetUpPr fitToPage="1"/>
  </sheetPr>
  <dimension ref="A1:G66"/>
  <sheetViews>
    <sheetView showGridLines="0" view="pageBreakPreview" zoomScale="70" zoomScaleNormal="75" zoomScaleSheetLayoutView="70" workbookViewId="0"/>
  </sheetViews>
  <sheetFormatPr baseColWidth="10" defaultColWidth="11.42578125" defaultRowHeight="15" customHeight="1"/>
  <cols>
    <col min="1" max="1" width="7.140625" customWidth="1"/>
    <col min="2" max="2" width="88.5703125" bestFit="1" customWidth="1"/>
    <col min="3" max="3" width="17.85546875" customWidth="1"/>
    <col min="4" max="4" width="15.7109375" customWidth="1"/>
    <col min="5" max="5" width="14" style="447" bestFit="1" customWidth="1"/>
    <col min="6" max="6" width="12.7109375" style="447" bestFit="1" customWidth="1"/>
    <col min="7" max="7" width="14.42578125" bestFit="1" customWidth="1"/>
  </cols>
  <sheetData>
    <row r="1" spans="1:7" ht="15" customHeight="1">
      <c r="A1" s="204" t="s">
        <v>419</v>
      </c>
    </row>
    <row r="2" spans="1:7" ht="15" customHeight="1">
      <c r="A2" s="204"/>
      <c r="B2" s="32" t="s">
        <v>569</v>
      </c>
      <c r="C2" s="50"/>
      <c r="D2" s="74"/>
    </row>
    <row r="3" spans="1:7" ht="15" customHeight="1">
      <c r="A3" s="204"/>
      <c r="B3" s="31" t="s">
        <v>570</v>
      </c>
      <c r="C3" s="38"/>
      <c r="D3" s="74"/>
    </row>
    <row r="4" spans="1:7" ht="15" customHeight="1">
      <c r="B4" s="51"/>
      <c r="C4" s="38"/>
      <c r="D4" s="74"/>
    </row>
    <row r="5" spans="1:7" ht="15" customHeight="1">
      <c r="B5" s="641"/>
      <c r="C5" s="32"/>
      <c r="D5" s="74"/>
    </row>
    <row r="6" spans="1:7" ht="15" customHeight="1">
      <c r="B6" s="1103" t="s">
        <v>100</v>
      </c>
      <c r="C6" s="1103"/>
      <c r="D6" s="1103"/>
    </row>
    <row r="7" spans="1:7" ht="15" customHeight="1">
      <c r="B7" s="1103" t="s">
        <v>707</v>
      </c>
      <c r="C7" s="1103"/>
      <c r="D7" s="1103"/>
    </row>
    <row r="8" spans="1:7" ht="15" customHeight="1">
      <c r="B8" s="38"/>
      <c r="C8" s="654"/>
      <c r="D8" s="74"/>
    </row>
    <row r="9" spans="1:7" ht="15" customHeight="1">
      <c r="B9" s="54"/>
      <c r="C9" s="54"/>
      <c r="D9" s="74"/>
    </row>
    <row r="10" spans="1:7" ht="15" customHeight="1" thickBot="1">
      <c r="B10" s="34" t="s">
        <v>809</v>
      </c>
      <c r="C10" s="75"/>
      <c r="D10" s="74"/>
    </row>
    <row r="11" spans="1:7" ht="15" customHeight="1" thickTop="1" thickBot="1">
      <c r="B11" s="58"/>
      <c r="C11" s="76" t="s">
        <v>520</v>
      </c>
      <c r="D11" s="1107" t="s">
        <v>543</v>
      </c>
    </row>
    <row r="12" spans="1:7" ht="15" customHeight="1" thickTop="1" thickBot="1">
      <c r="B12" s="59"/>
      <c r="C12" s="77" t="s">
        <v>519</v>
      </c>
      <c r="D12" s="1108"/>
    </row>
    <row r="13" spans="1:7" ht="15" customHeight="1" thickTop="1">
      <c r="B13" s="60"/>
      <c r="C13" s="78"/>
      <c r="D13" s="79"/>
    </row>
    <row r="14" spans="1:7" ht="15" customHeight="1">
      <c r="B14" s="10" t="s">
        <v>440</v>
      </c>
      <c r="C14" s="80">
        <f>+C21+C38</f>
        <v>226328289.36831629</v>
      </c>
      <c r="D14" s="655">
        <v>1</v>
      </c>
      <c r="G14" s="539"/>
    </row>
    <row r="15" spans="1:7" ht="15" customHeight="1">
      <c r="B15" s="184"/>
      <c r="C15" s="83"/>
      <c r="D15" s="656"/>
    </row>
    <row r="16" spans="1:7" ht="15" customHeight="1">
      <c r="B16" s="84" t="s">
        <v>189</v>
      </c>
      <c r="C16" s="85">
        <f>+C23+C40</f>
        <v>226221993.87937298</v>
      </c>
      <c r="D16" s="657">
        <v>0.99953034819800923</v>
      </c>
      <c r="G16" s="539"/>
    </row>
    <row r="17" spans="2:7" ht="15" customHeight="1">
      <c r="B17" s="184"/>
      <c r="C17" s="83"/>
      <c r="D17" s="656"/>
    </row>
    <row r="18" spans="2:7" ht="15" customHeight="1">
      <c r="B18" s="84" t="s">
        <v>190</v>
      </c>
      <c r="C18" s="85">
        <f>+C33+C47</f>
        <v>106295.48894332332</v>
      </c>
      <c r="D18" s="657">
        <v>4.696518019907927E-4</v>
      </c>
      <c r="G18" s="539"/>
    </row>
    <row r="19" spans="2:7" ht="15" customHeight="1" thickBot="1">
      <c r="B19" s="63"/>
      <c r="C19" s="81"/>
      <c r="D19" s="658"/>
    </row>
    <row r="20" spans="2:7" ht="15" customHeight="1" thickTop="1">
      <c r="B20" s="60"/>
      <c r="C20" s="78"/>
      <c r="D20" s="79"/>
    </row>
    <row r="21" spans="2:7" ht="15" customHeight="1">
      <c r="B21" s="10" t="s">
        <v>708</v>
      </c>
      <c r="C21" s="12">
        <f>+C23+C33</f>
        <v>171935184.61769983</v>
      </c>
      <c r="D21" s="659">
        <v>0.75967164819551292</v>
      </c>
    </row>
    <row r="22" spans="2:7" ht="15" customHeight="1">
      <c r="B22" s="82"/>
      <c r="C22" s="83"/>
      <c r="D22" s="656"/>
    </row>
    <row r="23" spans="2:7" ht="15" customHeight="1">
      <c r="B23" s="84" t="s">
        <v>189</v>
      </c>
      <c r="C23" s="660">
        <f>+C24+C25+C26+C27+C28+C30+C31</f>
        <v>171870491.48934388</v>
      </c>
      <c r="D23" s="657">
        <v>0.75938581062506827</v>
      </c>
      <c r="F23" s="968"/>
      <c r="G23" s="447"/>
    </row>
    <row r="24" spans="2:7" ht="15" customHeight="1">
      <c r="B24" s="86" t="s">
        <v>709</v>
      </c>
      <c r="C24" s="87">
        <v>133055984.83090204</v>
      </c>
      <c r="D24" s="661">
        <v>0.58788932308136177</v>
      </c>
      <c r="F24" s="968"/>
      <c r="G24" s="447"/>
    </row>
    <row r="25" spans="2:7" ht="15" customHeight="1">
      <c r="B25" s="86" t="s">
        <v>501</v>
      </c>
      <c r="C25" s="87">
        <v>2756511.0377316098</v>
      </c>
      <c r="D25" s="661">
        <v>1.2179259806297523E-2</v>
      </c>
      <c r="F25" s="968"/>
      <c r="G25" s="447"/>
    </row>
    <row r="26" spans="2:7" ht="15" customHeight="1">
      <c r="B26" s="86" t="s">
        <v>710</v>
      </c>
      <c r="C26" s="87">
        <v>29973036.922907602</v>
      </c>
      <c r="D26" s="661">
        <v>0.13243168587790125</v>
      </c>
      <c r="F26" s="968"/>
      <c r="G26" s="447"/>
    </row>
    <row r="27" spans="2:7" ht="15" customHeight="1">
      <c r="B27" s="86" t="s">
        <v>711</v>
      </c>
      <c r="C27" s="87">
        <v>899585.97675999999</v>
      </c>
      <c r="D27" s="661">
        <v>3.9746952502965945E-3</v>
      </c>
      <c r="F27" s="968"/>
      <c r="G27" s="447"/>
    </row>
    <row r="28" spans="2:7" ht="15" customHeight="1">
      <c r="B28" s="86" t="s">
        <v>712</v>
      </c>
      <c r="C28" s="913">
        <v>3814679.6563374279</v>
      </c>
      <c r="D28" s="661">
        <v>1.6854630355684758E-2</v>
      </c>
      <c r="F28" s="968"/>
      <c r="G28" s="447"/>
    </row>
    <row r="29" spans="2:7" ht="15.75" hidden="1" customHeight="1">
      <c r="B29" s="86" t="s">
        <v>713</v>
      </c>
      <c r="C29" s="913">
        <v>0</v>
      </c>
      <c r="D29" s="661">
        <v>0</v>
      </c>
      <c r="F29" s="968"/>
      <c r="G29" s="447"/>
    </row>
    <row r="30" spans="2:7" ht="15" customHeight="1">
      <c r="B30" s="86" t="s">
        <v>812</v>
      </c>
      <c r="C30" s="1050">
        <v>1370693.0647051916</v>
      </c>
      <c r="D30" s="661">
        <v>6.0562162535262596E-3</v>
      </c>
      <c r="F30" s="968"/>
      <c r="G30" s="447"/>
    </row>
    <row r="31" spans="2:7" ht="15" hidden="1" customHeight="1">
      <c r="B31" s="86" t="s">
        <v>714</v>
      </c>
      <c r="C31" s="913">
        <v>0</v>
      </c>
      <c r="D31" s="657">
        <v>0</v>
      </c>
      <c r="F31" s="968"/>
      <c r="G31" s="447"/>
    </row>
    <row r="32" spans="2:7" ht="15" customHeight="1">
      <c r="B32" s="86"/>
      <c r="C32" s="913"/>
      <c r="D32" s="657"/>
    </row>
    <row r="33" spans="2:7" ht="15" customHeight="1">
      <c r="B33" s="86" t="s">
        <v>190</v>
      </c>
      <c r="C33" s="913">
        <f>+C34+C35+C36</f>
        <v>64693.128355946654</v>
      </c>
      <c r="D33" s="657">
        <v>2.8583757044470926E-4</v>
      </c>
    </row>
    <row r="34" spans="2:7" ht="15" customHeight="1">
      <c r="B34" s="86" t="s">
        <v>711</v>
      </c>
      <c r="C34" s="913">
        <v>60464.159700000004</v>
      </c>
      <c r="D34" s="661">
        <v>2.6715246188956695E-4</v>
      </c>
    </row>
    <row r="35" spans="2:7" ht="15" customHeight="1">
      <c r="B35" s="86" t="s">
        <v>714</v>
      </c>
      <c r="C35" s="913">
        <v>2275.7007166961102</v>
      </c>
      <c r="D35" s="661">
        <v>1.005486642013513E-5</v>
      </c>
      <c r="G35" s="539"/>
    </row>
    <row r="36" spans="2:7" ht="15" customHeight="1">
      <c r="B36" s="86" t="s">
        <v>712</v>
      </c>
      <c r="C36" s="913">
        <v>1953.2679392505349</v>
      </c>
      <c r="D36" s="661">
        <v>8.6302421350071541E-6</v>
      </c>
    </row>
    <row r="37" spans="2:7" ht="15" customHeight="1">
      <c r="B37" s="86"/>
      <c r="C37" s="913"/>
      <c r="D37" s="661"/>
    </row>
    <row r="38" spans="2:7" ht="15" customHeight="1">
      <c r="B38" s="10" t="s">
        <v>715</v>
      </c>
      <c r="C38" s="12">
        <f>+C40+C47</f>
        <v>54393104.750616468</v>
      </c>
      <c r="D38" s="659">
        <v>0.24032835180448706</v>
      </c>
    </row>
    <row r="39" spans="2:7" ht="15" customHeight="1">
      <c r="B39" s="82"/>
      <c r="C39" s="83"/>
      <c r="D39" s="656"/>
    </row>
    <row r="40" spans="2:7" ht="15" customHeight="1">
      <c r="B40" s="84" t="s">
        <v>189</v>
      </c>
      <c r="C40" s="660">
        <f>SUM(C41:C45)</f>
        <v>54351502.390029095</v>
      </c>
      <c r="D40" s="657">
        <v>0.24014453757294099</v>
      </c>
    </row>
    <row r="41" spans="2:7" ht="15" customHeight="1">
      <c r="B41" s="86" t="s">
        <v>709</v>
      </c>
      <c r="C41" s="913">
        <v>25842212.398229197</v>
      </c>
      <c r="D41" s="661">
        <v>0.11418021348703239</v>
      </c>
    </row>
    <row r="42" spans="2:7" ht="15" customHeight="1">
      <c r="B42" s="86" t="s">
        <v>514</v>
      </c>
      <c r="C42" s="913">
        <v>19651530.662537862</v>
      </c>
      <c r="D42" s="661">
        <v>8.6827549120728167E-2</v>
      </c>
    </row>
    <row r="43" spans="2:7" ht="15" customHeight="1">
      <c r="B43" s="86" t="s">
        <v>711</v>
      </c>
      <c r="C43" s="913">
        <v>120010.54126200004</v>
      </c>
      <c r="D43" s="661">
        <v>5.3024984900009733E-4</v>
      </c>
    </row>
    <row r="44" spans="2:7" ht="15" customHeight="1">
      <c r="B44" s="86" t="s">
        <v>713</v>
      </c>
      <c r="C44" s="913">
        <v>8736378.6768875699</v>
      </c>
      <c r="D44" s="661">
        <v>3.8600471471201672E-2</v>
      </c>
    </row>
    <row r="45" spans="2:7" ht="15" customHeight="1">
      <c r="B45" s="86" t="s">
        <v>712</v>
      </c>
      <c r="C45" s="913">
        <v>1370.11111247144</v>
      </c>
      <c r="D45" s="661">
        <v>6.0536449786963393E-6</v>
      </c>
    </row>
    <row r="46" spans="2:7" ht="15" customHeight="1">
      <c r="B46" s="84"/>
      <c r="C46" s="85"/>
      <c r="D46" s="657"/>
    </row>
    <row r="47" spans="2:7" ht="15" customHeight="1">
      <c r="B47" s="84" t="s">
        <v>190</v>
      </c>
      <c r="C47" s="660">
        <f>+C48+C49</f>
        <v>41602.360587376657</v>
      </c>
      <c r="D47" s="657">
        <v>1.8381423154608341E-4</v>
      </c>
    </row>
    <row r="48" spans="2:7" ht="15" customHeight="1">
      <c r="B48" s="86" t="s">
        <v>712</v>
      </c>
      <c r="C48" s="913">
        <v>32917.528337376658</v>
      </c>
      <c r="D48" s="661">
        <v>1.4544151077733011E-4</v>
      </c>
    </row>
    <row r="49" spans="2:7" ht="15" customHeight="1">
      <c r="B49" s="86" t="s">
        <v>714</v>
      </c>
      <c r="C49" s="913">
        <v>8684.8322500000013</v>
      </c>
      <c r="D49" s="661">
        <v>3.8372720768753321E-5</v>
      </c>
    </row>
    <row r="50" spans="2:7" ht="15" customHeight="1" thickBot="1">
      <c r="B50" s="63"/>
      <c r="C50" s="88"/>
      <c r="D50" s="658"/>
    </row>
    <row r="51" spans="2:7" ht="15" customHeight="1" thickTop="1">
      <c r="B51" s="89"/>
      <c r="C51" s="90"/>
      <c r="D51" s="91"/>
    </row>
    <row r="52" spans="2:7" ht="15" customHeight="1" thickBot="1">
      <c r="B52" s="89"/>
      <c r="C52" s="90"/>
      <c r="D52" s="91"/>
    </row>
    <row r="53" spans="2:7" ht="15" customHeight="1" thickTop="1">
      <c r="B53" s="92"/>
      <c r="C53" s="93"/>
      <c r="D53" s="662"/>
    </row>
    <row r="54" spans="2:7" ht="16.5">
      <c r="B54" s="94" t="s">
        <v>499</v>
      </c>
      <c r="C54" s="80">
        <f>+C56+C61</f>
        <v>11496033.052714394</v>
      </c>
      <c r="D54" s="655">
        <v>1</v>
      </c>
      <c r="G54" s="539"/>
    </row>
    <row r="55" spans="2:7" ht="15" customHeight="1">
      <c r="B55" s="95"/>
      <c r="C55" s="96"/>
      <c r="D55" s="663"/>
    </row>
    <row r="56" spans="2:7" ht="15" customHeight="1">
      <c r="B56" s="94" t="s">
        <v>708</v>
      </c>
      <c r="C56" s="12">
        <f>+C58+C59</f>
        <v>92948.855317516965</v>
      </c>
      <c r="D56" s="659">
        <v>8.085298197326448E-3</v>
      </c>
    </row>
    <row r="57" spans="2:7" ht="15" customHeight="1">
      <c r="B57" s="95"/>
      <c r="C57" s="96"/>
      <c r="D57" s="663"/>
    </row>
    <row r="58" spans="2:7" ht="15" customHeight="1">
      <c r="B58" s="86" t="s">
        <v>441</v>
      </c>
      <c r="C58" s="913">
        <v>88668.126921750445</v>
      </c>
      <c r="D58" s="661">
        <v>7.7129324972508235E-3</v>
      </c>
      <c r="G58" s="539"/>
    </row>
    <row r="59" spans="2:7" ht="15" customHeight="1">
      <c r="B59" s="86" t="s">
        <v>716</v>
      </c>
      <c r="C59" s="913">
        <v>4280.728395766515</v>
      </c>
      <c r="D59" s="661">
        <v>3.7236570007562458E-4</v>
      </c>
      <c r="G59" s="539"/>
    </row>
    <row r="60" spans="2:7" ht="15" customHeight="1">
      <c r="B60" s="95"/>
      <c r="C60" s="96"/>
      <c r="D60" s="663"/>
    </row>
    <row r="61" spans="2:7" ht="15" customHeight="1">
      <c r="B61" s="10" t="s">
        <v>715</v>
      </c>
      <c r="C61" s="12">
        <f>+C63+C64</f>
        <v>11403084.197396878</v>
      </c>
      <c r="D61" s="659">
        <v>0.9919147018026736</v>
      </c>
    </row>
    <row r="62" spans="2:7" ht="15" customHeight="1">
      <c r="B62" s="97"/>
      <c r="C62" s="96"/>
      <c r="D62" s="663"/>
    </row>
    <row r="63" spans="2:7" ht="15" customHeight="1">
      <c r="B63" s="86" t="s">
        <v>441</v>
      </c>
      <c r="C63" s="913">
        <v>6086127.9057713794</v>
      </c>
      <c r="D63" s="661">
        <v>0.52941113494227021</v>
      </c>
    </row>
    <row r="64" spans="2:7" ht="15" customHeight="1">
      <c r="B64" s="86" t="s">
        <v>716</v>
      </c>
      <c r="C64" s="913">
        <v>5316956.2916254988</v>
      </c>
      <c r="D64" s="661">
        <v>0.46250356686040334</v>
      </c>
    </row>
    <row r="65" spans="2:4" ht="15" customHeight="1" thickBot="1">
      <c r="B65" s="81"/>
      <c r="C65" s="88"/>
      <c r="D65" s="658"/>
    </row>
    <row r="66" spans="2:4" ht="15" customHeight="1" thickTop="1">
      <c r="B66" s="89"/>
      <c r="C66" s="90"/>
      <c r="D66" s="91"/>
    </row>
  </sheetData>
  <mergeCells count="3">
    <mergeCell ref="B6:D6"/>
    <mergeCell ref="B7:D7"/>
    <mergeCell ref="D11:D12"/>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78" orientation="portrait" verticalDpi="300" r:id="rId1"/>
  <headerFooter differentFirst="1" scaleWithDoc="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pageSetUpPr fitToPage="1"/>
  </sheetPr>
  <dimension ref="A1:H38"/>
  <sheetViews>
    <sheetView showRuler="0" view="pageBreakPreview" zoomScale="85" zoomScaleNormal="85" zoomScaleSheetLayoutView="85" workbookViewId="0"/>
  </sheetViews>
  <sheetFormatPr baseColWidth="10" defaultColWidth="11.42578125" defaultRowHeight="12.75"/>
  <cols>
    <col min="1" max="1" width="7.140625" customWidth="1"/>
    <col min="2" max="2" width="58.140625" bestFit="1" customWidth="1"/>
    <col min="3" max="5" width="13.85546875" customWidth="1"/>
    <col min="6" max="6" width="11.42578125" style="447"/>
    <col min="7" max="7" width="12.7109375" bestFit="1" customWidth="1"/>
    <col min="8" max="8" width="11.140625" customWidth="1"/>
    <col min="9" max="9" width="11.5703125" customWidth="1"/>
  </cols>
  <sheetData>
    <row r="1" spans="1:8">
      <c r="A1" s="204" t="s">
        <v>419</v>
      </c>
    </row>
    <row r="2" spans="1:8">
      <c r="A2" s="204"/>
    </row>
    <row r="3" spans="1:8" ht="14.25">
      <c r="B3" s="32" t="s">
        <v>569</v>
      </c>
      <c r="C3" s="26"/>
      <c r="D3" s="26"/>
      <c r="E3" s="26"/>
    </row>
    <row r="4" spans="1:8" ht="14.25">
      <c r="B4" s="31" t="s">
        <v>570</v>
      </c>
      <c r="C4" s="26"/>
      <c r="D4" s="26"/>
      <c r="E4" s="26"/>
    </row>
    <row r="5" spans="1:8" ht="15.75">
      <c r="B5" s="185"/>
      <c r="C5" s="26"/>
      <c r="D5" s="26"/>
      <c r="E5" s="26"/>
    </row>
    <row r="6" spans="1:8">
      <c r="B6" s="664"/>
      <c r="C6" s="26"/>
      <c r="D6" s="26"/>
      <c r="E6" s="26"/>
    </row>
    <row r="7" spans="1:8">
      <c r="B7" s="7"/>
      <c r="C7" s="26"/>
      <c r="D7" s="26"/>
      <c r="E7" s="26"/>
    </row>
    <row r="8" spans="1:8" ht="14.25">
      <c r="B8" s="1109" t="s">
        <v>574</v>
      </c>
      <c r="C8" s="1109"/>
      <c r="D8" s="1109"/>
      <c r="E8" s="1109"/>
    </row>
    <row r="9" spans="1:8">
      <c r="B9" s="1110" t="s">
        <v>717</v>
      </c>
      <c r="C9" s="1110"/>
      <c r="D9" s="1110"/>
      <c r="E9" s="1110"/>
    </row>
    <row r="10" spans="1:8">
      <c r="B10" s="1111" t="s">
        <v>540</v>
      </c>
      <c r="C10" s="1111"/>
      <c r="D10" s="1111"/>
      <c r="E10" s="1111"/>
    </row>
    <row r="11" spans="1:8">
      <c r="B11" s="38"/>
      <c r="C11" s="38"/>
      <c r="D11" s="26"/>
      <c r="E11" s="644"/>
    </row>
    <row r="12" spans="1:8" ht="13.5" thickBot="1">
      <c r="B12" s="34" t="s">
        <v>809</v>
      </c>
      <c r="C12" s="38"/>
      <c r="D12" s="26"/>
      <c r="E12" s="283"/>
    </row>
    <row r="13" spans="1:8" ht="13.5" thickTop="1">
      <c r="B13" s="1112" t="s">
        <v>541</v>
      </c>
      <c r="C13" s="1114" t="s">
        <v>529</v>
      </c>
      <c r="D13" s="1116" t="s">
        <v>615</v>
      </c>
      <c r="E13" s="1118" t="s">
        <v>526</v>
      </c>
    </row>
    <row r="14" spans="1:8" ht="13.5" thickBot="1">
      <c r="B14" s="1113"/>
      <c r="C14" s="1115"/>
      <c r="D14" s="1117"/>
      <c r="E14" s="1119"/>
    </row>
    <row r="15" spans="1:8" ht="13.5" thickTop="1">
      <c r="B15" s="60"/>
      <c r="C15" s="198"/>
      <c r="D15" s="143"/>
      <c r="E15" s="62"/>
    </row>
    <row r="16" spans="1:8" ht="15">
      <c r="B16" s="11" t="s">
        <v>191</v>
      </c>
      <c r="C16" s="199">
        <f>+C19</f>
        <v>97853.94</v>
      </c>
      <c r="D16" s="22">
        <f>+D19</f>
        <v>8441.5499999999993</v>
      </c>
      <c r="E16" s="23">
        <f>+E19</f>
        <v>106295.49</v>
      </c>
      <c r="G16" s="539"/>
      <c r="H16" s="539"/>
    </row>
    <row r="17" spans="2:8" ht="13.5" thickBot="1">
      <c r="B17" s="63"/>
      <c r="C17" s="200"/>
      <c r="D17" s="144"/>
      <c r="E17" s="73"/>
      <c r="G17" s="539"/>
      <c r="H17" s="539"/>
    </row>
    <row r="18" spans="2:8" ht="13.5" thickTop="1">
      <c r="B18" s="35"/>
      <c r="C18" s="201"/>
      <c r="D18" s="186"/>
      <c r="E18" s="71"/>
      <c r="G18" s="539"/>
      <c r="H18" s="539"/>
    </row>
    <row r="19" spans="2:8">
      <c r="B19" s="36" t="s">
        <v>516</v>
      </c>
      <c r="C19" s="197">
        <v>97853.94</v>
      </c>
      <c r="D19" s="119">
        <v>8441.5499999999993</v>
      </c>
      <c r="E19" s="71">
        <v>106295.49</v>
      </c>
      <c r="G19" s="539"/>
      <c r="H19" s="539"/>
    </row>
    <row r="20" spans="2:8" ht="4.5" customHeight="1" thickBot="1">
      <c r="B20" s="37"/>
      <c r="C20" s="202"/>
      <c r="D20" s="187"/>
      <c r="E20" s="188"/>
      <c r="G20" s="539"/>
      <c r="H20" s="539"/>
    </row>
    <row r="21" spans="2:8" ht="13.5" thickTop="1">
      <c r="B21" s="26"/>
      <c r="C21" s="283"/>
      <c r="D21" s="26"/>
      <c r="E21" s="283"/>
      <c r="G21" s="539"/>
      <c r="H21" s="539"/>
    </row>
    <row r="22" spans="2:8">
      <c r="B22" s="38" t="s">
        <v>616</v>
      </c>
      <c r="C22" s="26"/>
      <c r="D22" s="26"/>
      <c r="E22" s="26"/>
    </row>
    <row r="23" spans="2:8">
      <c r="B23" s="38"/>
      <c r="C23" s="52"/>
      <c r="D23" s="52"/>
      <c r="E23" s="52"/>
    </row>
    <row r="38" spans="7:7">
      <c r="G38" s="7"/>
    </row>
  </sheetData>
  <customSheetViews>
    <customSheetView guid="{AE035438-BA58-480D-90AC-43CF75BC256A}" scale="85" showPageBreaks="1" fitToPage="1" printArea="1" showRuler="0">
      <selection activeCell="B8" sqref="B8:E8"/>
      <pageMargins left="0.39370078740157483" right="0.39370078740157483" top="0.78740157480314965" bottom="0.98425196850393704" header="0" footer="0"/>
      <printOptions horizontalCentered="1"/>
      <pageSetup paperSize="9" orientation="portrait" horizontalDpi="4294967293" r:id="rId1"/>
      <headerFooter alignWithMargins="0"/>
    </customSheetView>
  </customSheetViews>
  <mergeCells count="7">
    <mergeCell ref="B8:E8"/>
    <mergeCell ref="B9:E9"/>
    <mergeCell ref="B10:E10"/>
    <mergeCell ref="B13:B14"/>
    <mergeCell ref="C13:C14"/>
    <mergeCell ref="D13:D14"/>
    <mergeCell ref="E13:E14"/>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96" orientation="portrait" horizontalDpi="4294967293" r:id="rId2"/>
  <headerFooter differentFirst="1" scaleWithDoc="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pageSetUpPr fitToPage="1"/>
  </sheetPr>
  <dimension ref="A1:G56"/>
  <sheetViews>
    <sheetView showRuler="0" view="pageBreakPreview" zoomScale="80" zoomScaleNormal="75" zoomScaleSheetLayoutView="80" workbookViewId="0"/>
  </sheetViews>
  <sheetFormatPr baseColWidth="10" defaultColWidth="11.42578125" defaultRowHeight="12.75"/>
  <cols>
    <col min="1" max="1" width="7.140625" customWidth="1"/>
    <col min="2" max="2" width="59" bestFit="1" customWidth="1"/>
    <col min="3" max="3" width="18" customWidth="1"/>
    <col min="4" max="4" width="14.7109375" customWidth="1"/>
    <col min="5" max="5" width="12" style="447" bestFit="1" customWidth="1"/>
    <col min="6" max="6" width="12.7109375" bestFit="1" customWidth="1"/>
  </cols>
  <sheetData>
    <row r="1" spans="1:6">
      <c r="A1" s="204" t="s">
        <v>419</v>
      </c>
    </row>
    <row r="2" spans="1:6">
      <c r="A2" s="204"/>
      <c r="B2" s="619"/>
      <c r="C2" s="566"/>
      <c r="D2" s="566"/>
    </row>
    <row r="3" spans="1:6">
      <c r="B3" s="566"/>
      <c r="C3" s="566"/>
      <c r="D3" s="566"/>
    </row>
    <row r="4" spans="1:6" ht="14.25">
      <c r="B4" s="567" t="s">
        <v>569</v>
      </c>
      <c r="C4" s="589"/>
      <c r="D4" s="620"/>
    </row>
    <row r="5" spans="1:6" ht="14.25">
      <c r="B5" s="570" t="s">
        <v>570</v>
      </c>
      <c r="C5" s="589"/>
      <c r="D5" s="589"/>
    </row>
    <row r="6" spans="1:6">
      <c r="B6" s="568"/>
      <c r="C6" s="568"/>
      <c r="D6" s="568"/>
    </row>
    <row r="7" spans="1:6" ht="15" customHeight="1">
      <c r="B7" s="621"/>
      <c r="C7" s="568"/>
      <c r="D7" s="568"/>
    </row>
    <row r="8" spans="1:6" ht="15.75">
      <c r="B8" s="1121" t="s">
        <v>100</v>
      </c>
      <c r="C8" s="1121"/>
      <c r="D8" s="1121"/>
    </row>
    <row r="9" spans="1:6" ht="16.5" customHeight="1">
      <c r="B9" s="1122" t="s">
        <v>617</v>
      </c>
      <c r="C9" s="1122"/>
      <c r="D9" s="1122"/>
    </row>
    <row r="10" spans="1:6" ht="16.5" customHeight="1">
      <c r="B10" s="491"/>
      <c r="C10" s="491"/>
      <c r="D10" s="491"/>
    </row>
    <row r="11" spans="1:6" ht="15" customHeight="1" thickBot="1">
      <c r="B11" s="131"/>
      <c r="C11" s="131"/>
      <c r="D11" s="203"/>
    </row>
    <row r="12" spans="1:6" ht="15.75" thickTop="1">
      <c r="B12" s="1125" t="s">
        <v>544</v>
      </c>
      <c r="C12" s="1123" t="s">
        <v>810</v>
      </c>
      <c r="D12" s="1124"/>
    </row>
    <row r="13" spans="1:6" ht="15">
      <c r="B13" s="1126"/>
      <c r="C13" s="502" t="s">
        <v>520</v>
      </c>
      <c r="D13" s="538" t="s">
        <v>543</v>
      </c>
    </row>
    <row r="14" spans="1:6" ht="15">
      <c r="B14" s="132" t="s">
        <v>545</v>
      </c>
      <c r="C14" s="135" t="s">
        <v>545</v>
      </c>
      <c r="D14" s="492" t="s">
        <v>545</v>
      </c>
    </row>
    <row r="15" spans="1:6">
      <c r="B15" s="497" t="s">
        <v>681</v>
      </c>
      <c r="C15" s="498">
        <f>+C17+C22</f>
        <v>81622800.873875946</v>
      </c>
      <c r="D15" s="494">
        <f>+C15/$C$50</f>
        <v>0.36063896873735785</v>
      </c>
      <c r="F15" s="539"/>
    </row>
    <row r="16" spans="1:6">
      <c r="B16" s="497"/>
      <c r="C16" s="498"/>
      <c r="D16" s="494"/>
      <c r="F16" s="539"/>
    </row>
    <row r="17" spans="2:6">
      <c r="B17" s="497" t="s">
        <v>275</v>
      </c>
      <c r="C17" s="498">
        <f>+C18+C19+C20</f>
        <v>60323520.116587549</v>
      </c>
      <c r="D17" s="494">
        <f t="shared" ref="D17" si="0">+C17/$C$50</f>
        <v>0.26653106549319933</v>
      </c>
      <c r="F17" s="539"/>
    </row>
    <row r="18" spans="2:6">
      <c r="B18" s="134" t="s">
        <v>276</v>
      </c>
      <c r="C18" s="135">
        <v>3883925.1895875474</v>
      </c>
      <c r="D18" s="495">
        <v>1.7160582092622164E-2</v>
      </c>
      <c r="F18" s="539"/>
    </row>
    <row r="19" spans="2:6">
      <c r="B19" s="613" t="s">
        <v>277</v>
      </c>
      <c r="C19" s="614">
        <v>31532693.77507</v>
      </c>
      <c r="D19" s="495">
        <v>0.13932281228775897</v>
      </c>
      <c r="F19" s="539"/>
    </row>
    <row r="20" spans="2:6">
      <c r="B20" s="134" t="s">
        <v>279</v>
      </c>
      <c r="C20" s="135">
        <v>24906901.151930001</v>
      </c>
      <c r="D20" s="495">
        <v>0.11004767111281814</v>
      </c>
      <c r="F20" s="539"/>
    </row>
    <row r="21" spans="2:6">
      <c r="B21" s="134"/>
      <c r="C21" s="498"/>
      <c r="D21" s="494"/>
      <c r="F21" s="539"/>
    </row>
    <row r="22" spans="2:6">
      <c r="B22" s="497" t="s">
        <v>278</v>
      </c>
      <c r="C22" s="498">
        <f>+C23</f>
        <v>21299280.7572884</v>
      </c>
      <c r="D22" s="494">
        <f t="shared" ref="D22" si="1">+C22/$C$50</f>
        <v>9.4107903244158575E-2</v>
      </c>
      <c r="F22" s="539"/>
    </row>
    <row r="23" spans="2:6">
      <c r="B23" s="613" t="s">
        <v>276</v>
      </c>
      <c r="C23" s="967">
        <v>21299280.7572884</v>
      </c>
      <c r="D23" s="495">
        <v>9.4107903244158575E-2</v>
      </c>
      <c r="F23" s="539"/>
    </row>
    <row r="24" spans="2:6">
      <c r="B24" s="134"/>
      <c r="C24" s="135"/>
      <c r="D24" s="495"/>
      <c r="F24" s="539"/>
    </row>
    <row r="25" spans="2:6">
      <c r="B25" s="497" t="s">
        <v>312</v>
      </c>
      <c r="C25" s="498">
        <f>+C27+C34+C41+C45</f>
        <v>144705488.49442938</v>
      </c>
      <c r="D25" s="494">
        <f>+C25/$C$50</f>
        <v>0.6393610312626421</v>
      </c>
      <c r="F25" s="539"/>
    </row>
    <row r="26" spans="2:6">
      <c r="B26" s="497"/>
      <c r="C26" s="498"/>
      <c r="D26" s="494"/>
      <c r="F26" s="539"/>
    </row>
    <row r="27" spans="2:6">
      <c r="B27" s="497" t="s">
        <v>446</v>
      </c>
      <c r="C27" s="498">
        <f>SUM(C28:C30)</f>
        <v>125025752.76962268</v>
      </c>
      <c r="D27" s="494">
        <f t="shared" ref="D27" si="2">+C27/$C$50</f>
        <v>0.55240886200561323</v>
      </c>
      <c r="F27" s="539"/>
    </row>
    <row r="28" spans="2:6">
      <c r="B28" s="134" t="s">
        <v>276</v>
      </c>
      <c r="C28" s="135">
        <v>60003551.054559998</v>
      </c>
      <c r="D28" s="495">
        <v>0.26511732679124295</v>
      </c>
      <c r="F28" s="539"/>
    </row>
    <row r="29" spans="2:6">
      <c r="B29" s="613" t="s">
        <v>277</v>
      </c>
      <c r="C29" s="614">
        <v>789646.64353</v>
      </c>
      <c r="D29" s="495">
        <v>3.488943630219391E-3</v>
      </c>
      <c r="F29" s="539"/>
    </row>
    <row r="30" spans="2:6">
      <c r="B30" s="134" t="s">
        <v>279</v>
      </c>
      <c r="C30" s="135">
        <v>64232555.071532674</v>
      </c>
      <c r="D30" s="495">
        <v>0.28380259158415089</v>
      </c>
      <c r="F30" s="539"/>
    </row>
    <row r="31" spans="2:6">
      <c r="B31" s="134" t="s">
        <v>747</v>
      </c>
      <c r="C31" s="135">
        <v>8127510.0868920004</v>
      </c>
      <c r="D31" s="495">
        <v>3.5910270472932604E-2</v>
      </c>
      <c r="F31" s="539"/>
    </row>
    <row r="32" spans="2:6">
      <c r="B32" s="134" t="s">
        <v>280</v>
      </c>
      <c r="C32" s="135">
        <v>56105044.984640673</v>
      </c>
      <c r="D32" s="495">
        <v>0.24789232111121828</v>
      </c>
      <c r="F32" s="539"/>
    </row>
    <row r="33" spans="2:7">
      <c r="B33" s="134"/>
      <c r="C33" s="135"/>
      <c r="D33" s="495"/>
      <c r="F33" s="539"/>
    </row>
    <row r="34" spans="2:7">
      <c r="B34" s="497" t="s">
        <v>447</v>
      </c>
      <c r="C34" s="498">
        <f>SUM(C35:C37)</f>
        <v>17289690.319681194</v>
      </c>
      <c r="D34" s="494">
        <f t="shared" ref="D34" si="3">+C34/$C$50</f>
        <v>7.6392086768904008E-2</v>
      </c>
      <c r="F34" s="539"/>
    </row>
    <row r="35" spans="2:7">
      <c r="B35" s="134" t="s">
        <v>276</v>
      </c>
      <c r="C35" s="135">
        <v>17163440.033187374</v>
      </c>
      <c r="D35" s="495">
        <v>7.5834267475318601E-2</v>
      </c>
      <c r="F35" s="539"/>
    </row>
    <row r="36" spans="2:7" hidden="1">
      <c r="B36" s="134" t="s">
        <v>277</v>
      </c>
      <c r="C36" s="982">
        <v>0</v>
      </c>
      <c r="D36" s="495">
        <v>0</v>
      </c>
      <c r="F36" s="539"/>
    </row>
    <row r="37" spans="2:7">
      <c r="B37" s="134" t="s">
        <v>279</v>
      </c>
      <c r="C37" s="135">
        <f>+C38+C39</f>
        <v>126250.28649381999</v>
      </c>
      <c r="D37" s="495">
        <v>5.5781929358539968E-4</v>
      </c>
      <c r="F37" s="539"/>
    </row>
    <row r="38" spans="2:7">
      <c r="B38" s="134" t="s">
        <v>747</v>
      </c>
      <c r="C38" s="614">
        <v>116731.72846</v>
      </c>
      <c r="D38" s="495">
        <v>5.1576287164898673E-4</v>
      </c>
      <c r="F38" s="539"/>
      <c r="G38" s="551"/>
    </row>
    <row r="39" spans="2:7">
      <c r="B39" s="134" t="s">
        <v>280</v>
      </c>
      <c r="C39" s="614">
        <v>9518.5580338199998</v>
      </c>
      <c r="D39" s="495">
        <v>4.2056421936412891E-5</v>
      </c>
      <c r="F39" s="539"/>
      <c r="G39" s="551"/>
    </row>
    <row r="40" spans="2:7">
      <c r="B40" s="134"/>
      <c r="C40" s="498"/>
      <c r="D40" s="494"/>
      <c r="F40" s="539"/>
    </row>
    <row r="41" spans="2:7">
      <c r="B41" s="497" t="s">
        <v>448</v>
      </c>
      <c r="C41" s="498">
        <f>SUM(C42:C43)</f>
        <v>1858117.5036834199</v>
      </c>
      <c r="D41" s="494">
        <f>+C41/$C$50</f>
        <v>8.2098331979158588E-3</v>
      </c>
      <c r="F41" s="539"/>
    </row>
    <row r="42" spans="2:7">
      <c r="B42" s="134" t="s">
        <v>276</v>
      </c>
      <c r="C42" s="135">
        <v>1855725.1388299998</v>
      </c>
      <c r="D42" s="495">
        <v>8.1992628672687383E-3</v>
      </c>
      <c r="F42" s="539"/>
    </row>
    <row r="43" spans="2:7">
      <c r="B43" s="134" t="s">
        <v>279</v>
      </c>
      <c r="C43" s="135">
        <v>2392.3648534200001</v>
      </c>
      <c r="D43" s="495">
        <v>1.0570330647119817E-5</v>
      </c>
      <c r="F43" s="539"/>
    </row>
    <row r="44" spans="2:7">
      <c r="B44" s="134"/>
      <c r="C44" s="498"/>
      <c r="D44" s="494"/>
      <c r="F44" s="539"/>
    </row>
    <row r="45" spans="2:7">
      <c r="B45" s="497" t="s">
        <v>680</v>
      </c>
      <c r="C45" s="498">
        <f>SUM(C46:C48)</f>
        <v>531927.90144209005</v>
      </c>
      <c r="D45" s="494">
        <f>+C45/$C$50</f>
        <v>2.3502492902090586E-3</v>
      </c>
      <c r="F45" s="539"/>
    </row>
    <row r="46" spans="2:7">
      <c r="B46" s="134" t="s">
        <v>276</v>
      </c>
      <c r="C46" s="135">
        <v>529051.97348000004</v>
      </c>
      <c r="D46" s="495">
        <v>2.3375424033673085E-3</v>
      </c>
      <c r="F46" s="539"/>
    </row>
    <row r="47" spans="2:7" ht="15">
      <c r="B47" s="134" t="s">
        <v>279</v>
      </c>
      <c r="C47" s="135">
        <v>2875.9279620900002</v>
      </c>
      <c r="D47" s="492">
        <v>1.2706886841750418E-5</v>
      </c>
      <c r="F47" s="539"/>
    </row>
    <row r="48" spans="2:7" ht="14.25">
      <c r="B48" s="133"/>
      <c r="C48" s="135"/>
      <c r="D48" s="1091"/>
      <c r="F48" s="539"/>
    </row>
    <row r="49" spans="2:6">
      <c r="B49" s="132" t="s">
        <v>545</v>
      </c>
      <c r="C49" s="136"/>
      <c r="D49" s="493"/>
      <c r="F49" s="539"/>
    </row>
    <row r="50" spans="2:6" ht="15.75">
      <c r="B50" s="30" t="s">
        <v>490</v>
      </c>
      <c r="C50" s="565">
        <f>+C25+C15</f>
        <v>226328289.36830533</v>
      </c>
      <c r="D50" s="862">
        <f>+D45+D41+D34+D27+D22+D17</f>
        <v>1</v>
      </c>
      <c r="F50" s="539"/>
    </row>
    <row r="51" spans="2:6" ht="13.5" thickBot="1">
      <c r="B51" s="137"/>
      <c r="C51" s="138" t="s">
        <v>545</v>
      </c>
      <c r="D51" s="139" t="s">
        <v>545</v>
      </c>
      <c r="F51" s="539"/>
    </row>
    <row r="52" spans="2:6" ht="13.5" thickTop="1">
      <c r="B52" s="140" t="s">
        <v>545</v>
      </c>
      <c r="C52" s="141"/>
      <c r="D52" s="142"/>
    </row>
    <row r="53" spans="2:6" ht="12.6" customHeight="1">
      <c r="B53" s="1120" t="s">
        <v>618</v>
      </c>
      <c r="C53" s="1120"/>
      <c r="D53" s="1120"/>
    </row>
    <row r="54" spans="2:6" ht="12.75" customHeight="1">
      <c r="B54" s="1120" t="s">
        <v>678</v>
      </c>
      <c r="C54" s="1120"/>
      <c r="D54" s="1120"/>
    </row>
    <row r="55" spans="2:6" ht="24.95" customHeight="1">
      <c r="B55" s="1120" t="s">
        <v>679</v>
      </c>
      <c r="C55" s="1120"/>
      <c r="D55" s="1120"/>
    </row>
    <row r="56" spans="2:6">
      <c r="B56" s="863"/>
      <c r="C56" s="863"/>
      <c r="D56" s="863"/>
    </row>
  </sheetData>
  <customSheetViews>
    <customSheetView guid="{AE035438-BA58-480D-90AC-43CF75BC256A}" scale="75" showPageBreaks="1" fitToPage="1" printArea="1" hiddenColumns="1" showRuler="0" topLeftCell="A7">
      <selection activeCell="B18" sqref="B18"/>
      <pageMargins left="0.59055118110236227" right="0.59055118110236227" top="0.98425196850393704" bottom="0.98425196850393704" header="0" footer="0"/>
      <printOptions horizontalCentered="1"/>
      <pageSetup paperSize="9" orientation="portrait" horizontalDpi="4294967293" r:id="rId1"/>
      <headerFooter alignWithMargins="0"/>
    </customSheetView>
  </customSheetViews>
  <mergeCells count="7">
    <mergeCell ref="B55:D55"/>
    <mergeCell ref="B54:D54"/>
    <mergeCell ref="B8:D8"/>
    <mergeCell ref="B9:D9"/>
    <mergeCell ref="C12:D12"/>
    <mergeCell ref="B53:D53"/>
    <mergeCell ref="B12:B13"/>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3" r:id="rId2"/>
  <headerFooter differentFirst="1" scaleWithDoc="0">
    <oddFooter>&amp;R&amp;A</oddFooter>
  </headerFooter>
  <ignoredErrors>
    <ignoredError sqref="C2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pageSetUpPr fitToPage="1"/>
  </sheetPr>
  <dimension ref="A1:G61"/>
  <sheetViews>
    <sheetView showRuler="0" view="pageBreakPreview" zoomScale="80" zoomScaleNormal="85" zoomScaleSheetLayoutView="80" workbookViewId="0"/>
  </sheetViews>
  <sheetFormatPr baseColWidth="10" defaultColWidth="11.42578125" defaultRowHeight="12.75"/>
  <cols>
    <col min="1" max="1" width="7.140625" customWidth="1"/>
    <col min="2" max="2" width="57.7109375" bestFit="1" customWidth="1"/>
    <col min="3" max="3" width="14.28515625" customWidth="1"/>
    <col min="5" max="5" width="38.140625" bestFit="1" customWidth="1"/>
    <col min="6" max="6" width="12.7109375" bestFit="1" customWidth="1"/>
  </cols>
  <sheetData>
    <row r="1" spans="1:7">
      <c r="A1" s="204" t="s">
        <v>419</v>
      </c>
    </row>
    <row r="2" spans="1:7">
      <c r="A2" s="204"/>
    </row>
    <row r="3" spans="1:7">
      <c r="A3" s="204"/>
      <c r="B3" s="619"/>
      <c r="C3" s="566"/>
    </row>
    <row r="4" spans="1:7" ht="14.25">
      <c r="B4" s="567" t="s">
        <v>569</v>
      </c>
      <c r="C4" s="622"/>
    </row>
    <row r="5" spans="1:7" ht="14.25">
      <c r="B5" s="570" t="s">
        <v>570</v>
      </c>
      <c r="C5" s="570"/>
    </row>
    <row r="6" spans="1:7">
      <c r="B6" s="571"/>
      <c r="C6" s="571"/>
    </row>
    <row r="7" spans="1:7" ht="14.25">
      <c r="B7" s="623"/>
      <c r="C7" s="623"/>
    </row>
    <row r="8" spans="1:7" ht="16.5">
      <c r="B8" s="1127" t="s">
        <v>563</v>
      </c>
      <c r="C8" s="1127"/>
    </row>
    <row r="9" spans="1:7" ht="14.25">
      <c r="B9" s="1109" t="s">
        <v>467</v>
      </c>
      <c r="C9" s="1109"/>
    </row>
    <row r="10" spans="1:7">
      <c r="B10" s="38"/>
      <c r="C10" s="38"/>
    </row>
    <row r="11" spans="1:7">
      <c r="B11" s="54"/>
      <c r="C11" s="54"/>
    </row>
    <row r="12" spans="1:7" ht="13.5" thickBot="1">
      <c r="B12" s="535" t="s">
        <v>809</v>
      </c>
      <c r="C12" s="535"/>
    </row>
    <row r="13" spans="1:7" ht="17.25" thickTop="1" thickBot="1">
      <c r="B13" s="10" t="s">
        <v>134</v>
      </c>
      <c r="C13" s="983">
        <v>5.1023167824879964E-2</v>
      </c>
      <c r="D13" s="556"/>
      <c r="E13" s="556"/>
      <c r="F13" s="556"/>
      <c r="G13" s="1069"/>
    </row>
    <row r="14" spans="1:7" ht="13.5" thickTop="1">
      <c r="B14" s="60"/>
      <c r="C14" s="864"/>
      <c r="D14" s="556"/>
      <c r="E14" s="556"/>
      <c r="G14" s="1069"/>
    </row>
    <row r="15" spans="1:7" ht="14.25">
      <c r="B15" s="99" t="s">
        <v>471</v>
      </c>
      <c r="C15" s="865">
        <v>9.8686918999999998E-2</v>
      </c>
      <c r="D15" s="556"/>
      <c r="E15" s="556"/>
      <c r="F15" s="556"/>
      <c r="G15" s="1069"/>
    </row>
    <row r="16" spans="1:7">
      <c r="B16" s="69"/>
      <c r="C16" s="865"/>
      <c r="D16" s="556"/>
      <c r="E16" s="556"/>
      <c r="G16" s="1069"/>
    </row>
    <row r="17" spans="2:7">
      <c r="B17" s="101" t="s">
        <v>473</v>
      </c>
      <c r="C17" s="866">
        <v>0.21435999999999999</v>
      </c>
      <c r="D17" s="556"/>
      <c r="E17" s="556"/>
      <c r="F17" s="556"/>
      <c r="G17" s="1069"/>
    </row>
    <row r="18" spans="2:7">
      <c r="B18" s="101" t="s">
        <v>85</v>
      </c>
      <c r="C18" s="866">
        <v>0.16331999999999999</v>
      </c>
      <c r="D18" s="556"/>
      <c r="E18" s="556"/>
      <c r="F18" s="556"/>
      <c r="G18" s="1069"/>
    </row>
    <row r="19" spans="2:7">
      <c r="B19" s="101" t="s">
        <v>881</v>
      </c>
      <c r="C19" s="866">
        <v>0.23680999999999999</v>
      </c>
      <c r="D19" s="556"/>
      <c r="E19" s="556"/>
      <c r="F19" s="556"/>
      <c r="G19" s="1069"/>
    </row>
    <row r="20" spans="2:7">
      <c r="B20" s="101" t="s">
        <v>135</v>
      </c>
      <c r="C20" s="866">
        <v>0.23177</v>
      </c>
      <c r="D20" s="556"/>
      <c r="E20" s="556"/>
      <c r="F20" s="556"/>
      <c r="G20" s="1069"/>
    </row>
    <row r="21" spans="2:7">
      <c r="B21" s="101" t="s">
        <v>474</v>
      </c>
      <c r="C21" s="866">
        <v>6.8680000000000005E-2</v>
      </c>
      <c r="D21" s="556"/>
      <c r="E21" s="556"/>
      <c r="F21" s="556"/>
      <c r="G21" s="1069"/>
    </row>
    <row r="22" spans="2:7">
      <c r="B22" s="599" t="s">
        <v>86</v>
      </c>
      <c r="C22" s="867">
        <v>0.16550999999999999</v>
      </c>
      <c r="D22" s="556"/>
      <c r="E22" s="556"/>
      <c r="F22" s="556"/>
      <c r="G22" s="1069"/>
    </row>
    <row r="23" spans="2:7">
      <c r="B23" s="101" t="s">
        <v>136</v>
      </c>
      <c r="C23" s="866">
        <v>0</v>
      </c>
      <c r="D23" s="556"/>
      <c r="E23" s="556"/>
      <c r="F23" s="556"/>
      <c r="G23" s="1069"/>
    </row>
    <row r="24" spans="2:7">
      <c r="B24" s="65"/>
      <c r="C24" s="866"/>
      <c r="D24" s="556"/>
      <c r="E24" s="556"/>
      <c r="G24" s="1069"/>
    </row>
    <row r="25" spans="2:7">
      <c r="B25" s="69" t="s">
        <v>472</v>
      </c>
      <c r="C25" s="865">
        <v>3.8700347000000003E-2</v>
      </c>
      <c r="D25" s="556"/>
      <c r="E25" s="556"/>
      <c r="F25" s="556"/>
      <c r="G25" s="1069"/>
    </row>
    <row r="26" spans="2:7">
      <c r="B26" s="69"/>
      <c r="C26" s="865"/>
      <c r="D26" s="556"/>
      <c r="E26" s="556"/>
      <c r="G26" s="1069"/>
    </row>
    <row r="27" spans="2:7">
      <c r="B27" s="615" t="s">
        <v>473</v>
      </c>
      <c r="C27" s="868">
        <v>3.7769999999999998E-2</v>
      </c>
      <c r="D27" s="556"/>
      <c r="E27" s="556"/>
      <c r="F27" s="556"/>
      <c r="G27" s="1069"/>
    </row>
    <row r="28" spans="2:7">
      <c r="B28" s="101" t="s">
        <v>474</v>
      </c>
      <c r="C28" s="866">
        <v>4.9849999999999998E-2</v>
      </c>
      <c r="D28" s="556"/>
      <c r="E28" s="556"/>
      <c r="F28" s="556"/>
      <c r="G28" s="1069"/>
    </row>
    <row r="29" spans="2:7">
      <c r="B29" s="101" t="s">
        <v>86</v>
      </c>
      <c r="C29" s="866">
        <v>1.17E-2</v>
      </c>
      <c r="D29" s="556"/>
      <c r="E29" s="556"/>
      <c r="F29" s="556"/>
      <c r="G29" s="1069"/>
    </row>
    <row r="30" spans="2:7">
      <c r="B30" s="65"/>
      <c r="C30" s="866"/>
      <c r="D30" s="556"/>
      <c r="E30" s="556"/>
      <c r="G30" s="1069"/>
    </row>
    <row r="31" spans="2:7">
      <c r="B31" s="69" t="s">
        <v>468</v>
      </c>
      <c r="C31" s="865">
        <v>3.1497272999999999E-2</v>
      </c>
      <c r="D31" s="556"/>
      <c r="E31" s="556"/>
      <c r="F31" s="556"/>
      <c r="G31" s="1069"/>
    </row>
    <row r="32" spans="2:7">
      <c r="B32" s="69"/>
      <c r="C32" s="865"/>
      <c r="D32" s="556"/>
      <c r="E32" s="556"/>
      <c r="G32" s="1069"/>
    </row>
    <row r="33" spans="2:7">
      <c r="B33" s="101" t="s">
        <v>473</v>
      </c>
      <c r="C33" s="866">
        <v>3.2140000000000002E-2</v>
      </c>
      <c r="D33" s="556"/>
      <c r="E33" s="556"/>
      <c r="F33" s="556"/>
      <c r="G33" s="1069"/>
    </row>
    <row r="34" spans="2:7">
      <c r="B34" s="101" t="s">
        <v>85</v>
      </c>
      <c r="C34" s="866">
        <v>2.625817890839155E-2</v>
      </c>
      <c r="D34" s="556"/>
      <c r="E34" s="556"/>
      <c r="F34" s="556"/>
      <c r="G34" s="1069"/>
    </row>
    <row r="35" spans="2:7">
      <c r="B35" s="101" t="s">
        <v>469</v>
      </c>
      <c r="C35" s="866">
        <v>2.7733976085590663E-2</v>
      </c>
      <c r="D35" s="556"/>
      <c r="E35" s="556"/>
      <c r="F35" s="556"/>
      <c r="G35" s="1069"/>
    </row>
    <row r="36" spans="2:7">
      <c r="B36" s="101" t="s">
        <v>470</v>
      </c>
      <c r="C36" s="866">
        <v>3.3369999999999997E-2</v>
      </c>
      <c r="D36" s="556"/>
      <c r="E36" s="556"/>
      <c r="F36" s="556"/>
      <c r="G36" s="1069"/>
    </row>
    <row r="37" spans="2:7">
      <c r="B37" s="599" t="s">
        <v>86</v>
      </c>
      <c r="C37" s="867">
        <v>3.7895775283440257E-2</v>
      </c>
      <c r="D37" s="556"/>
      <c r="E37" s="556"/>
      <c r="F37" s="556"/>
      <c r="G37" s="1069"/>
    </row>
    <row r="38" spans="2:7">
      <c r="B38" s="65"/>
      <c r="C38" s="869"/>
      <c r="D38" s="556"/>
      <c r="E38" s="556"/>
      <c r="G38" s="1069"/>
    </row>
    <row r="39" spans="2:7">
      <c r="B39" s="69" t="s">
        <v>475</v>
      </c>
      <c r="C39" s="865">
        <v>4.4269144000000003E-2</v>
      </c>
      <c r="D39" s="556"/>
      <c r="E39" s="556"/>
      <c r="F39" s="556"/>
      <c r="G39" s="1069"/>
    </row>
    <row r="40" spans="2:7">
      <c r="B40" s="69"/>
      <c r="C40" s="865"/>
      <c r="D40" s="556"/>
      <c r="E40" s="556"/>
      <c r="G40" s="1069"/>
    </row>
    <row r="41" spans="2:7">
      <c r="B41" s="101" t="s">
        <v>473</v>
      </c>
      <c r="C41" s="866">
        <v>4.8419999999999998E-2</v>
      </c>
      <c r="D41" s="556"/>
      <c r="E41" s="556"/>
      <c r="F41" s="556"/>
      <c r="G41" s="1069"/>
    </row>
    <row r="42" spans="2:7">
      <c r="B42" s="101" t="s">
        <v>470</v>
      </c>
      <c r="C42" s="866">
        <v>2.9239999999999999E-2</v>
      </c>
      <c r="D42" s="556"/>
      <c r="E42" s="556"/>
      <c r="F42" s="556"/>
      <c r="G42" s="1069"/>
    </row>
    <row r="43" spans="2:7">
      <c r="B43" s="101" t="s">
        <v>469</v>
      </c>
      <c r="C43" s="866">
        <v>8.8599999999999998E-3</v>
      </c>
      <c r="D43" s="556"/>
      <c r="E43" s="556"/>
      <c r="F43" s="556"/>
      <c r="G43" s="1069"/>
    </row>
    <row r="44" spans="2:7" ht="15">
      <c r="B44" s="130"/>
      <c r="C44" s="902"/>
      <c r="D44" s="556"/>
      <c r="E44" s="556"/>
      <c r="G44" s="1069"/>
    </row>
    <row r="45" spans="2:7">
      <c r="B45" s="69" t="s">
        <v>476</v>
      </c>
      <c r="C45" s="865">
        <v>2.7819243E-2</v>
      </c>
      <c r="D45" s="556"/>
      <c r="E45" s="556"/>
      <c r="F45" s="556"/>
      <c r="G45" s="1069"/>
    </row>
    <row r="46" spans="2:7">
      <c r="B46" s="69"/>
      <c r="C46" s="865"/>
      <c r="D46" s="556"/>
      <c r="E46" s="556"/>
      <c r="F46" s="556"/>
      <c r="G46" s="1069"/>
    </row>
    <row r="47" spans="2:7">
      <c r="B47" s="101" t="s">
        <v>473</v>
      </c>
      <c r="C47" s="866">
        <v>1.6480000000000002E-2</v>
      </c>
      <c r="D47" s="556"/>
      <c r="E47" s="556"/>
      <c r="G47" s="1069"/>
    </row>
    <row r="48" spans="2:7">
      <c r="B48" s="101" t="s">
        <v>470</v>
      </c>
      <c r="C48" s="866">
        <v>2.964E-2</v>
      </c>
      <c r="D48" s="556"/>
      <c r="E48" s="556"/>
      <c r="F48" s="556"/>
      <c r="G48" s="1069"/>
    </row>
    <row r="49" spans="2:7">
      <c r="B49" s="65"/>
      <c r="C49" s="866"/>
      <c r="D49" s="556"/>
      <c r="E49" s="556"/>
      <c r="G49" s="1069"/>
    </row>
    <row r="50" spans="2:7">
      <c r="B50" s="69" t="s">
        <v>477</v>
      </c>
      <c r="C50" s="865">
        <v>2.8716281E-2</v>
      </c>
      <c r="D50" s="556"/>
      <c r="E50" s="556"/>
      <c r="F50" s="556"/>
      <c r="G50" s="1069"/>
    </row>
    <row r="51" spans="2:7">
      <c r="B51" s="69"/>
      <c r="C51" s="866"/>
      <c r="D51" s="556"/>
      <c r="E51" s="556"/>
      <c r="G51" s="1069"/>
    </row>
    <row r="52" spans="2:7">
      <c r="B52" s="101" t="s">
        <v>469</v>
      </c>
      <c r="C52" s="866">
        <v>1.1209999999999999E-2</v>
      </c>
      <c r="D52" s="556"/>
      <c r="E52" s="556"/>
      <c r="F52" s="556"/>
      <c r="G52" s="1069"/>
    </row>
    <row r="53" spans="2:7" ht="12.75" customHeight="1">
      <c r="B53" s="101" t="s">
        <v>470</v>
      </c>
      <c r="C53" s="866">
        <v>2.9510000000000002E-2</v>
      </c>
      <c r="D53" s="556"/>
      <c r="E53" s="556"/>
      <c r="F53" s="556"/>
      <c r="G53" s="1069"/>
    </row>
    <row r="54" spans="2:7">
      <c r="B54" s="599" t="s">
        <v>86</v>
      </c>
      <c r="C54" s="866">
        <v>7.9460000000000003E-2</v>
      </c>
      <c r="D54" s="556"/>
      <c r="E54" s="556"/>
      <c r="F54" s="556"/>
      <c r="G54" s="1069"/>
    </row>
    <row r="55" spans="2:7" ht="13.5" thickBot="1">
      <c r="B55" s="63"/>
      <c r="C55" s="496"/>
      <c r="D55" s="556"/>
    </row>
    <row r="56" spans="2:7" ht="13.5" thickTop="1">
      <c r="B56" s="38"/>
      <c r="C56" s="38"/>
    </row>
    <row r="57" spans="2:7">
      <c r="B57" s="1128" t="s">
        <v>882</v>
      </c>
      <c r="C57" s="1128"/>
    </row>
    <row r="58" spans="2:7">
      <c r="B58" s="1128"/>
      <c r="C58" s="1128"/>
    </row>
    <row r="59" spans="2:7">
      <c r="B59" s="1128"/>
      <c r="C59" s="1128"/>
    </row>
    <row r="60" spans="2:7">
      <c r="B60" s="544"/>
      <c r="C60" s="544"/>
    </row>
    <row r="61" spans="2:7">
      <c r="B61" s="544"/>
      <c r="C61" s="544"/>
    </row>
  </sheetData>
  <customSheetViews>
    <customSheetView guid="{AE035438-BA58-480D-90AC-43CF75BC256A}" scale="85" showPageBreaks="1" fitToPage="1" printArea="1" showRuler="0">
      <pageMargins left="0.39370078740157483" right="0.39370078740157483" top="0.39370078740157483" bottom="0.98425196850393704" header="0" footer="0"/>
      <printOptions horizontalCentered="1"/>
      <pageSetup paperSize="9" orientation="portrait" horizontalDpi="4294967293" r:id="rId1"/>
      <headerFooter alignWithMargins="0"/>
    </customSheetView>
  </customSheetViews>
  <mergeCells count="3">
    <mergeCell ref="B8:C8"/>
    <mergeCell ref="B9:C9"/>
    <mergeCell ref="B57:C59"/>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3" r:id="rId2"/>
  <headerFooter differentFirst="1" scaleWithDoc="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pageSetUpPr fitToPage="1"/>
  </sheetPr>
  <dimension ref="A1:H36"/>
  <sheetViews>
    <sheetView showGridLines="0" view="pageBreakPreview" zoomScale="75" zoomScaleNormal="75" zoomScaleSheetLayoutView="75" workbookViewId="0"/>
  </sheetViews>
  <sheetFormatPr baseColWidth="10" defaultRowHeight="12.75"/>
  <cols>
    <col min="1" max="1" width="7.140625" style="266" customWidth="1"/>
    <col min="2" max="2" width="64.140625" style="370" bestFit="1" customWidth="1"/>
    <col min="3" max="3" width="30.7109375" style="370" customWidth="1"/>
    <col min="4" max="4" width="11.42578125" style="526"/>
    <col min="5" max="5" width="13.85546875" style="370" bestFit="1" customWidth="1"/>
    <col min="6" max="16384" width="11.42578125" style="370"/>
  </cols>
  <sheetData>
    <row r="1" spans="1:6">
      <c r="A1" s="204" t="s">
        <v>419</v>
      </c>
    </row>
    <row r="2" spans="1:6" ht="14.25">
      <c r="B2" s="3" t="s">
        <v>569</v>
      </c>
      <c r="C2" s="34"/>
    </row>
    <row r="3" spans="1:6" ht="14.25">
      <c r="B3" s="31" t="s">
        <v>570</v>
      </c>
      <c r="C3" s="34"/>
    </row>
    <row r="4" spans="1:6">
      <c r="B4" s="34"/>
      <c r="C4" s="34"/>
    </row>
    <row r="5" spans="1:6">
      <c r="B5" s="34"/>
      <c r="C5" s="34"/>
    </row>
    <row r="6" spans="1:6" ht="12.75" customHeight="1">
      <c r="B6" s="1104" t="s">
        <v>62</v>
      </c>
      <c r="C6" s="1104"/>
    </row>
    <row r="7" spans="1:6" ht="12.75" customHeight="1">
      <c r="B7" s="1104" t="s">
        <v>731</v>
      </c>
      <c r="C7" s="1104"/>
    </row>
    <row r="8" spans="1:6" ht="14.25">
      <c r="B8" s="762"/>
      <c r="C8" s="762"/>
    </row>
    <row r="9" spans="1:6" ht="13.5" thickBot="1">
      <c r="B9" s="34"/>
      <c r="C9" s="34"/>
    </row>
    <row r="10" spans="1:6" ht="16.5" thickTop="1" thickBot="1">
      <c r="B10" s="5" t="s">
        <v>809</v>
      </c>
      <c r="C10" s="763" t="s">
        <v>90</v>
      </c>
    </row>
    <row r="11" spans="1:6" ht="16.5" thickTop="1">
      <c r="B11" s="764" t="s">
        <v>108</v>
      </c>
      <c r="C11" s="765">
        <v>7.5963727192303665</v>
      </c>
      <c r="E11" s="526"/>
      <c r="F11" s="980"/>
    </row>
    <row r="12" spans="1:6" ht="13.5" customHeight="1">
      <c r="B12" s="766"/>
      <c r="C12" s="371"/>
      <c r="E12" s="526"/>
      <c r="F12" s="980"/>
    </row>
    <row r="13" spans="1:6" ht="31.5" customHeight="1">
      <c r="B13" s="767" t="s">
        <v>732</v>
      </c>
      <c r="C13" s="768">
        <v>9.6406168142892827</v>
      </c>
      <c r="E13" s="526"/>
      <c r="F13" s="980"/>
    </row>
    <row r="14" spans="1:6" ht="14.25">
      <c r="B14" s="769"/>
      <c r="C14" s="770"/>
      <c r="E14" s="526"/>
      <c r="F14" s="980"/>
    </row>
    <row r="15" spans="1:6" ht="15" customHeight="1">
      <c r="B15" s="767" t="s">
        <v>164</v>
      </c>
      <c r="C15" s="768">
        <v>0.91150778150060929</v>
      </c>
      <c r="E15" s="526"/>
      <c r="F15" s="980"/>
    </row>
    <row r="16" spans="1:6" ht="13.5" customHeight="1">
      <c r="B16" s="35"/>
      <c r="C16" s="771"/>
      <c r="E16" s="526"/>
      <c r="F16" s="980"/>
    </row>
    <row r="17" spans="2:8" ht="13.5" customHeight="1">
      <c r="B17" s="767" t="s">
        <v>91</v>
      </c>
      <c r="C17" s="768">
        <v>3.8513048291697802</v>
      </c>
      <c r="E17" s="526"/>
      <c r="F17" s="980"/>
    </row>
    <row r="18" spans="2:8" ht="13.5" customHeight="1">
      <c r="B18" s="36"/>
      <c r="C18" s="772"/>
      <c r="E18" s="526"/>
      <c r="F18" s="980"/>
    </row>
    <row r="19" spans="2:8">
      <c r="B19" s="773" t="s">
        <v>111</v>
      </c>
      <c r="C19" s="774">
        <v>7.9911003810040793</v>
      </c>
      <c r="E19" s="526"/>
      <c r="F19" s="980"/>
      <c r="G19" s="527"/>
      <c r="H19" s="527"/>
    </row>
    <row r="20" spans="2:8">
      <c r="B20" s="36"/>
      <c r="C20" s="772"/>
      <c r="E20" s="526"/>
      <c r="F20" s="980"/>
      <c r="G20" s="527"/>
      <c r="H20" s="527"/>
    </row>
    <row r="21" spans="2:8">
      <c r="B21" s="773" t="s">
        <v>112</v>
      </c>
      <c r="C21" s="774">
        <v>3.676615798731063</v>
      </c>
      <c r="E21" s="526"/>
      <c r="F21" s="980"/>
      <c r="G21" s="527"/>
      <c r="H21" s="527"/>
    </row>
    <row r="22" spans="2:8">
      <c r="B22" s="36"/>
      <c r="C22" s="772"/>
      <c r="E22" s="526"/>
      <c r="F22" s="980"/>
      <c r="G22" s="527"/>
      <c r="H22" s="527"/>
    </row>
    <row r="23" spans="2:8">
      <c r="B23" s="773" t="s">
        <v>113</v>
      </c>
      <c r="C23" s="774">
        <v>7.3528760679848215</v>
      </c>
      <c r="E23" s="526"/>
      <c r="F23" s="980"/>
      <c r="G23" s="527"/>
      <c r="H23" s="527"/>
    </row>
    <row r="24" spans="2:8">
      <c r="B24" s="36"/>
      <c r="C24" s="772"/>
      <c r="E24" s="526"/>
      <c r="F24" s="980"/>
      <c r="G24" s="527"/>
      <c r="H24" s="527"/>
    </row>
    <row r="25" spans="2:8">
      <c r="B25" s="773" t="s">
        <v>886</v>
      </c>
      <c r="C25" s="774">
        <v>9.601481006055625</v>
      </c>
      <c r="E25" s="526"/>
      <c r="F25" s="980"/>
      <c r="G25" s="527"/>
      <c r="H25" s="527"/>
    </row>
    <row r="26" spans="2:8">
      <c r="B26" s="36"/>
      <c r="C26" s="772"/>
      <c r="E26" s="526"/>
      <c r="F26" s="980"/>
      <c r="G26" s="527"/>
      <c r="H26" s="527"/>
    </row>
    <row r="27" spans="2:8">
      <c r="B27" s="773" t="s">
        <v>115</v>
      </c>
      <c r="C27" s="774">
        <v>1.125452338124818</v>
      </c>
      <c r="E27" s="526"/>
      <c r="F27" s="980"/>
      <c r="G27" s="527"/>
      <c r="H27" s="527"/>
    </row>
    <row r="28" spans="2:8">
      <c r="B28" s="773"/>
      <c r="C28" s="774"/>
      <c r="E28" s="526"/>
      <c r="F28" s="980"/>
      <c r="G28" s="527"/>
      <c r="H28" s="527"/>
    </row>
    <row r="29" spans="2:8">
      <c r="B29" s="773" t="s">
        <v>116</v>
      </c>
      <c r="C29" s="774">
        <v>4.5102599908989944</v>
      </c>
      <c r="E29" s="526"/>
      <c r="F29" s="980"/>
      <c r="G29" s="527"/>
      <c r="H29" s="527"/>
    </row>
    <row r="30" spans="2:8">
      <c r="B30" s="773"/>
      <c r="C30" s="772"/>
      <c r="E30" s="526"/>
      <c r="F30" s="980"/>
      <c r="G30" s="527"/>
      <c r="H30" s="527"/>
    </row>
    <row r="31" spans="2:8">
      <c r="B31" s="773" t="s">
        <v>117</v>
      </c>
      <c r="C31" s="774">
        <v>0.93785570038553279</v>
      </c>
      <c r="E31" s="526"/>
      <c r="F31" s="980"/>
      <c r="G31" s="527"/>
      <c r="H31" s="527"/>
    </row>
    <row r="32" spans="2:8" ht="13.5" thickBot="1">
      <c r="B32" s="81"/>
      <c r="C32" s="775"/>
      <c r="E32" s="526"/>
      <c r="F32" s="980"/>
      <c r="G32" s="527"/>
      <c r="H32" s="527"/>
    </row>
    <row r="33" spans="2:8" ht="13.5" thickTop="1">
      <c r="B33" s="34"/>
      <c r="C33" s="34"/>
      <c r="E33" s="526"/>
      <c r="G33" s="527"/>
      <c r="H33" s="527"/>
    </row>
    <row r="34" spans="2:8">
      <c r="B34" s="38" t="s">
        <v>619</v>
      </c>
      <c r="C34" s="34"/>
    </row>
    <row r="35" spans="2:8" ht="14.25">
      <c r="B35" s="31"/>
      <c r="C35" s="34"/>
    </row>
    <row r="36" spans="2:8">
      <c r="B36" s="6"/>
    </row>
  </sheetData>
  <mergeCells count="2">
    <mergeCell ref="B6:C6"/>
    <mergeCell ref="B7:C7"/>
  </mergeCells>
  <phoneticPr fontId="47"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r:id="rId1"/>
  <headerFooter differentFirst="1" scaleWithDoc="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34</vt:i4>
      </vt:variant>
    </vt:vector>
  </HeadingPairs>
  <TitlesOfParts>
    <vt:vector size="66" baseType="lpstr">
      <vt:lpstr>INDICE</vt:lpstr>
      <vt:lpstr>A.1.1</vt:lpstr>
      <vt:lpstr>A.1.2</vt:lpstr>
      <vt:lpstr>A. 1.3</vt:lpstr>
      <vt:lpstr>A.1.4</vt:lpstr>
      <vt:lpstr>A.1.5</vt:lpstr>
      <vt:lpstr>A.1.6</vt:lpstr>
      <vt:lpstr>A.1.7</vt:lpstr>
      <vt:lpstr>A.1.8</vt:lpstr>
      <vt:lpstr>A.1.9</vt:lpstr>
      <vt:lpstr>A.1.10</vt:lpstr>
      <vt:lpstr>A.1.11</vt:lpstr>
      <vt:lpstr>A.1.12</vt:lpstr>
      <vt:lpstr>A.2.1</vt:lpstr>
      <vt:lpstr>A.2.2</vt:lpstr>
      <vt:lpstr>A.2.3</vt:lpstr>
      <vt:lpstr>A.2.4</vt:lpstr>
      <vt:lpstr>A.3.1</vt:lpstr>
      <vt:lpstr>A.3.2</vt:lpstr>
      <vt:lpstr>A.3.3</vt:lpstr>
      <vt:lpstr>A.3.4</vt:lpstr>
      <vt:lpstr>A.3.5</vt:lpstr>
      <vt:lpstr>A.3.6</vt:lpstr>
      <vt:lpstr>A.3.7</vt:lpstr>
      <vt:lpstr>A.3.8</vt:lpstr>
      <vt:lpstr>A.4.1</vt:lpstr>
      <vt:lpstr>A.4.2</vt:lpstr>
      <vt:lpstr>A.4.3</vt:lpstr>
      <vt:lpstr>A.4.4</vt:lpstr>
      <vt:lpstr>A.4.5</vt:lpstr>
      <vt:lpstr>A.4.6</vt:lpstr>
      <vt:lpstr>A.4.7</vt:lpstr>
      <vt:lpstr>'A. 1.3'!Área_de_impresión</vt:lpstr>
      <vt:lpstr>A.1.1!Área_de_impresión</vt:lpstr>
      <vt:lpstr>A.1.10!Área_de_impresión</vt:lpstr>
      <vt:lpstr>A.1.11!Área_de_impresión</vt:lpstr>
      <vt:lpstr>A.1.12!Área_de_impresión</vt:lpstr>
      <vt:lpstr>A.1.2!Área_de_impresión</vt:lpstr>
      <vt:lpstr>A.1.4!Área_de_impresión</vt:lpstr>
      <vt:lpstr>A.1.5!Área_de_impresión</vt:lpstr>
      <vt:lpstr>A.1.6!Área_de_impresión</vt:lpstr>
      <vt:lpstr>A.1.7!Área_de_impresión</vt:lpstr>
      <vt:lpstr>A.1.8!Área_de_impresión</vt:lpstr>
      <vt:lpstr>A.1.9!Área_de_impresión</vt:lpstr>
      <vt:lpstr>A.2.1!Área_de_impresión</vt:lpstr>
      <vt:lpstr>A.2.2!Área_de_impresión</vt:lpstr>
      <vt:lpstr>A.2.3!Área_de_impresión</vt:lpstr>
      <vt:lpstr>A.2.4!Área_de_impresión</vt:lpstr>
      <vt:lpstr>A.3.1!Área_de_impresión</vt:lpstr>
      <vt:lpstr>A.3.2!Área_de_impresión</vt:lpstr>
      <vt:lpstr>A.3.3!Área_de_impresión</vt:lpstr>
      <vt:lpstr>A.3.4!Área_de_impresión</vt:lpstr>
      <vt:lpstr>A.3.5!Área_de_impresión</vt:lpstr>
      <vt:lpstr>A.3.6!Área_de_impresión</vt:lpstr>
      <vt:lpstr>A.3.7!Área_de_impresión</vt:lpstr>
      <vt:lpstr>A.3.8!Área_de_impresión</vt:lpstr>
      <vt:lpstr>A.4.1!Área_de_impresión</vt:lpstr>
      <vt:lpstr>A.4.2!Área_de_impresión</vt:lpstr>
      <vt:lpstr>A.4.3!Área_de_impresión</vt:lpstr>
      <vt:lpstr>A.4.4!Área_de_impresión</vt:lpstr>
      <vt:lpstr>A.4.5!Área_de_impresión</vt:lpstr>
      <vt:lpstr>A.4.6!Área_de_impresión</vt:lpstr>
      <vt:lpstr>A.4.7!Área_de_impresión</vt:lpstr>
      <vt:lpstr>INDICE!Área_de_impresión</vt:lpstr>
      <vt:lpstr>A.3.7!Títulos_a_imprimir</vt:lpstr>
      <vt:lpstr>A.3.8!Títulos_a_imprimir</vt:lpstr>
    </vt:vector>
  </TitlesOfParts>
  <Manager>Alfredo Ortiz</Manager>
  <Company>Dirección de Administración de la Deuda Pública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Fiscal</dc:title>
  <dc:subject>Capítulo Deuda Pública</dc:subject>
  <dc:creator>Maria Eugenia  Carrasco Lucas</dc:creator>
  <cp:lastModifiedBy>Gabriela Carbajal</cp:lastModifiedBy>
  <cp:lastPrinted>2015-09-25T15:50:38Z</cp:lastPrinted>
  <dcterms:created xsi:type="dcterms:W3CDTF">1999-01-19T22:36:21Z</dcterms:created>
  <dcterms:modified xsi:type="dcterms:W3CDTF">2015-11-09T15:19:49Z</dcterms:modified>
</cp:coreProperties>
</file>